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R:\CDR\2022\May\PUBLIC RELEASE\"/>
    </mc:Choice>
  </mc:AlternateContent>
  <xr:revisionPtr revIDLastSave="0" documentId="13_ncr:1_{A15710F1-F5BE-4248-981C-8D9AE1CA891C}" xr6:coauthVersionLast="47" xr6:coauthVersionMax="47" xr10:uidLastSave="{00000000-0000-0000-0000-000000000000}"/>
  <bookViews>
    <workbookView xWindow="2820" yWindow="1005" windowWidth="29790" windowHeight="17190" tabRatio="880" activeTab="9" xr2:uid="{00000000-000D-0000-FFFF-FFFF00000000}"/>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Planned Resource Scenarios" sheetId="69" r:id="rId9"/>
    <sheet name="WinterSummary" sheetId="63" r:id="rId10"/>
    <sheet name="WinterCapacities" sheetId="62" r:id="rId11"/>
    <sheet name="Fuel Type Capacity Mix" sheetId="36" r:id="rId12"/>
    <sheet name="Unconfirmed Retirement Capacity" sheetId="57" r:id="rId13"/>
    <sheet name="Fossil Fuel SODG Capacities" sheetId="66" r:id="rId14"/>
    <sheet name="Decommissioned Gen. Resources" sheetId="70" r:id="rId15"/>
  </sheets>
  <externalReferences>
    <externalReference r:id="rId16"/>
  </externalReferences>
  <definedNames>
    <definedName name="_xlnm._FilterDatabase" localSheetId="14" hidden="1">'Decommissioned Gen. Resources'!$A$4:$E$82</definedName>
    <definedName name="_xlnm._FilterDatabase" localSheetId="13" hidden="1">'Fossil Fuel SODG Capacities'!$A$5:$G$283</definedName>
    <definedName name="_xlnm._FilterDatabase" localSheetId="7" hidden="1">SummerCapacities!$B$3:$V$1286</definedName>
    <definedName name="_xlnm._FilterDatabase" localSheetId="10" hidden="1">WinterCapacities!$B$3:$V$1286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Changes!$A$1:$J$67</definedName>
    <definedName name="_xlnm.Print_Area" localSheetId="1">Contents!$B$1:$C$14</definedName>
    <definedName name="_xlnm.Print_Area" localSheetId="4">Definitions!$A$1:$G$85</definedName>
    <definedName name="_xlnm.Print_Area" localSheetId="5">Executive_Summary!$B$1:$L$46</definedName>
    <definedName name="_xlnm.Print_Area" localSheetId="11">'Fuel Type Capacity Mix'!$A$1:$M$79</definedName>
    <definedName name="_xlnm.Print_Area" localSheetId="8">'Planned Resource Scenarios'!$A$1:$F$68</definedName>
    <definedName name="_xlnm.Print_Area" localSheetId="6">SummerSummary!$B$1:$N$88</definedName>
    <definedName name="_xlnm.Print_Area" localSheetId="0">TitlePage!$A$1:$S$39</definedName>
    <definedName name="_xlnm.Print_Area" localSheetId="12">'Unconfirmed Retirement Capacity'!$A$1:$G$18</definedName>
    <definedName name="_xlnm.Print_Area" localSheetId="9">WinterSummary!$B$1:$N$85</definedName>
    <definedName name="_xlnm.Print_Titles" localSheetId="7">SummerCapacities!$1:$2</definedName>
    <definedName name="_xlnm.Print_Titles" localSheetId="10">WinterCapacities!$1:$2</definedName>
    <definedName name="RECOUNTY">[1]Dropdowns!$E$2:$E$255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8" l="1"/>
  <c r="S1075" i="61"/>
  <c r="R1075" i="61"/>
  <c r="Q1075" i="61"/>
  <c r="P1075" i="61"/>
  <c r="O1075" i="61"/>
  <c r="N1075" i="61"/>
  <c r="M1075" i="61"/>
  <c r="L1075" i="61"/>
  <c r="K1075" i="61"/>
  <c r="J1075" i="61"/>
  <c r="S1072" i="61"/>
  <c r="R1072" i="61"/>
  <c r="Q1072" i="61"/>
  <c r="P1072" i="61"/>
  <c r="O1072" i="61"/>
  <c r="N1072" i="61"/>
  <c r="M1072" i="61"/>
  <c r="L1072" i="61"/>
  <c r="K1072" i="61"/>
  <c r="J1072" i="61"/>
  <c r="S1069" i="61"/>
  <c r="R1069" i="61"/>
  <c r="Q1069" i="61"/>
  <c r="P1069" i="61"/>
  <c r="O1069" i="61"/>
  <c r="N1069" i="61"/>
  <c r="M1069" i="61"/>
  <c r="L1069" i="61"/>
  <c r="K1069" i="61"/>
  <c r="J1069" i="61"/>
  <c r="I1075" i="61"/>
  <c r="I1072" i="61"/>
  <c r="I1069" i="61"/>
  <c r="S1067" i="61"/>
  <c r="R1067" i="61"/>
  <c r="Q1067" i="61"/>
  <c r="P1067" i="61"/>
  <c r="O1067" i="61"/>
  <c r="N1067" i="61"/>
  <c r="M1067" i="61"/>
  <c r="L1067" i="61"/>
  <c r="K1067" i="61"/>
  <c r="J1067" i="61"/>
  <c r="I1067" i="61"/>
  <c r="S1194" i="61"/>
  <c r="I1194" i="61"/>
  <c r="I734" i="61" l="1"/>
  <c r="I372" i="61"/>
  <c r="N13" i="60"/>
  <c r="M13" i="60"/>
  <c r="L13" i="60"/>
  <c r="K13" i="60"/>
  <c r="J13" i="60"/>
  <c r="I13" i="60"/>
  <c r="H13" i="60"/>
  <c r="G13" i="60"/>
  <c r="F13" i="60"/>
  <c r="E13" i="60"/>
  <c r="E23" i="63"/>
  <c r="F23" i="63"/>
  <c r="G23" i="63"/>
  <c r="H23" i="63"/>
  <c r="I23" i="63"/>
  <c r="J23" i="63"/>
  <c r="K23" i="63"/>
  <c r="L23" i="63"/>
  <c r="M23" i="63"/>
  <c r="N23" i="63"/>
  <c r="D23" i="63"/>
  <c r="E23" i="60" l="1"/>
  <c r="F23" i="60"/>
  <c r="G23" i="60"/>
  <c r="H23" i="60"/>
  <c r="I23" i="60"/>
  <c r="J23" i="60"/>
  <c r="K23" i="60"/>
  <c r="L23" i="60"/>
  <c r="M23" i="60"/>
  <c r="N23" i="60"/>
  <c r="D23" i="60"/>
  <c r="H62" i="38" l="1"/>
  <c r="J5" i="38"/>
  <c r="J6" i="38"/>
  <c r="J8" i="38"/>
  <c r="J9" i="38"/>
  <c r="J10" i="38"/>
  <c r="J11" i="38"/>
  <c r="J12" i="38"/>
  <c r="N7" i="63" l="1"/>
  <c r="M7" i="63"/>
  <c r="L7" i="63"/>
  <c r="K7" i="63"/>
  <c r="J7" i="63"/>
  <c r="I7" i="63"/>
  <c r="H7" i="63"/>
  <c r="G7" i="63"/>
  <c r="F7" i="63"/>
  <c r="E7" i="63"/>
  <c r="F7" i="60"/>
  <c r="G7" i="60"/>
  <c r="H7" i="60"/>
  <c r="I7" i="60"/>
  <c r="J7" i="60"/>
  <c r="K7" i="60"/>
  <c r="L7" i="60"/>
  <c r="M7" i="60"/>
  <c r="N7" i="60"/>
  <c r="E7" i="60"/>
  <c r="N12" i="63" l="1"/>
  <c r="M12" i="63"/>
  <c r="L12" i="63"/>
  <c r="K12" i="63"/>
  <c r="J12" i="63"/>
  <c r="I12" i="63"/>
  <c r="H12" i="63"/>
  <c r="G12" i="63"/>
  <c r="F12" i="63"/>
  <c r="E12" i="63"/>
  <c r="N12" i="60"/>
  <c r="M12" i="60"/>
  <c r="L12" i="60"/>
  <c r="K12" i="60"/>
  <c r="J12" i="60"/>
  <c r="I12" i="60"/>
  <c r="H12" i="60"/>
  <c r="G12" i="60"/>
  <c r="F12" i="60"/>
  <c r="E12" i="60"/>
  <c r="E52" i="36" l="1"/>
  <c r="F52" i="36"/>
  <c r="G52" i="36"/>
  <c r="H52" i="36"/>
  <c r="I52" i="36"/>
  <c r="J52" i="36"/>
  <c r="K52" i="36"/>
  <c r="L52" i="36"/>
  <c r="M52" i="36"/>
  <c r="D52" i="36"/>
  <c r="M60" i="36"/>
  <c r="L60" i="36"/>
  <c r="K60" i="36"/>
  <c r="J60" i="36"/>
  <c r="I60" i="36"/>
  <c r="H60" i="36"/>
  <c r="G60" i="36"/>
  <c r="F60" i="36"/>
  <c r="E60" i="36"/>
  <c r="D60" i="36"/>
  <c r="M53" i="36"/>
  <c r="L53" i="36"/>
  <c r="K53" i="36"/>
  <c r="J53" i="36"/>
  <c r="I53" i="36"/>
  <c r="H53" i="36"/>
  <c r="G53" i="36"/>
  <c r="F53" i="36"/>
  <c r="E53" i="36"/>
  <c r="D53" i="36"/>
  <c r="M51" i="36"/>
  <c r="L51" i="36"/>
  <c r="K51" i="36"/>
  <c r="J51" i="36"/>
  <c r="I51" i="36"/>
  <c r="H51" i="36"/>
  <c r="G51" i="36"/>
  <c r="F51" i="36"/>
  <c r="E51" i="36"/>
  <c r="D51" i="36"/>
  <c r="M50" i="36"/>
  <c r="L50" i="36"/>
  <c r="K50" i="36"/>
  <c r="J50" i="36"/>
  <c r="I50" i="36"/>
  <c r="H50" i="36"/>
  <c r="G50" i="36"/>
  <c r="F50" i="36"/>
  <c r="E50" i="36"/>
  <c r="D50" i="36"/>
  <c r="M20" i="36"/>
  <c r="L20" i="36"/>
  <c r="K20" i="36"/>
  <c r="J20" i="36"/>
  <c r="I20" i="36"/>
  <c r="H20" i="36"/>
  <c r="G20" i="36"/>
  <c r="F20" i="36"/>
  <c r="E20" i="36"/>
  <c r="D20" i="36"/>
  <c r="M13" i="36"/>
  <c r="L13" i="36"/>
  <c r="K13" i="36"/>
  <c r="J13" i="36"/>
  <c r="I13" i="36"/>
  <c r="H13" i="36"/>
  <c r="G13" i="36"/>
  <c r="F13" i="36"/>
  <c r="E13" i="36"/>
  <c r="D13" i="36"/>
  <c r="M12" i="36"/>
  <c r="L12" i="36"/>
  <c r="K12" i="36"/>
  <c r="J12" i="36"/>
  <c r="I12" i="36"/>
  <c r="H12" i="36"/>
  <c r="G12" i="36"/>
  <c r="F12" i="36"/>
  <c r="E12" i="36"/>
  <c r="D12" i="36"/>
  <c r="M11" i="36"/>
  <c r="L11" i="36"/>
  <c r="K11" i="36"/>
  <c r="J11" i="36"/>
  <c r="I11" i="36"/>
  <c r="H11" i="36"/>
  <c r="G11" i="36"/>
  <c r="F11" i="36"/>
  <c r="E11" i="36"/>
  <c r="D11" i="36"/>
  <c r="M10" i="36"/>
  <c r="L10" i="36"/>
  <c r="K10" i="36"/>
  <c r="J10" i="36"/>
  <c r="I10" i="36"/>
  <c r="H10" i="36"/>
  <c r="G10" i="36"/>
  <c r="F10" i="36"/>
  <c r="E10" i="36"/>
  <c r="D10" i="36"/>
  <c r="C59" i="36"/>
  <c r="K59" i="36" s="1"/>
  <c r="C58" i="36"/>
  <c r="M58" i="36" s="1"/>
  <c r="C57" i="36"/>
  <c r="G57" i="36" s="1"/>
  <c r="C56" i="36"/>
  <c r="I56" i="36" s="1"/>
  <c r="C14" i="36"/>
  <c r="G14" i="36" s="1"/>
  <c r="C54" i="36"/>
  <c r="K54" i="36" s="1"/>
  <c r="C19" i="36"/>
  <c r="M19" i="36" s="1"/>
  <c r="C18" i="36"/>
  <c r="G18" i="36" s="1"/>
  <c r="C17" i="36"/>
  <c r="I17" i="36" s="1"/>
  <c r="C16" i="36"/>
  <c r="K16" i="36" s="1"/>
  <c r="E48" i="36"/>
  <c r="E65" i="36" s="1"/>
  <c r="F48" i="36"/>
  <c r="F65" i="36" s="1"/>
  <c r="G48" i="36"/>
  <c r="G65" i="36" s="1"/>
  <c r="H48" i="36"/>
  <c r="H65" i="36" s="1"/>
  <c r="I48" i="36"/>
  <c r="I65" i="36" s="1"/>
  <c r="J48" i="36"/>
  <c r="J65" i="36" s="1"/>
  <c r="K48" i="36"/>
  <c r="K65" i="36" s="1"/>
  <c r="L48" i="36"/>
  <c r="L65" i="36" s="1"/>
  <c r="D48" i="36"/>
  <c r="D65" i="36" s="1"/>
  <c r="E8" i="36"/>
  <c r="E25" i="36" s="1"/>
  <c r="F8" i="36"/>
  <c r="F25" i="36" s="1"/>
  <c r="G8" i="36"/>
  <c r="G25" i="36" s="1"/>
  <c r="H8" i="36"/>
  <c r="H25" i="36" s="1"/>
  <c r="I8" i="36"/>
  <c r="I25" i="36" s="1"/>
  <c r="J8" i="36"/>
  <c r="J25" i="36" s="1"/>
  <c r="K8" i="36"/>
  <c r="K25" i="36" s="1"/>
  <c r="L8" i="36"/>
  <c r="L25" i="36" s="1"/>
  <c r="M8" i="36"/>
  <c r="M25" i="36" s="1"/>
  <c r="D8" i="36"/>
  <c r="D25" i="36" s="1"/>
  <c r="D57" i="36" l="1"/>
  <c r="F54" i="36"/>
  <c r="J57" i="36"/>
  <c r="E57" i="36"/>
  <c r="H54" i="36"/>
  <c r="L57" i="36"/>
  <c r="D56" i="36"/>
  <c r="M57" i="36"/>
  <c r="F56" i="36"/>
  <c r="F59" i="36"/>
  <c r="G56" i="36"/>
  <c r="L56" i="36"/>
  <c r="K14" i="36"/>
  <c r="E17" i="36"/>
  <c r="M17" i="36"/>
  <c r="I19" i="36"/>
  <c r="I54" i="36"/>
  <c r="K58" i="36"/>
  <c r="I59" i="36"/>
  <c r="D54" i="36"/>
  <c r="L54" i="36"/>
  <c r="J56" i="36"/>
  <c r="H57" i="36"/>
  <c r="F58" i="36"/>
  <c r="D59" i="36"/>
  <c r="L59" i="36"/>
  <c r="E54" i="36"/>
  <c r="M54" i="36"/>
  <c r="K56" i="36"/>
  <c r="I57" i="36"/>
  <c r="G58" i="36"/>
  <c r="E59" i="36"/>
  <c r="M59" i="36"/>
  <c r="G54" i="36"/>
  <c r="E56" i="36"/>
  <c r="M56" i="36"/>
  <c r="K57" i="36"/>
  <c r="I58" i="36"/>
  <c r="G59" i="36"/>
  <c r="J58" i="36"/>
  <c r="H59" i="36"/>
  <c r="H58" i="36"/>
  <c r="J54" i="36"/>
  <c r="H56" i="36"/>
  <c r="F57" i="36"/>
  <c r="D58" i="36"/>
  <c r="L58" i="36"/>
  <c r="J59" i="36"/>
  <c r="E58" i="36"/>
  <c r="H14" i="36"/>
  <c r="D16" i="36"/>
  <c r="L16" i="36"/>
  <c r="J17" i="36"/>
  <c r="H18" i="36"/>
  <c r="F19" i="36"/>
  <c r="I14" i="36"/>
  <c r="E16" i="36"/>
  <c r="M16" i="36"/>
  <c r="K17" i="36"/>
  <c r="I18" i="36"/>
  <c r="G19" i="36"/>
  <c r="J14" i="36"/>
  <c r="F16" i="36"/>
  <c r="D17" i="36"/>
  <c r="L17" i="36"/>
  <c r="J18" i="36"/>
  <c r="H19" i="36"/>
  <c r="D14" i="36"/>
  <c r="L14" i="36"/>
  <c r="H16" i="36"/>
  <c r="F17" i="36"/>
  <c r="D18" i="36"/>
  <c r="L18" i="36"/>
  <c r="J19" i="36"/>
  <c r="E14" i="36"/>
  <c r="M14" i="36"/>
  <c r="I16" i="36"/>
  <c r="G17" i="36"/>
  <c r="E18" i="36"/>
  <c r="M18" i="36"/>
  <c r="K19" i="36"/>
  <c r="G16" i="36"/>
  <c r="K18" i="36"/>
  <c r="F14" i="36"/>
  <c r="J16" i="36"/>
  <c r="H17" i="36"/>
  <c r="F18" i="36"/>
  <c r="D19" i="36"/>
  <c r="L19" i="36"/>
  <c r="E19" i="36"/>
  <c r="D22" i="60"/>
  <c r="D29" i="60"/>
  <c r="D30" i="60"/>
  <c r="I1277" i="61"/>
  <c r="I1286" i="61"/>
  <c r="I1283" i="61"/>
  <c r="I1271" i="61"/>
  <c r="I1257" i="61"/>
  <c r="D40" i="60" s="1"/>
  <c r="D38" i="60"/>
  <c r="D37" i="60"/>
  <c r="I1042" i="61"/>
  <c r="I1032" i="61"/>
  <c r="I1020" i="61"/>
  <c r="I1005" i="61"/>
  <c r="I953" i="61"/>
  <c r="I931" i="61"/>
  <c r="I816" i="61"/>
  <c r="I813" i="61"/>
  <c r="I810" i="61"/>
  <c r="I808" i="61"/>
  <c r="I742" i="61"/>
  <c r="I739" i="61"/>
  <c r="I736" i="61"/>
  <c r="I457" i="61"/>
  <c r="D21" i="60" s="1"/>
  <c r="I449" i="61"/>
  <c r="D20" i="60" s="1"/>
  <c r="I423" i="61"/>
  <c r="I414" i="61"/>
  <c r="I415" i="61" s="1"/>
  <c r="I384" i="61"/>
  <c r="I387" i="61" s="1"/>
  <c r="D21" i="63"/>
  <c r="D22" i="63"/>
  <c r="D29" i="63"/>
  <c r="D30" i="63"/>
  <c r="I1277" i="62"/>
  <c r="I1283" i="62"/>
  <c r="I1286" i="62"/>
  <c r="I1271" i="62"/>
  <c r="I1257" i="62"/>
  <c r="D40" i="63" s="1"/>
  <c r="I1194" i="62"/>
  <c r="D39" i="63" s="1"/>
  <c r="I1075" i="62"/>
  <c r="D38" i="63" s="1"/>
  <c r="I1072" i="62"/>
  <c r="D37" i="63" s="1"/>
  <c r="I1069" i="62"/>
  <c r="D36" i="63" s="1"/>
  <c r="I1067" i="62"/>
  <c r="I1042" i="62"/>
  <c r="D35" i="63" s="1"/>
  <c r="I1032" i="62"/>
  <c r="D33" i="63" s="1"/>
  <c r="I1020" i="62"/>
  <c r="I1005" i="62"/>
  <c r="I953" i="62"/>
  <c r="I931" i="62"/>
  <c r="I816" i="62"/>
  <c r="I813" i="62"/>
  <c r="I810" i="62"/>
  <c r="I808" i="62"/>
  <c r="I742" i="62"/>
  <c r="I739" i="62"/>
  <c r="I736" i="62"/>
  <c r="I734" i="62"/>
  <c r="I449" i="62"/>
  <c r="D20" i="63" s="1"/>
  <c r="I423" i="62"/>
  <c r="I414" i="62"/>
  <c r="I415" i="62" s="1"/>
  <c r="I384" i="62"/>
  <c r="I372" i="62"/>
  <c r="D18" i="60" l="1"/>
  <c r="D33" i="60"/>
  <c r="D35" i="60"/>
  <c r="D36" i="60"/>
  <c r="D39" i="60"/>
  <c r="D27" i="63"/>
  <c r="D25" i="63"/>
  <c r="D26" i="63"/>
  <c r="D28" i="60"/>
  <c r="D25" i="60"/>
  <c r="D26" i="60"/>
  <c r="D27" i="60"/>
  <c r="D24" i="60"/>
  <c r="D24" i="63"/>
  <c r="D28" i="63"/>
  <c r="I387" i="62"/>
  <c r="D18" i="63" s="1"/>
  <c r="I424" i="61"/>
  <c r="I427" i="61" s="1"/>
  <c r="D41" i="63"/>
  <c r="I424" i="62"/>
  <c r="I427" i="62" s="1"/>
  <c r="D19" i="63" s="1"/>
  <c r="D41" i="60" l="1"/>
  <c r="D19" i="60"/>
  <c r="D31" i="60" s="1"/>
  <c r="D31" i="63"/>
  <c r="D43" i="63" s="1"/>
  <c r="F22" i="63"/>
  <c r="G22" i="63"/>
  <c r="H22" i="63"/>
  <c r="I22" i="63"/>
  <c r="J22" i="63"/>
  <c r="K22" i="63"/>
  <c r="L22" i="63"/>
  <c r="M22" i="63"/>
  <c r="N22" i="63"/>
  <c r="F29" i="63"/>
  <c r="G29" i="63"/>
  <c r="H29" i="63"/>
  <c r="I29" i="63"/>
  <c r="J29" i="63"/>
  <c r="K29" i="63"/>
  <c r="L29" i="63"/>
  <c r="M29" i="63"/>
  <c r="N29" i="63"/>
  <c r="F30" i="63"/>
  <c r="G30" i="63"/>
  <c r="H30" i="63"/>
  <c r="I30" i="63"/>
  <c r="J30" i="63"/>
  <c r="K30" i="63"/>
  <c r="L30" i="63"/>
  <c r="M30" i="63"/>
  <c r="N30" i="63"/>
  <c r="E30" i="63"/>
  <c r="E29" i="63"/>
  <c r="E22" i="63"/>
  <c r="E21" i="63"/>
  <c r="N11" i="63"/>
  <c r="N13" i="63"/>
  <c r="F45" i="60"/>
  <c r="G45" i="60"/>
  <c r="H45" i="60"/>
  <c r="I45" i="60"/>
  <c r="J45" i="60"/>
  <c r="K45" i="60"/>
  <c r="L45" i="60"/>
  <c r="M45" i="60"/>
  <c r="N45" i="60"/>
  <c r="E45" i="60"/>
  <c r="F45" i="63"/>
  <c r="G45" i="63"/>
  <c r="H45" i="63"/>
  <c r="I45" i="63"/>
  <c r="J45" i="63"/>
  <c r="K45" i="63"/>
  <c r="L45" i="63"/>
  <c r="M45" i="63"/>
  <c r="E45" i="63"/>
  <c r="E17" i="63"/>
  <c r="F17" i="63"/>
  <c r="G17" i="63"/>
  <c r="H17" i="63"/>
  <c r="I17" i="63"/>
  <c r="J17" i="63"/>
  <c r="K17" i="63"/>
  <c r="L17" i="63"/>
  <c r="M17" i="63"/>
  <c r="F4" i="63"/>
  <c r="G4" i="63"/>
  <c r="H4" i="63"/>
  <c r="I4" i="63"/>
  <c r="J4" i="63"/>
  <c r="K4" i="63"/>
  <c r="L4" i="63"/>
  <c r="M4" i="63"/>
  <c r="E4" i="63"/>
  <c r="S1075" i="62"/>
  <c r="N38" i="63" s="1"/>
  <c r="R1075" i="62"/>
  <c r="M38" i="63" s="1"/>
  <c r="Q1075" i="62"/>
  <c r="L38" i="63" s="1"/>
  <c r="P1075" i="62"/>
  <c r="K38" i="63" s="1"/>
  <c r="O1075" i="62"/>
  <c r="J38" i="63" s="1"/>
  <c r="N1075" i="62"/>
  <c r="I38" i="63" s="1"/>
  <c r="M1075" i="62"/>
  <c r="H38" i="63" s="1"/>
  <c r="L1075" i="62"/>
  <c r="G38" i="63" s="1"/>
  <c r="K1075" i="62"/>
  <c r="F38" i="63" s="1"/>
  <c r="J1075" i="62"/>
  <c r="E38" i="63" s="1"/>
  <c r="S1072" i="62"/>
  <c r="N37" i="63" s="1"/>
  <c r="R1072" i="62"/>
  <c r="M37" i="63" s="1"/>
  <c r="Q1072" i="62"/>
  <c r="L37" i="63" s="1"/>
  <c r="P1072" i="62"/>
  <c r="K37" i="63" s="1"/>
  <c r="O1072" i="62"/>
  <c r="J37" i="63" s="1"/>
  <c r="N1072" i="62"/>
  <c r="I37" i="63" s="1"/>
  <c r="M1072" i="62"/>
  <c r="H37" i="63" s="1"/>
  <c r="L1072" i="62"/>
  <c r="G37" i="63" s="1"/>
  <c r="K1072" i="62"/>
  <c r="F37" i="63" s="1"/>
  <c r="J1072" i="62"/>
  <c r="E37" i="63" s="1"/>
  <c r="S1069" i="62"/>
  <c r="N36" i="63" s="1"/>
  <c r="R1069" i="62"/>
  <c r="M36" i="63" s="1"/>
  <c r="Q1069" i="62"/>
  <c r="L36" i="63" s="1"/>
  <c r="P1069" i="62"/>
  <c r="K36" i="63" s="1"/>
  <c r="O1069" i="62"/>
  <c r="J36" i="63" s="1"/>
  <c r="N1069" i="62"/>
  <c r="I36" i="63" s="1"/>
  <c r="M1069" i="62"/>
  <c r="H36" i="63" s="1"/>
  <c r="L1069" i="62"/>
  <c r="G36" i="63" s="1"/>
  <c r="K1069" i="62"/>
  <c r="F36" i="63" s="1"/>
  <c r="J1069" i="62"/>
  <c r="E36" i="63" s="1"/>
  <c r="K810" i="62"/>
  <c r="L810" i="62"/>
  <c r="M810" i="62"/>
  <c r="N810" i="62"/>
  <c r="O810" i="62"/>
  <c r="P810" i="62"/>
  <c r="Q810" i="62"/>
  <c r="R810" i="62"/>
  <c r="S810" i="62"/>
  <c r="K813" i="62"/>
  <c r="L813" i="62"/>
  <c r="M813" i="62"/>
  <c r="N813" i="62"/>
  <c r="O813" i="62"/>
  <c r="P813" i="62"/>
  <c r="Q813" i="62"/>
  <c r="R813" i="62"/>
  <c r="S813" i="62"/>
  <c r="K816" i="62"/>
  <c r="L816" i="62"/>
  <c r="M816" i="62"/>
  <c r="N816" i="62"/>
  <c r="O816" i="62"/>
  <c r="P816" i="62"/>
  <c r="Q816" i="62"/>
  <c r="R816" i="62"/>
  <c r="S816" i="62"/>
  <c r="J816" i="62"/>
  <c r="J813" i="62"/>
  <c r="J810" i="62"/>
  <c r="S736" i="62"/>
  <c r="K736" i="62"/>
  <c r="L736" i="62"/>
  <c r="M736" i="62"/>
  <c r="N736" i="62"/>
  <c r="O736" i="62"/>
  <c r="P736" i="62"/>
  <c r="Q736" i="62"/>
  <c r="R736" i="62"/>
  <c r="K739" i="62"/>
  <c r="L739" i="62"/>
  <c r="M739" i="62"/>
  <c r="N739" i="62"/>
  <c r="O739" i="62"/>
  <c r="P739" i="62"/>
  <c r="Q739" i="62"/>
  <c r="R739" i="62"/>
  <c r="S739" i="62"/>
  <c r="K742" i="62"/>
  <c r="L742" i="62"/>
  <c r="M742" i="62"/>
  <c r="N742" i="62"/>
  <c r="O742" i="62"/>
  <c r="P742" i="62"/>
  <c r="Q742" i="62"/>
  <c r="R742" i="62"/>
  <c r="S742" i="62"/>
  <c r="J742" i="62"/>
  <c r="J739" i="62"/>
  <c r="J736" i="62"/>
  <c r="S2" i="62"/>
  <c r="S1286" i="62"/>
  <c r="S1283" i="62"/>
  <c r="S1277" i="62"/>
  <c r="S1271" i="62"/>
  <c r="S1257" i="62"/>
  <c r="N40" i="63" s="1"/>
  <c r="S1194" i="62"/>
  <c r="N39" i="63" s="1"/>
  <c r="S1067" i="62"/>
  <c r="S1042" i="62"/>
  <c r="N35" i="63" s="1"/>
  <c r="S1032" i="62"/>
  <c r="N33" i="63" s="1"/>
  <c r="S1020" i="62"/>
  <c r="S1005" i="62"/>
  <c r="S953" i="62"/>
  <c r="S931" i="62"/>
  <c r="S808" i="62"/>
  <c r="S734" i="62"/>
  <c r="S457" i="62"/>
  <c r="N21" i="63" s="1"/>
  <c r="S449" i="62"/>
  <c r="N20" i="63" s="1"/>
  <c r="S423" i="62"/>
  <c r="S414" i="62"/>
  <c r="S426" i="62" s="1"/>
  <c r="S384" i="62"/>
  <c r="S372" i="62"/>
  <c r="R1286" i="62"/>
  <c r="Q1286" i="62"/>
  <c r="P1286" i="62"/>
  <c r="O1286" i="62"/>
  <c r="N1286" i="62"/>
  <c r="M1286" i="62"/>
  <c r="L1286" i="62"/>
  <c r="K1286" i="62"/>
  <c r="J1286" i="62"/>
  <c r="R1283" i="62"/>
  <c r="Q1283" i="62"/>
  <c r="P1283" i="62"/>
  <c r="O1283" i="62"/>
  <c r="N1283" i="62"/>
  <c r="M1283" i="62"/>
  <c r="L1283" i="62"/>
  <c r="K1283" i="62"/>
  <c r="J1283" i="62"/>
  <c r="R1277" i="62"/>
  <c r="Q1277" i="62"/>
  <c r="P1277" i="62"/>
  <c r="O1277" i="62"/>
  <c r="N1277" i="62"/>
  <c r="M1277" i="62"/>
  <c r="L1277" i="62"/>
  <c r="K1277" i="62"/>
  <c r="J1277" i="62"/>
  <c r="R1271" i="62"/>
  <c r="Q1271" i="62"/>
  <c r="P1271" i="62"/>
  <c r="O1271" i="62"/>
  <c r="N1271" i="62"/>
  <c r="M1271" i="62"/>
  <c r="L1271" i="62"/>
  <c r="K1271" i="62"/>
  <c r="J1271" i="62"/>
  <c r="R1257" i="62"/>
  <c r="M40" i="63" s="1"/>
  <c r="Q1257" i="62"/>
  <c r="L40" i="63" s="1"/>
  <c r="P1257" i="62"/>
  <c r="K40" i="63" s="1"/>
  <c r="O1257" i="62"/>
  <c r="J40" i="63" s="1"/>
  <c r="N1257" i="62"/>
  <c r="I40" i="63" s="1"/>
  <c r="M1257" i="62"/>
  <c r="H40" i="63" s="1"/>
  <c r="L1257" i="62"/>
  <c r="G40" i="63" s="1"/>
  <c r="K1257" i="62"/>
  <c r="F40" i="63" s="1"/>
  <c r="J1257" i="62"/>
  <c r="E40" i="63" s="1"/>
  <c r="R1194" i="62"/>
  <c r="M39" i="63" s="1"/>
  <c r="Q1194" i="62"/>
  <c r="L39" i="63" s="1"/>
  <c r="P1194" i="62"/>
  <c r="K39" i="63" s="1"/>
  <c r="O1194" i="62"/>
  <c r="J39" i="63" s="1"/>
  <c r="N1194" i="62"/>
  <c r="I39" i="63" s="1"/>
  <c r="M1194" i="62"/>
  <c r="H39" i="63" s="1"/>
  <c r="L1194" i="62"/>
  <c r="G39" i="63" s="1"/>
  <c r="K1194" i="62"/>
  <c r="F39" i="63" s="1"/>
  <c r="J1194" i="62"/>
  <c r="E39" i="63" s="1"/>
  <c r="R1067" i="62"/>
  <c r="Q1067" i="62"/>
  <c r="P1067" i="62"/>
  <c r="O1067" i="62"/>
  <c r="N1067" i="62"/>
  <c r="M1067" i="62"/>
  <c r="L1067" i="62"/>
  <c r="K1067" i="62"/>
  <c r="J1067" i="62"/>
  <c r="R1042" i="62"/>
  <c r="M35" i="63" s="1"/>
  <c r="Q1042" i="62"/>
  <c r="L35" i="63" s="1"/>
  <c r="P1042" i="62"/>
  <c r="K35" i="63" s="1"/>
  <c r="O1042" i="62"/>
  <c r="J35" i="63" s="1"/>
  <c r="N1042" i="62"/>
  <c r="I35" i="63" s="1"/>
  <c r="M1042" i="62"/>
  <c r="H35" i="63" s="1"/>
  <c r="L1042" i="62"/>
  <c r="G35" i="63" s="1"/>
  <c r="K1042" i="62"/>
  <c r="F35" i="63" s="1"/>
  <c r="J1042" i="62"/>
  <c r="E35" i="63" s="1"/>
  <c r="R1032" i="62"/>
  <c r="M33" i="63" s="1"/>
  <c r="Q1032" i="62"/>
  <c r="L33" i="63" s="1"/>
  <c r="P1032" i="62"/>
  <c r="K33" i="63" s="1"/>
  <c r="O1032" i="62"/>
  <c r="J33" i="63" s="1"/>
  <c r="N1032" i="62"/>
  <c r="I33" i="63" s="1"/>
  <c r="M1032" i="62"/>
  <c r="H33" i="63" s="1"/>
  <c r="L1032" i="62"/>
  <c r="G33" i="63" s="1"/>
  <c r="K1032" i="62"/>
  <c r="F33" i="63" s="1"/>
  <c r="J1032" i="62"/>
  <c r="E33" i="63" s="1"/>
  <c r="R1020" i="62"/>
  <c r="Q1020" i="62"/>
  <c r="P1020" i="62"/>
  <c r="O1020" i="62"/>
  <c r="N1020" i="62"/>
  <c r="M1020" i="62"/>
  <c r="L1020" i="62"/>
  <c r="K1020" i="62"/>
  <c r="J1020" i="62"/>
  <c r="R1005" i="62"/>
  <c r="Q1005" i="62"/>
  <c r="P1005" i="62"/>
  <c r="O1005" i="62"/>
  <c r="N1005" i="62"/>
  <c r="M1005" i="62"/>
  <c r="L1005" i="62"/>
  <c r="K1005" i="62"/>
  <c r="J1005" i="62"/>
  <c r="R953" i="62"/>
  <c r="Q953" i="62"/>
  <c r="P953" i="62"/>
  <c r="O953" i="62"/>
  <c r="N953" i="62"/>
  <c r="M953" i="62"/>
  <c r="L953" i="62"/>
  <c r="K953" i="62"/>
  <c r="J953" i="62"/>
  <c r="R931" i="62"/>
  <c r="Q931" i="62"/>
  <c r="P931" i="62"/>
  <c r="O931" i="62"/>
  <c r="N931" i="62"/>
  <c r="M931" i="62"/>
  <c r="L931" i="62"/>
  <c r="K931" i="62"/>
  <c r="J931" i="62"/>
  <c r="R808" i="62"/>
  <c r="Q808" i="62"/>
  <c r="P808" i="62"/>
  <c r="O808" i="62"/>
  <c r="N808" i="62"/>
  <c r="M808" i="62"/>
  <c r="L808" i="62"/>
  <c r="K808" i="62"/>
  <c r="J808" i="62"/>
  <c r="R734" i="62"/>
  <c r="Q734" i="62"/>
  <c r="P734" i="62"/>
  <c r="O734" i="62"/>
  <c r="N734" i="62"/>
  <c r="M734" i="62"/>
  <c r="L734" i="62"/>
  <c r="K734" i="62"/>
  <c r="J734" i="62"/>
  <c r="R457" i="62"/>
  <c r="M21" i="63" s="1"/>
  <c r="Q457" i="62"/>
  <c r="L21" i="63" s="1"/>
  <c r="P457" i="62"/>
  <c r="K21" i="63" s="1"/>
  <c r="O457" i="62"/>
  <c r="J21" i="63" s="1"/>
  <c r="N457" i="62"/>
  <c r="I21" i="63" s="1"/>
  <c r="M457" i="62"/>
  <c r="H21" i="63" s="1"/>
  <c r="L457" i="62"/>
  <c r="G21" i="63" s="1"/>
  <c r="K457" i="62"/>
  <c r="F21" i="63" s="1"/>
  <c r="R449" i="62"/>
  <c r="M20" i="63" s="1"/>
  <c r="Q449" i="62"/>
  <c r="L20" i="63" s="1"/>
  <c r="P449" i="62"/>
  <c r="K20" i="63" s="1"/>
  <c r="O449" i="62"/>
  <c r="J20" i="63" s="1"/>
  <c r="N449" i="62"/>
  <c r="I20" i="63" s="1"/>
  <c r="M449" i="62"/>
  <c r="H20" i="63" s="1"/>
  <c r="L449" i="62"/>
  <c r="G20" i="63" s="1"/>
  <c r="K449" i="62"/>
  <c r="F20" i="63" s="1"/>
  <c r="J449" i="62"/>
  <c r="E20" i="63" s="1"/>
  <c r="R423" i="62"/>
  <c r="Q423" i="62"/>
  <c r="P423" i="62"/>
  <c r="O423" i="62"/>
  <c r="N423" i="62"/>
  <c r="M423" i="62"/>
  <c r="L423" i="62"/>
  <c r="K423" i="62"/>
  <c r="J423" i="62"/>
  <c r="R414" i="62"/>
  <c r="R426" i="62" s="1"/>
  <c r="Q414" i="62"/>
  <c r="Q426" i="62" s="1"/>
  <c r="P414" i="62"/>
  <c r="P426" i="62" s="1"/>
  <c r="O414" i="62"/>
  <c r="O426" i="62" s="1"/>
  <c r="N414" i="62"/>
  <c r="N426" i="62" s="1"/>
  <c r="M414" i="62"/>
  <c r="M426" i="62" s="1"/>
  <c r="L414" i="62"/>
  <c r="L426" i="62" s="1"/>
  <c r="K414" i="62"/>
  <c r="K426" i="62" s="1"/>
  <c r="J414" i="62"/>
  <c r="R384" i="62"/>
  <c r="Q384" i="62"/>
  <c r="P384" i="62"/>
  <c r="O384" i="62"/>
  <c r="N384" i="62"/>
  <c r="M384" i="62"/>
  <c r="L384" i="62"/>
  <c r="K384" i="62"/>
  <c r="J384" i="62"/>
  <c r="R372" i="62"/>
  <c r="Q372" i="62"/>
  <c r="P372" i="62"/>
  <c r="O372" i="62"/>
  <c r="N372" i="62"/>
  <c r="M372" i="62"/>
  <c r="L372" i="62"/>
  <c r="K372" i="62"/>
  <c r="J372" i="62"/>
  <c r="A5" i="62"/>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959" i="62" s="1"/>
  <c r="A960" i="62" s="1"/>
  <c r="A961" i="62" s="1"/>
  <c r="A962" i="62" s="1"/>
  <c r="A963" i="62" s="1"/>
  <c r="A964" i="62" s="1"/>
  <c r="A965" i="62" s="1"/>
  <c r="A966" i="62" s="1"/>
  <c r="A967" i="62" s="1"/>
  <c r="A968" i="62" s="1"/>
  <c r="A969" i="62" s="1"/>
  <c r="A970" i="62" s="1"/>
  <c r="A971" i="62" s="1"/>
  <c r="A972" i="62" s="1"/>
  <c r="A973" i="62" s="1"/>
  <c r="A974" i="62" s="1"/>
  <c r="A975" i="62" s="1"/>
  <c r="A976" i="62" s="1"/>
  <c r="A977" i="62" s="1"/>
  <c r="A978" i="62" s="1"/>
  <c r="A979" i="62" s="1"/>
  <c r="A980" i="62" s="1"/>
  <c r="A981" i="62" s="1"/>
  <c r="A982" i="62" s="1"/>
  <c r="A983" i="62" s="1"/>
  <c r="A984" i="62" s="1"/>
  <c r="A985" i="62" s="1"/>
  <c r="A986" i="62" s="1"/>
  <c r="A987" i="62" s="1"/>
  <c r="A988" i="62" s="1"/>
  <c r="A989" i="62" s="1"/>
  <c r="A990" i="62" s="1"/>
  <c r="A991" i="62" s="1"/>
  <c r="A992" i="62" s="1"/>
  <c r="A993" i="62" s="1"/>
  <c r="A994" i="62" s="1"/>
  <c r="A995" i="62" s="1"/>
  <c r="A996" i="62" s="1"/>
  <c r="A997" i="62" s="1"/>
  <c r="A998" i="62" s="1"/>
  <c r="A999" i="62" s="1"/>
  <c r="A1000" i="62" s="1"/>
  <c r="A1001" i="62" s="1"/>
  <c r="A1002" i="62" s="1"/>
  <c r="A1003" i="62" s="1"/>
  <c r="A1004" i="62" s="1"/>
  <c r="A1005" i="62" s="1"/>
  <c r="A1006" i="62" s="1"/>
  <c r="A1007" i="62" s="1"/>
  <c r="A1008" i="62" s="1"/>
  <c r="A1009" i="62" s="1"/>
  <c r="A1010" i="62" s="1"/>
  <c r="A1011" i="62" s="1"/>
  <c r="A1012" i="62" s="1"/>
  <c r="A1013" i="62" s="1"/>
  <c r="A1014" i="62" s="1"/>
  <c r="A1015" i="62" s="1"/>
  <c r="A1016" i="62" s="1"/>
  <c r="A1017" i="62" s="1"/>
  <c r="A1018" i="62" s="1"/>
  <c r="A1019" i="62" s="1"/>
  <c r="A1020" i="62" s="1"/>
  <c r="A1021" i="62" s="1"/>
  <c r="A1022" i="62" s="1"/>
  <c r="A1023" i="62" s="1"/>
  <c r="A1024" i="62" s="1"/>
  <c r="A1025" i="62" s="1"/>
  <c r="A1026" i="62" s="1"/>
  <c r="A1027" i="62" s="1"/>
  <c r="A1028" i="62" s="1"/>
  <c r="A1029" i="62" s="1"/>
  <c r="A1030" i="62" s="1"/>
  <c r="A1031" i="62" s="1"/>
  <c r="A1032" i="62" s="1"/>
  <c r="A1033" i="62" s="1"/>
  <c r="A1034" i="62" s="1"/>
  <c r="A1035" i="62" s="1"/>
  <c r="A1036" i="62" s="1"/>
  <c r="A1037" i="62" s="1"/>
  <c r="A1038" i="62" s="1"/>
  <c r="A1039" i="62" s="1"/>
  <c r="A1040" i="62" s="1"/>
  <c r="A1041" i="62" s="1"/>
  <c r="A1042" i="62" s="1"/>
  <c r="A1043" i="62" s="1"/>
  <c r="A1044" i="62" s="1"/>
  <c r="A1045" i="62" s="1"/>
  <c r="A1046" i="62" s="1"/>
  <c r="A1047" i="62" s="1"/>
  <c r="A1048" i="62" s="1"/>
  <c r="A1049" i="62" s="1"/>
  <c r="A1050" i="62" s="1"/>
  <c r="A1051" i="62" s="1"/>
  <c r="A1052" i="62" s="1"/>
  <c r="A1053" i="62" s="1"/>
  <c r="A1054" i="62" s="1"/>
  <c r="A1055" i="62" s="1"/>
  <c r="A1056" i="62" s="1"/>
  <c r="A1057" i="62" s="1"/>
  <c r="A1058" i="62" s="1"/>
  <c r="A1059" i="62" s="1"/>
  <c r="A1060" i="62" s="1"/>
  <c r="A1061" i="62" s="1"/>
  <c r="A1062" i="62" s="1"/>
  <c r="A1063" i="62" s="1"/>
  <c r="A1064" i="62" s="1"/>
  <c r="A1065" i="62" s="1"/>
  <c r="A1066" i="62" s="1"/>
  <c r="A1067" i="62" s="1"/>
  <c r="A1068" i="62" s="1"/>
  <c r="A1069" i="62" s="1"/>
  <c r="A1070" i="62" s="1"/>
  <c r="A1071" i="62" s="1"/>
  <c r="A1072" i="62" s="1"/>
  <c r="A1073" i="62" s="1"/>
  <c r="A1074" i="62" s="1"/>
  <c r="A1075" i="62" s="1"/>
  <c r="A1076" i="62" s="1"/>
  <c r="A1077" i="62" s="1"/>
  <c r="A1078" i="62" s="1"/>
  <c r="A1079" i="62" s="1"/>
  <c r="A1080" i="62" s="1"/>
  <c r="A1081" i="62" s="1"/>
  <c r="A1082" i="62" s="1"/>
  <c r="A1083" i="62" s="1"/>
  <c r="A1084" i="62" s="1"/>
  <c r="A1085" i="62" s="1"/>
  <c r="A1086" i="62" s="1"/>
  <c r="A1087" i="62" s="1"/>
  <c r="A1088" i="62" s="1"/>
  <c r="A1089" i="62" s="1"/>
  <c r="A1090" i="62" s="1"/>
  <c r="A1091" i="62" s="1"/>
  <c r="A1092" i="62" s="1"/>
  <c r="A1093" i="62" s="1"/>
  <c r="A1094" i="62" s="1"/>
  <c r="A1095" i="62" s="1"/>
  <c r="A1096" i="62" s="1"/>
  <c r="A1097" i="62" s="1"/>
  <c r="A1098" i="62" s="1"/>
  <c r="A1099" i="62" s="1"/>
  <c r="A1100" i="62" s="1"/>
  <c r="A1101" i="62" s="1"/>
  <c r="A1102" i="62" s="1"/>
  <c r="A1103" i="62" s="1"/>
  <c r="A1104" i="62" s="1"/>
  <c r="A1105" i="62" s="1"/>
  <c r="A1106" i="62" s="1"/>
  <c r="A1107" i="62" s="1"/>
  <c r="A1108" i="62" s="1"/>
  <c r="A1109" i="62" s="1"/>
  <c r="A1110" i="62" s="1"/>
  <c r="A1111" i="62" s="1"/>
  <c r="A1112" i="62" s="1"/>
  <c r="A1113" i="62" s="1"/>
  <c r="A1114" i="62" s="1"/>
  <c r="A1115" i="62" s="1"/>
  <c r="A1116" i="62" s="1"/>
  <c r="A1117" i="62" s="1"/>
  <c r="A1118" i="62" s="1"/>
  <c r="A1119" i="62" s="1"/>
  <c r="A1120" i="62" s="1"/>
  <c r="A1121" i="62" s="1"/>
  <c r="A1122" i="62" s="1"/>
  <c r="A1123" i="62" s="1"/>
  <c r="A1124" i="62" s="1"/>
  <c r="A1125" i="62" s="1"/>
  <c r="A1126" i="62" s="1"/>
  <c r="A1127" i="62" s="1"/>
  <c r="A1128" i="62" s="1"/>
  <c r="A1129" i="62" s="1"/>
  <c r="A1130" i="62" s="1"/>
  <c r="A1131" i="62" s="1"/>
  <c r="A1132" i="62" s="1"/>
  <c r="A1133" i="62" s="1"/>
  <c r="A1134" i="62" s="1"/>
  <c r="A1135" i="62" s="1"/>
  <c r="A1136" i="62" s="1"/>
  <c r="A1137" i="62" s="1"/>
  <c r="A1138" i="62" s="1"/>
  <c r="A1139" i="62" s="1"/>
  <c r="A1140" i="62" s="1"/>
  <c r="A1141" i="62" s="1"/>
  <c r="A1142" i="62" s="1"/>
  <c r="A1143" i="62" s="1"/>
  <c r="A1144" i="62" s="1"/>
  <c r="A1145" i="62" s="1"/>
  <c r="A1146" i="62" s="1"/>
  <c r="A1147" i="62" s="1"/>
  <c r="A1148" i="62" s="1"/>
  <c r="A1149" i="62" s="1"/>
  <c r="A1150" i="62" s="1"/>
  <c r="A1151" i="62" s="1"/>
  <c r="A1152" i="62" s="1"/>
  <c r="A1153" i="62" s="1"/>
  <c r="A1154" i="62" s="1"/>
  <c r="A1155" i="62" s="1"/>
  <c r="A1156" i="62" s="1"/>
  <c r="A1157" i="62" s="1"/>
  <c r="A1158" i="62" s="1"/>
  <c r="A1159" i="62" s="1"/>
  <c r="A1160" i="62" s="1"/>
  <c r="A1161" i="62" s="1"/>
  <c r="A1162" i="62" s="1"/>
  <c r="A1163" i="62" s="1"/>
  <c r="A1164" i="62" s="1"/>
  <c r="A1165" i="62" s="1"/>
  <c r="A1166" i="62" s="1"/>
  <c r="A1167" i="62" s="1"/>
  <c r="A1168" i="62" s="1"/>
  <c r="A1169" i="62" s="1"/>
  <c r="A1170" i="62" s="1"/>
  <c r="A1171" i="62" s="1"/>
  <c r="A1172" i="62" s="1"/>
  <c r="A1173" i="62" s="1"/>
  <c r="A1174" i="62" s="1"/>
  <c r="A1175" i="62" s="1"/>
  <c r="A1176" i="62" s="1"/>
  <c r="A1177" i="62" s="1"/>
  <c r="A1178" i="62" s="1"/>
  <c r="A1179" i="62" s="1"/>
  <c r="A1180" i="62" s="1"/>
  <c r="A1181" i="62" s="1"/>
  <c r="A1182" i="62" s="1"/>
  <c r="A1183" i="62" s="1"/>
  <c r="A1184" i="62" s="1"/>
  <c r="A1185" i="62" s="1"/>
  <c r="A1186" i="62" s="1"/>
  <c r="A1187" i="62" s="1"/>
  <c r="A1188" i="62" s="1"/>
  <c r="A1189" i="62" s="1"/>
  <c r="A1190" i="62" s="1"/>
  <c r="A1191" i="62" s="1"/>
  <c r="A1192" i="62" s="1"/>
  <c r="A1193" i="62" s="1"/>
  <c r="A1194" i="62" s="1"/>
  <c r="A1195" i="62" s="1"/>
  <c r="A1196" i="62" s="1"/>
  <c r="A1197" i="62" s="1"/>
  <c r="A1198" i="62" s="1"/>
  <c r="A1199" i="62" s="1"/>
  <c r="A1200" i="62" s="1"/>
  <c r="A1201" i="62" s="1"/>
  <c r="A1202" i="62" s="1"/>
  <c r="A1203" i="62" s="1"/>
  <c r="A1204" i="62" s="1"/>
  <c r="A1205" i="62" s="1"/>
  <c r="A1206" i="62" s="1"/>
  <c r="A1207" i="62" s="1"/>
  <c r="A1208" i="62" s="1"/>
  <c r="A1209" i="62" s="1"/>
  <c r="A1210" i="62" s="1"/>
  <c r="A1211" i="62" s="1"/>
  <c r="A1212" i="62" s="1"/>
  <c r="A1213" i="62" s="1"/>
  <c r="A1214" i="62" s="1"/>
  <c r="A1215" i="62" s="1"/>
  <c r="A1216" i="62" s="1"/>
  <c r="A1217" i="62" s="1"/>
  <c r="A1218" i="62" s="1"/>
  <c r="A1219" i="62" s="1"/>
  <c r="A1220" i="62" s="1"/>
  <c r="A1221" i="62" s="1"/>
  <c r="A1222" i="62" s="1"/>
  <c r="A1223" i="62" s="1"/>
  <c r="A1224" i="62" s="1"/>
  <c r="A1225" i="62" s="1"/>
  <c r="A1226" i="62" s="1"/>
  <c r="A1227" i="62" s="1"/>
  <c r="A1228" i="62" s="1"/>
  <c r="A1229" i="62" s="1"/>
  <c r="A1230" i="62" s="1"/>
  <c r="A1231" i="62" s="1"/>
  <c r="A1232" i="62" s="1"/>
  <c r="A1233" i="62" s="1"/>
  <c r="A1234" i="62" s="1"/>
  <c r="A1235" i="62" s="1"/>
  <c r="A1236" i="62" s="1"/>
  <c r="A1237" i="62" s="1"/>
  <c r="A1238" i="62" s="1"/>
  <c r="A1239" i="62" s="1"/>
  <c r="A1240" i="62" s="1"/>
  <c r="A1241" i="62" s="1"/>
  <c r="A1242" i="62" s="1"/>
  <c r="A1243" i="62" s="1"/>
  <c r="A1244" i="62" s="1"/>
  <c r="A1245" i="62" s="1"/>
  <c r="A1246" i="62" s="1"/>
  <c r="A1247" i="62" s="1"/>
  <c r="A1248" i="62" s="1"/>
  <c r="A1249" i="62" s="1"/>
  <c r="A1250" i="62" s="1"/>
  <c r="A1251" i="62" s="1"/>
  <c r="A1252" i="62" s="1"/>
  <c r="A1253" i="62" s="1"/>
  <c r="A1254" i="62" s="1"/>
  <c r="A1255" i="62" s="1"/>
  <c r="A1256" i="62" s="1"/>
  <c r="A1257" i="62" s="1"/>
  <c r="A1258" i="62" s="1"/>
  <c r="A1259" i="62" s="1"/>
  <c r="A1260" i="62" s="1"/>
  <c r="A1261" i="62" s="1"/>
  <c r="A1262" i="62" s="1"/>
  <c r="A1263" i="62" s="1"/>
  <c r="A1264" i="62" s="1"/>
  <c r="A1265" i="62" s="1"/>
  <c r="A1266" i="62" s="1"/>
  <c r="A1267" i="62" s="1"/>
  <c r="A1268" i="62" s="1"/>
  <c r="A1269" i="62" s="1"/>
  <c r="A1270" i="62" s="1"/>
  <c r="A1271" i="62" s="1"/>
  <c r="A1272" i="62" s="1"/>
  <c r="A1273" i="62" s="1"/>
  <c r="A1274" i="62" s="1"/>
  <c r="A1275" i="62" s="1"/>
  <c r="A1276" i="62" s="1"/>
  <c r="A1277" i="62" s="1"/>
  <c r="A1278" i="62" s="1"/>
  <c r="A1279" i="62" s="1"/>
  <c r="A1280" i="62" s="1"/>
  <c r="A1281" i="62" s="1"/>
  <c r="A1282" i="62" s="1"/>
  <c r="A1283" i="62" s="1"/>
  <c r="A1284" i="62" s="1"/>
  <c r="A1285" i="62" s="1"/>
  <c r="A1286" i="62" s="1"/>
  <c r="F22" i="60"/>
  <c r="G22" i="60"/>
  <c r="H22" i="60"/>
  <c r="I22" i="60"/>
  <c r="J22" i="60"/>
  <c r="K22" i="60"/>
  <c r="L22" i="60"/>
  <c r="M22" i="60"/>
  <c r="N22" i="60"/>
  <c r="F29" i="60"/>
  <c r="G29" i="60"/>
  <c r="H29" i="60"/>
  <c r="I29" i="60"/>
  <c r="J29" i="60"/>
  <c r="K29" i="60"/>
  <c r="L29" i="60"/>
  <c r="M29" i="60"/>
  <c r="N29" i="60"/>
  <c r="F30" i="60"/>
  <c r="G30" i="60"/>
  <c r="H30" i="60"/>
  <c r="I30" i="60"/>
  <c r="J30" i="60"/>
  <c r="K30" i="60"/>
  <c r="L30" i="60"/>
  <c r="M30" i="60"/>
  <c r="N30" i="60"/>
  <c r="E30" i="60"/>
  <c r="E29" i="60"/>
  <c r="E22" i="60"/>
  <c r="E17" i="60"/>
  <c r="F17" i="60"/>
  <c r="G17" i="60"/>
  <c r="H17" i="60"/>
  <c r="I17" i="60"/>
  <c r="J17" i="60"/>
  <c r="K17" i="60"/>
  <c r="L17" i="60"/>
  <c r="M17" i="60"/>
  <c r="N17" i="60"/>
  <c r="N11" i="60"/>
  <c r="N14" i="60" s="1"/>
  <c r="N4" i="60"/>
  <c r="E4" i="60"/>
  <c r="F4" i="60"/>
  <c r="G4" i="60"/>
  <c r="H4" i="60"/>
  <c r="I4" i="60"/>
  <c r="J4" i="60"/>
  <c r="K4" i="60"/>
  <c r="L4" i="60"/>
  <c r="M4" i="60"/>
  <c r="F38" i="60"/>
  <c r="G38" i="60"/>
  <c r="H38" i="60"/>
  <c r="I38" i="60"/>
  <c r="J38" i="60"/>
  <c r="K38" i="60"/>
  <c r="L38" i="60"/>
  <c r="M38" i="60"/>
  <c r="N38" i="60"/>
  <c r="E38" i="60"/>
  <c r="F37" i="60"/>
  <c r="G37" i="60"/>
  <c r="H37" i="60"/>
  <c r="I37" i="60"/>
  <c r="J37" i="60"/>
  <c r="K37" i="60"/>
  <c r="L37" i="60"/>
  <c r="M37" i="60"/>
  <c r="N37" i="60"/>
  <c r="E37" i="60"/>
  <c r="J36" i="60"/>
  <c r="K36" i="60"/>
  <c r="L36" i="60"/>
  <c r="M36" i="60"/>
  <c r="N36" i="60"/>
  <c r="K810" i="61"/>
  <c r="L810" i="61"/>
  <c r="M810" i="61"/>
  <c r="N810" i="61"/>
  <c r="O810" i="61"/>
  <c r="P810" i="61"/>
  <c r="Q810" i="61"/>
  <c r="R810" i="61"/>
  <c r="S810" i="61"/>
  <c r="K813" i="61"/>
  <c r="L813" i="61"/>
  <c r="M813" i="61"/>
  <c r="N813" i="61"/>
  <c r="O813" i="61"/>
  <c r="P813" i="61"/>
  <c r="Q813" i="61"/>
  <c r="R813" i="61"/>
  <c r="S813" i="61"/>
  <c r="K816" i="61"/>
  <c r="L816" i="61"/>
  <c r="M816" i="61"/>
  <c r="N816" i="61"/>
  <c r="O816" i="61"/>
  <c r="P816" i="61"/>
  <c r="Q816" i="61"/>
  <c r="R816" i="61"/>
  <c r="S816" i="61"/>
  <c r="J816" i="61"/>
  <c r="J813" i="61"/>
  <c r="J810" i="61"/>
  <c r="K742" i="61"/>
  <c r="L742" i="61"/>
  <c r="M742" i="61"/>
  <c r="N742" i="61"/>
  <c r="O742" i="61"/>
  <c r="P742" i="61"/>
  <c r="Q742" i="61"/>
  <c r="R742" i="61"/>
  <c r="S742" i="61"/>
  <c r="J742" i="61"/>
  <c r="K739" i="61"/>
  <c r="L739" i="61"/>
  <c r="M739" i="61"/>
  <c r="N739" i="61"/>
  <c r="O739" i="61"/>
  <c r="P739" i="61"/>
  <c r="Q739" i="61"/>
  <c r="R739" i="61"/>
  <c r="S739" i="61"/>
  <c r="J739" i="61"/>
  <c r="K736" i="61"/>
  <c r="L736" i="61"/>
  <c r="M736" i="61"/>
  <c r="N736" i="61"/>
  <c r="O736" i="61"/>
  <c r="P736" i="61"/>
  <c r="Q736" i="61"/>
  <c r="L24" i="60" s="1"/>
  <c r="R736" i="61"/>
  <c r="S736" i="61"/>
  <c r="J736" i="61"/>
  <c r="E9" i="60"/>
  <c r="E11" i="60"/>
  <c r="S1286" i="61"/>
  <c r="S1283" i="61"/>
  <c r="S1277" i="61"/>
  <c r="S1271" i="61"/>
  <c r="S1257" i="61"/>
  <c r="N40" i="60" s="1"/>
  <c r="N39" i="60"/>
  <c r="S1042" i="61"/>
  <c r="N35" i="60" s="1"/>
  <c r="S1032" i="61"/>
  <c r="N33" i="60" s="1"/>
  <c r="S1020" i="61"/>
  <c r="S1005" i="61"/>
  <c r="S953" i="61"/>
  <c r="S931" i="61"/>
  <c r="S808" i="61"/>
  <c r="S734" i="61"/>
  <c r="S457" i="61"/>
  <c r="N21" i="60" s="1"/>
  <c r="S449" i="61"/>
  <c r="N20" i="60" s="1"/>
  <c r="S423" i="61"/>
  <c r="S414" i="61"/>
  <c r="S426" i="61" s="1"/>
  <c r="S384" i="61"/>
  <c r="S372" i="61"/>
  <c r="R1286" i="61"/>
  <c r="Q1286" i="61"/>
  <c r="P1286" i="61"/>
  <c r="O1286" i="61"/>
  <c r="N1286" i="61"/>
  <c r="M1286" i="61"/>
  <c r="L1286" i="61"/>
  <c r="K1286" i="61"/>
  <c r="J1286" i="61"/>
  <c r="R1283" i="61"/>
  <c r="Q1283" i="61"/>
  <c r="P1283" i="61"/>
  <c r="O1283" i="61"/>
  <c r="N1283" i="61"/>
  <c r="M1283" i="61"/>
  <c r="L1283" i="61"/>
  <c r="K1283" i="61"/>
  <c r="J1283" i="61"/>
  <c r="R1277" i="61"/>
  <c r="Q1277" i="61"/>
  <c r="P1277" i="61"/>
  <c r="O1277" i="61"/>
  <c r="N1277" i="61"/>
  <c r="M1277" i="61"/>
  <c r="L1277" i="61"/>
  <c r="K1277" i="61"/>
  <c r="J1277" i="61"/>
  <c r="R1271" i="61"/>
  <c r="Q1271" i="61"/>
  <c r="P1271" i="61"/>
  <c r="O1271" i="61"/>
  <c r="N1271" i="61"/>
  <c r="M1271" i="61"/>
  <c r="L1271" i="61"/>
  <c r="K1271" i="61"/>
  <c r="J1271" i="61"/>
  <c r="R1257" i="61"/>
  <c r="M40" i="60" s="1"/>
  <c r="Q1257" i="61"/>
  <c r="L40" i="60" s="1"/>
  <c r="P1257" i="61"/>
  <c r="K40" i="60" s="1"/>
  <c r="O1257" i="61"/>
  <c r="J40" i="60" s="1"/>
  <c r="N1257" i="61"/>
  <c r="I40" i="60" s="1"/>
  <c r="M1257" i="61"/>
  <c r="H40" i="60" s="1"/>
  <c r="L1257" i="61"/>
  <c r="G40" i="60" s="1"/>
  <c r="K1257" i="61"/>
  <c r="F40" i="60" s="1"/>
  <c r="J1257" i="61"/>
  <c r="E40" i="60" s="1"/>
  <c r="R1194" i="61"/>
  <c r="M39" i="60" s="1"/>
  <c r="Q1194" i="61"/>
  <c r="L39" i="60" s="1"/>
  <c r="P1194" i="61"/>
  <c r="K39" i="60" s="1"/>
  <c r="O1194" i="61"/>
  <c r="J39" i="60" s="1"/>
  <c r="N1194" i="61"/>
  <c r="M1194" i="61"/>
  <c r="L1194" i="61"/>
  <c r="K1194" i="61"/>
  <c r="J1194" i="61"/>
  <c r="R1042" i="61"/>
  <c r="M35" i="60" s="1"/>
  <c r="Q1042" i="61"/>
  <c r="L35" i="60" s="1"/>
  <c r="P1042" i="61"/>
  <c r="K35" i="60" s="1"/>
  <c r="O1042" i="61"/>
  <c r="J35" i="60" s="1"/>
  <c r="N1042" i="61"/>
  <c r="M1042" i="61"/>
  <c r="L1042" i="61"/>
  <c r="K1042" i="61"/>
  <c r="J1042" i="61"/>
  <c r="R1032" i="61"/>
  <c r="M33" i="60" s="1"/>
  <c r="Q1032" i="61"/>
  <c r="L33" i="60" s="1"/>
  <c r="P1032" i="61"/>
  <c r="K33" i="60" s="1"/>
  <c r="O1032" i="61"/>
  <c r="J33" i="60" s="1"/>
  <c r="N1032" i="61"/>
  <c r="M1032" i="61"/>
  <c r="L1032" i="61"/>
  <c r="K1032" i="61"/>
  <c r="J1032" i="61"/>
  <c r="R1020" i="61"/>
  <c r="Q1020" i="61"/>
  <c r="P1020" i="61"/>
  <c r="O1020" i="61"/>
  <c r="N1020" i="61"/>
  <c r="M1020" i="61"/>
  <c r="L1020" i="61"/>
  <c r="K1020" i="61"/>
  <c r="J1020" i="61"/>
  <c r="R1005" i="61"/>
  <c r="Q1005" i="61"/>
  <c r="P1005" i="61"/>
  <c r="O1005" i="61"/>
  <c r="N1005" i="61"/>
  <c r="M1005" i="61"/>
  <c r="L1005" i="61"/>
  <c r="K1005" i="61"/>
  <c r="J1005" i="61"/>
  <c r="R953" i="61"/>
  <c r="Q953" i="61"/>
  <c r="P953" i="61"/>
  <c r="O953" i="61"/>
  <c r="N953" i="61"/>
  <c r="M953" i="61"/>
  <c r="L953" i="61"/>
  <c r="K953" i="61"/>
  <c r="J953" i="61"/>
  <c r="R931" i="61"/>
  <c r="Q931" i="61"/>
  <c r="P931" i="61"/>
  <c r="O931" i="61"/>
  <c r="N931" i="61"/>
  <c r="M931" i="61"/>
  <c r="L931" i="61"/>
  <c r="K931" i="61"/>
  <c r="J931" i="61"/>
  <c r="R808" i="61"/>
  <c r="Q808" i="61"/>
  <c r="P808" i="61"/>
  <c r="O808" i="61"/>
  <c r="N808" i="61"/>
  <c r="M808" i="61"/>
  <c r="L808" i="61"/>
  <c r="K808" i="61"/>
  <c r="J808" i="61"/>
  <c r="R734" i="61"/>
  <c r="Q734" i="61"/>
  <c r="P734" i="61"/>
  <c r="O734" i="61"/>
  <c r="N734" i="61"/>
  <c r="M734" i="61"/>
  <c r="L734" i="61"/>
  <c r="K734" i="61"/>
  <c r="J734" i="61"/>
  <c r="R457" i="61"/>
  <c r="M21" i="60" s="1"/>
  <c r="Q457" i="61"/>
  <c r="L21" i="60" s="1"/>
  <c r="P457" i="61"/>
  <c r="K21" i="60" s="1"/>
  <c r="O457" i="61"/>
  <c r="J21" i="60" s="1"/>
  <c r="N457" i="61"/>
  <c r="I21" i="60" s="1"/>
  <c r="M457" i="61"/>
  <c r="H21" i="60" s="1"/>
  <c r="L457" i="61"/>
  <c r="G21" i="60" s="1"/>
  <c r="K457" i="61"/>
  <c r="F21" i="60" s="1"/>
  <c r="J457" i="61"/>
  <c r="E21" i="60" s="1"/>
  <c r="R449" i="61"/>
  <c r="M20" i="60" s="1"/>
  <c r="Q449" i="61"/>
  <c r="L20" i="60" s="1"/>
  <c r="P449" i="61"/>
  <c r="K20" i="60" s="1"/>
  <c r="O449" i="61"/>
  <c r="J20" i="60" s="1"/>
  <c r="N449" i="61"/>
  <c r="I20" i="60" s="1"/>
  <c r="M449" i="61"/>
  <c r="H20" i="60" s="1"/>
  <c r="L449" i="61"/>
  <c r="G20" i="60" s="1"/>
  <c r="K449" i="61"/>
  <c r="F20" i="60" s="1"/>
  <c r="J449" i="61"/>
  <c r="E20" i="60" s="1"/>
  <c r="R423" i="61"/>
  <c r="Q423" i="61"/>
  <c r="P423" i="61"/>
  <c r="O423" i="61"/>
  <c r="N423" i="61"/>
  <c r="M423" i="61"/>
  <c r="L423" i="61"/>
  <c r="K423" i="61"/>
  <c r="J423" i="61"/>
  <c r="R414" i="61"/>
  <c r="R426" i="61" s="1"/>
  <c r="Q414" i="61"/>
  <c r="Q426" i="61" s="1"/>
  <c r="P414" i="61"/>
  <c r="P426" i="61" s="1"/>
  <c r="O414" i="61"/>
  <c r="O426" i="61" s="1"/>
  <c r="N414" i="61"/>
  <c r="N426" i="61" s="1"/>
  <c r="M414" i="61"/>
  <c r="M426" i="61" s="1"/>
  <c r="L414" i="61"/>
  <c r="L426" i="61" s="1"/>
  <c r="K414" i="61"/>
  <c r="K426" i="61" s="1"/>
  <c r="J414" i="61"/>
  <c r="R384" i="61"/>
  <c r="Q384" i="61"/>
  <c r="P384" i="61"/>
  <c r="O384" i="61"/>
  <c r="N384" i="61"/>
  <c r="M384" i="61"/>
  <c r="L384" i="61"/>
  <c r="K384" i="61"/>
  <c r="J384" i="61"/>
  <c r="R372" i="61"/>
  <c r="Q372" i="61"/>
  <c r="P372" i="61"/>
  <c r="O372" i="61"/>
  <c r="N372" i="61"/>
  <c r="M372" i="61"/>
  <c r="L372" i="61"/>
  <c r="K372" i="61"/>
  <c r="J372" i="6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A1019" i="61" s="1"/>
  <c r="A1020" i="61" s="1"/>
  <c r="A1021" i="61" s="1"/>
  <c r="A1022" i="61" s="1"/>
  <c r="A1023" i="61" s="1"/>
  <c r="A1024" i="61" s="1"/>
  <c r="A1025" i="61" s="1"/>
  <c r="A1026" i="61" s="1"/>
  <c r="A1027" i="61" s="1"/>
  <c r="A1028" i="61" s="1"/>
  <c r="A1029" i="61" s="1"/>
  <c r="A1030" i="61" s="1"/>
  <c r="A1031" i="61" s="1"/>
  <c r="A1032" i="61" s="1"/>
  <c r="A1033" i="61" s="1"/>
  <c r="A1034" i="61" s="1"/>
  <c r="A1035" i="61" s="1"/>
  <c r="A1036" i="61" s="1"/>
  <c r="A1037" i="61" s="1"/>
  <c r="A1038" i="61" s="1"/>
  <c r="A1039" i="61" s="1"/>
  <c r="A1040" i="61" s="1"/>
  <c r="A1041" i="61" s="1"/>
  <c r="A1042" i="61" s="1"/>
  <c r="A1043" i="61" s="1"/>
  <c r="A1044" i="61" s="1"/>
  <c r="A1045" i="61" s="1"/>
  <c r="A1046" i="61" s="1"/>
  <c r="A1047" i="61" s="1"/>
  <c r="A1048" i="61" s="1"/>
  <c r="A1049" i="61" s="1"/>
  <c r="A1050" i="61" s="1"/>
  <c r="A1051" i="61" s="1"/>
  <c r="A1052" i="61" s="1"/>
  <c r="A1053" i="61" s="1"/>
  <c r="A1054" i="61" s="1"/>
  <c r="A1055" i="61" s="1"/>
  <c r="A1056" i="61" s="1"/>
  <c r="A1057" i="61" s="1"/>
  <c r="A1058" i="61" s="1"/>
  <c r="A1059" i="61" s="1"/>
  <c r="A1060" i="61" s="1"/>
  <c r="A1061" i="61" s="1"/>
  <c r="A1062" i="61" s="1"/>
  <c r="A1063" i="61" s="1"/>
  <c r="A1064" i="61" s="1"/>
  <c r="A1065" i="61" s="1"/>
  <c r="A1066" i="61" s="1"/>
  <c r="A1067" i="61" s="1"/>
  <c r="A1068" i="61" s="1"/>
  <c r="A1069" i="61" s="1"/>
  <c r="A1070" i="61" s="1"/>
  <c r="A1071" i="61" s="1"/>
  <c r="A1072" i="61" s="1"/>
  <c r="A1073" i="61" s="1"/>
  <c r="A1074" i="61" s="1"/>
  <c r="A1075" i="61" s="1"/>
  <c r="A1076" i="61" s="1"/>
  <c r="A1077" i="61" s="1"/>
  <c r="A1078" i="61" s="1"/>
  <c r="A1079" i="61" s="1"/>
  <c r="A1080" i="61" s="1"/>
  <c r="A1081" i="61" s="1"/>
  <c r="A1082" i="61" s="1"/>
  <c r="A1083" i="61" s="1"/>
  <c r="A1084" i="61" s="1"/>
  <c r="A1085" i="61" s="1"/>
  <c r="A1086" i="61" s="1"/>
  <c r="A1087" i="61" s="1"/>
  <c r="A1088" i="61" s="1"/>
  <c r="A1089" i="61" s="1"/>
  <c r="A1090" i="61" s="1"/>
  <c r="A1091" i="61" s="1"/>
  <c r="A1092" i="61" s="1"/>
  <c r="A1093" i="61" s="1"/>
  <c r="A1094" i="61" s="1"/>
  <c r="A1095" i="61" s="1"/>
  <c r="A1096" i="61" s="1"/>
  <c r="A1097" i="61" s="1"/>
  <c r="A1098" i="61" s="1"/>
  <c r="A1099" i="61" s="1"/>
  <c r="A1100" i="61" s="1"/>
  <c r="A1101" i="61" s="1"/>
  <c r="A1102" i="61" s="1"/>
  <c r="A1103" i="61" s="1"/>
  <c r="A1104" i="61" s="1"/>
  <c r="A1105" i="61" s="1"/>
  <c r="A1106" i="61" s="1"/>
  <c r="A1107" i="61" s="1"/>
  <c r="A1108" i="61" s="1"/>
  <c r="A1109" i="61" s="1"/>
  <c r="A1110" i="61" s="1"/>
  <c r="A1111" i="61" s="1"/>
  <c r="A1112" i="61" s="1"/>
  <c r="A1113" i="61" s="1"/>
  <c r="A1114" i="61" s="1"/>
  <c r="A1115" i="61" s="1"/>
  <c r="A1116" i="61" s="1"/>
  <c r="A1117" i="61" s="1"/>
  <c r="A1118" i="61" s="1"/>
  <c r="A1119" i="61" s="1"/>
  <c r="A1120" i="61" s="1"/>
  <c r="A1121" i="61" s="1"/>
  <c r="A1122" i="61" s="1"/>
  <c r="A1123" i="61" s="1"/>
  <c r="A1124" i="61" s="1"/>
  <c r="A1125" i="61" s="1"/>
  <c r="A1126" i="61" s="1"/>
  <c r="A1127" i="61" s="1"/>
  <c r="A1128" i="61" s="1"/>
  <c r="A1129" i="61" s="1"/>
  <c r="A1130" i="61" s="1"/>
  <c r="A1131" i="61" s="1"/>
  <c r="A1132" i="61" s="1"/>
  <c r="A1133" i="61" s="1"/>
  <c r="A1134" i="61" s="1"/>
  <c r="A1135" i="61" s="1"/>
  <c r="A1136" i="61" s="1"/>
  <c r="A1137" i="61" s="1"/>
  <c r="A1138" i="61" s="1"/>
  <c r="A1139" i="61" s="1"/>
  <c r="A1140" i="61" s="1"/>
  <c r="A1141" i="61" s="1"/>
  <c r="A1142" i="61" s="1"/>
  <c r="A1143" i="61" s="1"/>
  <c r="A1144" i="61" s="1"/>
  <c r="A1145" i="61" s="1"/>
  <c r="A1146" i="61" s="1"/>
  <c r="A1147" i="61" s="1"/>
  <c r="A1148" i="61" s="1"/>
  <c r="A1149" i="61" s="1"/>
  <c r="A1150" i="61" s="1"/>
  <c r="A1151" i="61" s="1"/>
  <c r="A1152" i="61" s="1"/>
  <c r="A1153" i="61" s="1"/>
  <c r="A1154" i="61" s="1"/>
  <c r="A1155" i="61" s="1"/>
  <c r="A1156" i="61" s="1"/>
  <c r="A1157" i="61" s="1"/>
  <c r="A1158" i="61" s="1"/>
  <c r="A1159" i="61" s="1"/>
  <c r="A1160" i="61" s="1"/>
  <c r="A1161" i="61" s="1"/>
  <c r="A1162" i="61" s="1"/>
  <c r="A1163" i="61" s="1"/>
  <c r="A1164" i="61" s="1"/>
  <c r="A1165" i="61" s="1"/>
  <c r="A1166" i="61" s="1"/>
  <c r="A1167" i="61" s="1"/>
  <c r="A1168" i="61" s="1"/>
  <c r="A1169" i="61" s="1"/>
  <c r="A1170" i="61" s="1"/>
  <c r="A1171" i="61" s="1"/>
  <c r="A1172" i="61" s="1"/>
  <c r="A1173" i="61" s="1"/>
  <c r="A1174" i="61" s="1"/>
  <c r="A1175" i="61" s="1"/>
  <c r="A1176" i="61" s="1"/>
  <c r="A1177" i="61" s="1"/>
  <c r="A1178" i="61" s="1"/>
  <c r="A1179" i="61" s="1"/>
  <c r="A1180" i="61" s="1"/>
  <c r="A1181" i="61" s="1"/>
  <c r="A1182" i="61" s="1"/>
  <c r="A1183" i="61" s="1"/>
  <c r="A1184" i="61" s="1"/>
  <c r="A1185" i="61" s="1"/>
  <c r="A1186" i="61" s="1"/>
  <c r="A1187" i="61" s="1"/>
  <c r="A1188" i="61" s="1"/>
  <c r="A1189" i="61" s="1"/>
  <c r="A1190" i="61" s="1"/>
  <c r="A1191" i="61" s="1"/>
  <c r="A1192" i="61" s="1"/>
  <c r="A1193" i="61" s="1"/>
  <c r="A1194" i="61" s="1"/>
  <c r="A1195" i="61" s="1"/>
  <c r="A1196" i="61" s="1"/>
  <c r="A1197" i="61" s="1"/>
  <c r="A1198" i="61" s="1"/>
  <c r="A1199" i="61" s="1"/>
  <c r="A1200" i="61" s="1"/>
  <c r="A1201" i="61" s="1"/>
  <c r="A1202" i="61" s="1"/>
  <c r="A1203" i="61" s="1"/>
  <c r="A1204" i="61" s="1"/>
  <c r="A1205" i="61" s="1"/>
  <c r="A1206" i="61" s="1"/>
  <c r="A1207" i="61" s="1"/>
  <c r="A1208" i="61" s="1"/>
  <c r="A1209" i="61" s="1"/>
  <c r="A1210" i="61" s="1"/>
  <c r="A1211" i="61" s="1"/>
  <c r="A1212" i="61" s="1"/>
  <c r="A1213" i="61" s="1"/>
  <c r="A1214" i="61" s="1"/>
  <c r="A1215" i="61" s="1"/>
  <c r="A1216" i="61" s="1"/>
  <c r="A1217" i="61" s="1"/>
  <c r="A1218" i="61" s="1"/>
  <c r="A1219" i="61" s="1"/>
  <c r="A1220" i="61" s="1"/>
  <c r="A1221" i="61" s="1"/>
  <c r="A1222" i="61" s="1"/>
  <c r="A1223" i="61" s="1"/>
  <c r="A1224" i="61" s="1"/>
  <c r="A1225" i="61" s="1"/>
  <c r="A1226" i="61" s="1"/>
  <c r="A1227" i="61" s="1"/>
  <c r="A1228" i="61" s="1"/>
  <c r="A1229" i="61" s="1"/>
  <c r="A1230" i="61" s="1"/>
  <c r="A1231" i="61" s="1"/>
  <c r="A1232" i="61" s="1"/>
  <c r="A1233" i="61" s="1"/>
  <c r="A1234" i="61" s="1"/>
  <c r="A1235" i="61" s="1"/>
  <c r="A1236" i="61" s="1"/>
  <c r="A1237" i="61" s="1"/>
  <c r="A1238" i="61" s="1"/>
  <c r="A1239" i="61" s="1"/>
  <c r="A1240" i="61" s="1"/>
  <c r="A1241" i="61" s="1"/>
  <c r="A1242" i="61" s="1"/>
  <c r="A1243" i="61" s="1"/>
  <c r="A1244" i="61" s="1"/>
  <c r="A1245" i="61" s="1"/>
  <c r="A1246" i="61" s="1"/>
  <c r="A1247" i="61" s="1"/>
  <c r="A1248" i="61" s="1"/>
  <c r="A1249" i="61" s="1"/>
  <c r="A1250" i="61" s="1"/>
  <c r="A1251" i="61" s="1"/>
  <c r="A1252" i="61" s="1"/>
  <c r="A1253" i="61" s="1"/>
  <c r="A1254" i="61" s="1"/>
  <c r="A1255" i="61" s="1"/>
  <c r="A1256" i="61" s="1"/>
  <c r="A1257" i="61" s="1"/>
  <c r="A1258" i="61" s="1"/>
  <c r="A1259" i="61" s="1"/>
  <c r="A1260" i="61" s="1"/>
  <c r="A1261" i="61" s="1"/>
  <c r="A1262" i="61" s="1"/>
  <c r="A1263" i="61" s="1"/>
  <c r="A1264" i="61" s="1"/>
  <c r="A1265" i="61" s="1"/>
  <c r="A1266" i="61" s="1"/>
  <c r="A1267" i="61" s="1"/>
  <c r="A1268" i="61" s="1"/>
  <c r="A1269" i="61" s="1"/>
  <c r="A1270" i="61" s="1"/>
  <c r="A1271" i="61" s="1"/>
  <c r="A1272" i="61" s="1"/>
  <c r="A1273" i="61" s="1"/>
  <c r="A1274" i="61" s="1"/>
  <c r="A1275" i="61" s="1"/>
  <c r="A1276" i="61" s="1"/>
  <c r="A1277" i="61" s="1"/>
  <c r="A1278" i="61" s="1"/>
  <c r="A1279" i="61" s="1"/>
  <c r="A1280" i="61" s="1"/>
  <c r="A1281" i="61" s="1"/>
  <c r="A1282" i="61" s="1"/>
  <c r="A1283" i="61" s="1"/>
  <c r="A1284" i="61" s="1"/>
  <c r="A1285" i="61" s="1"/>
  <c r="A1286" i="61" s="1"/>
  <c r="D43" i="60" l="1"/>
  <c r="G39" i="60"/>
  <c r="D10" i="69" s="1"/>
  <c r="F36" i="60"/>
  <c r="C9" i="69" s="1"/>
  <c r="F33" i="60"/>
  <c r="H39" i="60"/>
  <c r="E10" i="69" s="1"/>
  <c r="I35" i="60"/>
  <c r="F8" i="69" s="1"/>
  <c r="I39" i="60"/>
  <c r="F10" i="69" s="1"/>
  <c r="E35" i="60"/>
  <c r="B8" i="69" s="1"/>
  <c r="E33" i="60"/>
  <c r="G33" i="60"/>
  <c r="F35" i="60"/>
  <c r="C8" i="69" s="1"/>
  <c r="I36" i="60"/>
  <c r="F9" i="69" s="1"/>
  <c r="H33" i="60"/>
  <c r="G35" i="60"/>
  <c r="D8" i="69" s="1"/>
  <c r="E39" i="60"/>
  <c r="B10" i="69" s="1"/>
  <c r="H36" i="60"/>
  <c r="E9" i="69" s="1"/>
  <c r="I33" i="60"/>
  <c r="H35" i="60"/>
  <c r="E8" i="69" s="1"/>
  <c r="F39" i="60"/>
  <c r="C10" i="69" s="1"/>
  <c r="E36" i="60"/>
  <c r="B9" i="69" s="1"/>
  <c r="G36" i="60"/>
  <c r="D9" i="69" s="1"/>
  <c r="N14" i="63"/>
  <c r="K25" i="60"/>
  <c r="G25" i="60"/>
  <c r="N26" i="60"/>
  <c r="F26" i="60"/>
  <c r="H24" i="60"/>
  <c r="E25" i="63"/>
  <c r="H26" i="63"/>
  <c r="I25" i="63"/>
  <c r="M387" i="62"/>
  <c r="H18" i="63" s="1"/>
  <c r="J26" i="60"/>
  <c r="K387" i="61"/>
  <c r="N45" i="63"/>
  <c r="M48" i="36"/>
  <c r="M65" i="36" s="1"/>
  <c r="J426" i="62"/>
  <c r="C55" i="36"/>
  <c r="I27" i="63"/>
  <c r="G28" i="63"/>
  <c r="J426" i="61"/>
  <c r="C15" i="36"/>
  <c r="F27" i="60"/>
  <c r="K24" i="60"/>
  <c r="J24" i="60"/>
  <c r="E24" i="60"/>
  <c r="I25" i="60"/>
  <c r="J25" i="60"/>
  <c r="E25" i="60"/>
  <c r="I26" i="60"/>
  <c r="H26" i="60"/>
  <c r="N25" i="63"/>
  <c r="Q387" i="62"/>
  <c r="L18" i="63" s="1"/>
  <c r="M27" i="63"/>
  <c r="K28" i="63"/>
  <c r="K26" i="63"/>
  <c r="K24" i="63"/>
  <c r="L25" i="63"/>
  <c r="L25" i="60"/>
  <c r="K26" i="60"/>
  <c r="M24" i="60"/>
  <c r="H25" i="60"/>
  <c r="E26" i="60"/>
  <c r="G26" i="60"/>
  <c r="I24" i="60"/>
  <c r="P387" i="61"/>
  <c r="K18" i="60" s="1"/>
  <c r="L28" i="60"/>
  <c r="M387" i="61"/>
  <c r="H27" i="60"/>
  <c r="F28" i="60"/>
  <c r="O387" i="61"/>
  <c r="J18" i="60" s="1"/>
  <c r="L424" i="61"/>
  <c r="L427" i="61" s="1"/>
  <c r="J27" i="60"/>
  <c r="H28" i="60"/>
  <c r="S387" i="61"/>
  <c r="N18" i="60" s="1"/>
  <c r="Q387" i="61"/>
  <c r="L18" i="60" s="1"/>
  <c r="M25" i="60"/>
  <c r="F25" i="60"/>
  <c r="M26" i="60"/>
  <c r="N25" i="60"/>
  <c r="L26" i="60"/>
  <c r="N424" i="61"/>
  <c r="N427" i="61" s="1"/>
  <c r="G24" i="60"/>
  <c r="J387" i="61"/>
  <c r="M27" i="60"/>
  <c r="N24" i="60"/>
  <c r="F24" i="60"/>
  <c r="L387" i="61"/>
  <c r="Q424" i="61"/>
  <c r="Q427" i="61" s="1"/>
  <c r="L19" i="60" s="1"/>
  <c r="G27" i="60"/>
  <c r="E28" i="60"/>
  <c r="M28" i="60"/>
  <c r="N387" i="61"/>
  <c r="I27" i="60"/>
  <c r="G28" i="60"/>
  <c r="N27" i="60"/>
  <c r="M424" i="61"/>
  <c r="M427" i="61" s="1"/>
  <c r="K27" i="60"/>
  <c r="I28" i="60"/>
  <c r="L27" i="60"/>
  <c r="J28" i="60"/>
  <c r="N28" i="60"/>
  <c r="R387" i="61"/>
  <c r="M18" i="60" s="1"/>
  <c r="P424" i="61"/>
  <c r="P427" i="61" s="1"/>
  <c r="K19" i="60" s="1"/>
  <c r="E27" i="60"/>
  <c r="K28" i="60"/>
  <c r="N17" i="63"/>
  <c r="K387" i="62"/>
  <c r="F18" i="63" s="1"/>
  <c r="L387" i="62"/>
  <c r="G18" i="63" s="1"/>
  <c r="H27" i="63"/>
  <c r="F28" i="63"/>
  <c r="I24" i="63"/>
  <c r="N387" i="62"/>
  <c r="I18" i="63" s="1"/>
  <c r="L424" i="62"/>
  <c r="L427" i="62" s="1"/>
  <c r="G19" i="63" s="1"/>
  <c r="E26" i="63"/>
  <c r="G26" i="63"/>
  <c r="H25" i="63"/>
  <c r="F25" i="63"/>
  <c r="N424" i="62"/>
  <c r="N427" i="62" s="1"/>
  <c r="I19" i="63" s="1"/>
  <c r="M26" i="63"/>
  <c r="P424" i="62"/>
  <c r="P427" i="62" s="1"/>
  <c r="K19" i="63" s="1"/>
  <c r="G27" i="63"/>
  <c r="E28" i="63"/>
  <c r="M28" i="63"/>
  <c r="L26" i="63"/>
  <c r="M25" i="63"/>
  <c r="M24" i="63"/>
  <c r="N24" i="63"/>
  <c r="G24" i="63"/>
  <c r="R424" i="62"/>
  <c r="R427" i="62" s="1"/>
  <c r="M19" i="63" s="1"/>
  <c r="J27" i="63"/>
  <c r="S424" i="62"/>
  <c r="S427" i="62" s="1"/>
  <c r="N19" i="63" s="1"/>
  <c r="K27" i="63"/>
  <c r="N26" i="63"/>
  <c r="G25" i="63"/>
  <c r="H24" i="63"/>
  <c r="F26" i="63"/>
  <c r="K424" i="62"/>
  <c r="K427" i="62" s="1"/>
  <c r="F19" i="63" s="1"/>
  <c r="H28" i="63"/>
  <c r="S387" i="62"/>
  <c r="N18" i="63" s="1"/>
  <c r="N27" i="63"/>
  <c r="F24" i="63"/>
  <c r="Q424" i="62"/>
  <c r="Q427" i="62" s="1"/>
  <c r="L19" i="63" s="1"/>
  <c r="J424" i="62"/>
  <c r="P387" i="62"/>
  <c r="K18" i="63" s="1"/>
  <c r="O387" i="62"/>
  <c r="J18" i="63" s="1"/>
  <c r="M424" i="62"/>
  <c r="M427" i="62" s="1"/>
  <c r="H19" i="63" s="1"/>
  <c r="L27" i="63"/>
  <c r="J28" i="63"/>
  <c r="I28" i="63"/>
  <c r="N28" i="63"/>
  <c r="L24" i="63"/>
  <c r="J26" i="63"/>
  <c r="K25" i="63"/>
  <c r="J387" i="62"/>
  <c r="E18" i="63" s="1"/>
  <c r="R387" i="62"/>
  <c r="M18" i="63" s="1"/>
  <c r="O424" i="62"/>
  <c r="O427" i="62" s="1"/>
  <c r="J19" i="63" s="1"/>
  <c r="F27" i="63"/>
  <c r="E27" i="63"/>
  <c r="L28" i="63"/>
  <c r="E24" i="63"/>
  <c r="I26" i="63"/>
  <c r="J25" i="63"/>
  <c r="J24" i="63"/>
  <c r="G41" i="63"/>
  <c r="H41" i="63"/>
  <c r="N4" i="63"/>
  <c r="E41" i="63"/>
  <c r="N41" i="63"/>
  <c r="F41" i="63"/>
  <c r="M41" i="63"/>
  <c r="I41" i="63"/>
  <c r="J41" i="63"/>
  <c r="K41" i="63"/>
  <c r="L41" i="63"/>
  <c r="E14" i="60"/>
  <c r="N41" i="60"/>
  <c r="O424" i="61"/>
  <c r="O427" i="61" s="1"/>
  <c r="J19" i="60" s="1"/>
  <c r="J424" i="61"/>
  <c r="R424" i="61"/>
  <c r="R427" i="61" s="1"/>
  <c r="M19" i="60" s="1"/>
  <c r="K424" i="61"/>
  <c r="K427" i="61" s="1"/>
  <c r="S424" i="61"/>
  <c r="S427" i="61" s="1"/>
  <c r="N19" i="60" s="1"/>
  <c r="E41" i="60" l="1"/>
  <c r="H19" i="60"/>
  <c r="I18" i="60"/>
  <c r="E18" i="60"/>
  <c r="H18" i="60"/>
  <c r="F19" i="60"/>
  <c r="I19" i="60"/>
  <c r="F18" i="60"/>
  <c r="G18" i="60"/>
  <c r="G19" i="60"/>
  <c r="J427" i="62"/>
  <c r="E19" i="63" s="1"/>
  <c r="E31" i="63" s="1"/>
  <c r="E43" i="63" s="1"/>
  <c r="J427" i="61"/>
  <c r="E55" i="36"/>
  <c r="M55" i="36"/>
  <c r="F55" i="36"/>
  <c r="D55" i="36"/>
  <c r="G55" i="36"/>
  <c r="H55" i="36"/>
  <c r="I55" i="36"/>
  <c r="J55" i="36"/>
  <c r="K55" i="36"/>
  <c r="L55" i="36"/>
  <c r="M15" i="36"/>
  <c r="E15" i="36"/>
  <c r="L15" i="36"/>
  <c r="D15" i="36"/>
  <c r="I15" i="36"/>
  <c r="K15" i="36"/>
  <c r="J15" i="36"/>
  <c r="H15" i="36"/>
  <c r="G15" i="36"/>
  <c r="F15" i="36"/>
  <c r="G31" i="63"/>
  <c r="G43" i="63" s="1"/>
  <c r="I31" i="63"/>
  <c r="I43" i="63" s="1"/>
  <c r="N31" i="60"/>
  <c r="N43" i="60" s="1"/>
  <c r="N46" i="60" s="1"/>
  <c r="N31" i="63"/>
  <c r="N43" i="63" s="1"/>
  <c r="N46" i="63" s="1"/>
  <c r="F31" i="63"/>
  <c r="F43" i="63" s="1"/>
  <c r="L31" i="63"/>
  <c r="L43" i="63" s="1"/>
  <c r="K31" i="63"/>
  <c r="K43" i="63" s="1"/>
  <c r="H31" i="63"/>
  <c r="H43" i="63" s="1"/>
  <c r="M31" i="63"/>
  <c r="M43" i="63" s="1"/>
  <c r="J31" i="63"/>
  <c r="J43" i="63" s="1"/>
  <c r="H11" i="63"/>
  <c r="G11" i="63"/>
  <c r="F11" i="63"/>
  <c r="E11" i="63"/>
  <c r="I11" i="63"/>
  <c r="J11" i="63"/>
  <c r="K11" i="63"/>
  <c r="L11" i="63"/>
  <c r="M11" i="63"/>
  <c r="I13" i="63"/>
  <c r="J13" i="63"/>
  <c r="K13" i="63"/>
  <c r="L13" i="63"/>
  <c r="M13" i="63"/>
  <c r="E19" i="60" l="1"/>
  <c r="E31" i="60" s="1"/>
  <c r="E43" i="60" s="1"/>
  <c r="E46" i="60" s="1"/>
  <c r="D61" i="36"/>
  <c r="D72" i="36" s="1"/>
  <c r="M21" i="36"/>
  <c r="M32" i="36" s="1"/>
  <c r="F61" i="36"/>
  <c r="H61" i="36"/>
  <c r="H72" i="36" s="1"/>
  <c r="L61" i="36"/>
  <c r="L72" i="36" s="1"/>
  <c r="M61" i="36"/>
  <c r="M72" i="36" s="1"/>
  <c r="K61" i="36"/>
  <c r="K72" i="36" s="1"/>
  <c r="E61" i="36"/>
  <c r="E72" i="36" s="1"/>
  <c r="G61" i="36"/>
  <c r="G72" i="36" s="1"/>
  <c r="J61" i="36"/>
  <c r="J72" i="36" s="1"/>
  <c r="L21" i="36"/>
  <c r="L32" i="36" s="1"/>
  <c r="I61" i="36"/>
  <c r="I72" i="36" s="1"/>
  <c r="M14" i="63"/>
  <c r="L14" i="63"/>
  <c r="K14" i="63"/>
  <c r="J14" i="63"/>
  <c r="I14" i="63"/>
  <c r="F68" i="36" l="1"/>
  <c r="F77" i="36"/>
  <c r="F69" i="36"/>
  <c r="F67" i="36"/>
  <c r="F70" i="36"/>
  <c r="F76" i="36"/>
  <c r="F73" i="36"/>
  <c r="F71" i="36"/>
  <c r="F74" i="36"/>
  <c r="F75" i="36"/>
  <c r="I77" i="36"/>
  <c r="I69" i="36"/>
  <c r="I68" i="36"/>
  <c r="I70" i="36"/>
  <c r="I67" i="36"/>
  <c r="I73" i="36"/>
  <c r="I74" i="36"/>
  <c r="I71" i="36"/>
  <c r="I75" i="36"/>
  <c r="I76" i="36"/>
  <c r="L69" i="36"/>
  <c r="L70" i="36"/>
  <c r="L68" i="36"/>
  <c r="L67" i="36"/>
  <c r="L77" i="36"/>
  <c r="L76" i="36"/>
  <c r="L75" i="36"/>
  <c r="L74" i="36"/>
  <c r="L71" i="36"/>
  <c r="L73" i="36"/>
  <c r="L27" i="36"/>
  <c r="L29" i="36"/>
  <c r="L28" i="36"/>
  <c r="L37" i="36"/>
  <c r="L30" i="36"/>
  <c r="L35" i="36"/>
  <c r="L36" i="36"/>
  <c r="L33" i="36"/>
  <c r="L34" i="36"/>
  <c r="L31" i="36"/>
  <c r="G70" i="36"/>
  <c r="G67" i="36"/>
  <c r="G77" i="36"/>
  <c r="G74" i="36"/>
  <c r="G68" i="36"/>
  <c r="G69" i="36"/>
  <c r="G76" i="36"/>
  <c r="G75" i="36"/>
  <c r="G71" i="36"/>
  <c r="G73" i="36"/>
  <c r="H70" i="36"/>
  <c r="H69" i="36"/>
  <c r="H68" i="36"/>
  <c r="H77" i="36"/>
  <c r="H67" i="36"/>
  <c r="H76" i="36"/>
  <c r="H75" i="36"/>
  <c r="H74" i="36"/>
  <c r="H73" i="36"/>
  <c r="H71" i="36"/>
  <c r="D70" i="36"/>
  <c r="D69" i="36"/>
  <c r="D68" i="36"/>
  <c r="D67" i="36"/>
  <c r="D77" i="36"/>
  <c r="D73" i="36"/>
  <c r="D74" i="36"/>
  <c r="D75" i="36"/>
  <c r="D71" i="36"/>
  <c r="D76" i="36"/>
  <c r="M75" i="36"/>
  <c r="M67" i="36"/>
  <c r="M77" i="36"/>
  <c r="M69" i="36"/>
  <c r="M68" i="36"/>
  <c r="M70" i="36"/>
  <c r="M76" i="36"/>
  <c r="M74" i="36"/>
  <c r="M73" i="36"/>
  <c r="M71" i="36"/>
  <c r="M29" i="36"/>
  <c r="M36" i="36"/>
  <c r="M37" i="36"/>
  <c r="M30" i="36"/>
  <c r="M27" i="36"/>
  <c r="M28" i="36"/>
  <c r="M31" i="36"/>
  <c r="M33" i="36"/>
  <c r="M35" i="36"/>
  <c r="M34" i="36"/>
  <c r="E77" i="36"/>
  <c r="E68" i="36"/>
  <c r="E69" i="36"/>
  <c r="E70" i="36"/>
  <c r="E67" i="36"/>
  <c r="E75" i="36"/>
  <c r="E73" i="36"/>
  <c r="E74" i="36"/>
  <c r="E76" i="36"/>
  <c r="E71" i="36"/>
  <c r="K69" i="36"/>
  <c r="K77" i="36"/>
  <c r="K67" i="36"/>
  <c r="K70" i="36"/>
  <c r="K68" i="36"/>
  <c r="K76" i="36"/>
  <c r="K71" i="36"/>
  <c r="K75" i="36"/>
  <c r="K73" i="36"/>
  <c r="K74" i="36"/>
  <c r="J68" i="36"/>
  <c r="J77" i="36"/>
  <c r="J67" i="36"/>
  <c r="J70" i="36"/>
  <c r="J69" i="36"/>
  <c r="J76" i="36"/>
  <c r="J73" i="36"/>
  <c r="J71" i="36"/>
  <c r="J75" i="36"/>
  <c r="J74" i="36"/>
  <c r="F72" i="36"/>
  <c r="H11" i="60"/>
  <c r="G11" i="60"/>
  <c r="F11" i="60"/>
  <c r="M11" i="60"/>
  <c r="M14" i="60" s="1"/>
  <c r="L11" i="60"/>
  <c r="L14" i="60" s="1"/>
  <c r="K11" i="60"/>
  <c r="K14" i="60" s="1"/>
  <c r="J11" i="60"/>
  <c r="J14" i="60" s="1"/>
  <c r="I11" i="60"/>
  <c r="I14" i="60" s="1"/>
  <c r="J78" i="36" l="1"/>
  <c r="D78" i="36"/>
  <c r="L78" i="36"/>
  <c r="I78" i="36"/>
  <c r="F78" i="36"/>
  <c r="E78" i="36"/>
  <c r="M78" i="36"/>
  <c r="K78" i="36"/>
  <c r="L38" i="36"/>
  <c r="M38" i="36"/>
  <c r="H78" i="36"/>
  <c r="G78" i="36"/>
  <c r="F35" i="69"/>
  <c r="F25" i="69"/>
  <c r="F5" i="69"/>
  <c r="F15" i="69"/>
  <c r="E9" i="63"/>
  <c r="F9" i="63"/>
  <c r="G9" i="63"/>
  <c r="H9" i="63"/>
  <c r="F9" i="60"/>
  <c r="G9" i="60"/>
  <c r="H9" i="60"/>
  <c r="G11" i="57" l="1"/>
  <c r="J41" i="60" l="1"/>
  <c r="I41" i="60"/>
  <c r="K41" i="60"/>
  <c r="L41" i="60"/>
  <c r="M41" i="60"/>
  <c r="H41" i="60"/>
  <c r="G41" i="60"/>
  <c r="F41" i="60"/>
  <c r="M46" i="63" l="1"/>
  <c r="I46" i="63"/>
  <c r="I31" i="60"/>
  <c r="J31" i="60"/>
  <c r="J43" i="60" s="1"/>
  <c r="L31" i="60"/>
  <c r="L43" i="60" s="1"/>
  <c r="L46" i="60" s="1"/>
  <c r="F31" i="60"/>
  <c r="H31" i="60"/>
  <c r="M31" i="60"/>
  <c r="M43" i="60" s="1"/>
  <c r="M46" i="60" s="1"/>
  <c r="G31" i="60"/>
  <c r="K31" i="60"/>
  <c r="K43" i="60" s="1"/>
  <c r="K46" i="60" s="1"/>
  <c r="I43" i="60" l="1"/>
  <c r="F36" i="69"/>
  <c r="F41" i="69" s="1"/>
  <c r="F48" i="69" s="1"/>
  <c r="F6" i="69"/>
  <c r="F11" i="69" s="1"/>
  <c r="F45" i="69" s="1"/>
  <c r="F26" i="69"/>
  <c r="F31" i="69" s="1"/>
  <c r="F47" i="69" s="1"/>
  <c r="F16" i="69"/>
  <c r="F21" i="69" s="1"/>
  <c r="F46" i="69" s="1"/>
  <c r="J46" i="63"/>
  <c r="L46" i="63"/>
  <c r="J46" i="60"/>
  <c r="G13" i="57" s="1"/>
  <c r="G14" i="57"/>
  <c r="K46" i="63"/>
  <c r="H43" i="60"/>
  <c r="E36" i="69"/>
  <c r="E16" i="69"/>
  <c r="E6" i="69"/>
  <c r="E26" i="69"/>
  <c r="B6" i="69"/>
  <c r="B16" i="69"/>
  <c r="B26" i="69"/>
  <c r="B36" i="69"/>
  <c r="F43" i="60"/>
  <c r="C26" i="69"/>
  <c r="C16" i="69"/>
  <c r="C6" i="69"/>
  <c r="C36" i="69"/>
  <c r="G43" i="60"/>
  <c r="D26" i="69"/>
  <c r="D6" i="69"/>
  <c r="D36" i="69"/>
  <c r="D16" i="69"/>
  <c r="I46" i="60" l="1"/>
  <c r="F13" i="57" s="1"/>
  <c r="H13" i="63"/>
  <c r="G13" i="63"/>
  <c r="F13" i="63"/>
  <c r="E13" i="63"/>
  <c r="H14" i="63" l="1"/>
  <c r="J62" i="38" l="1"/>
  <c r="F11" i="57" l="1"/>
  <c r="F14" i="57" s="1"/>
  <c r="E11" i="57"/>
  <c r="E14" i="63" l="1"/>
  <c r="F14" i="63"/>
  <c r="G14" i="63"/>
  <c r="C11" i="57"/>
  <c r="B11" i="57"/>
  <c r="H14" i="60"/>
  <c r="G14" i="60"/>
  <c r="F14" i="60"/>
  <c r="D11" i="57"/>
  <c r="E35" i="69" l="1"/>
  <c r="E41" i="69" s="1"/>
  <c r="E48" i="69" s="1"/>
  <c r="E25" i="69"/>
  <c r="E31" i="69" s="1"/>
  <c r="E47" i="69" s="1"/>
  <c r="E15" i="69"/>
  <c r="E21" i="69" s="1"/>
  <c r="E46" i="69" s="1"/>
  <c r="E5" i="69"/>
  <c r="E11" i="69" s="1"/>
  <c r="E45" i="69" s="1"/>
  <c r="D25" i="69"/>
  <c r="D31" i="69" s="1"/>
  <c r="D47" i="69" s="1"/>
  <c r="D35" i="69"/>
  <c r="D41" i="69" s="1"/>
  <c r="D48" i="69" s="1"/>
  <c r="D15" i="69"/>
  <c r="D21" i="69" s="1"/>
  <c r="D46" i="69" s="1"/>
  <c r="D5" i="69"/>
  <c r="D11" i="69" s="1"/>
  <c r="D45" i="69" s="1"/>
  <c r="C15" i="69"/>
  <c r="C21" i="69" s="1"/>
  <c r="C46" i="69" s="1"/>
  <c r="C35" i="69"/>
  <c r="C41" i="69" s="1"/>
  <c r="C48" i="69" s="1"/>
  <c r="C25" i="69"/>
  <c r="C31" i="69" s="1"/>
  <c r="C47" i="69" s="1"/>
  <c r="C5" i="69"/>
  <c r="C11" i="69" s="1"/>
  <c r="C45" i="69" s="1"/>
  <c r="B25" i="69"/>
  <c r="B31" i="69" s="1"/>
  <c r="B47" i="69" s="1"/>
  <c r="B35" i="69"/>
  <c r="B41" i="69" s="1"/>
  <c r="B48" i="69" s="1"/>
  <c r="B15" i="69"/>
  <c r="B21" i="69" s="1"/>
  <c r="B46" i="69" s="1"/>
  <c r="B5" i="69"/>
  <c r="B11" i="69" s="1"/>
  <c r="B45" i="69" s="1"/>
  <c r="H46" i="63"/>
  <c r="E46" i="63"/>
  <c r="F46" i="60"/>
  <c r="C13" i="57" s="1"/>
  <c r="D14" i="57"/>
  <c r="E14" i="57"/>
  <c r="B13" i="57"/>
  <c r="H46" i="60" l="1"/>
  <c r="E13" i="57" s="1"/>
  <c r="C14" i="57"/>
  <c r="B14" i="57"/>
  <c r="F46" i="63"/>
  <c r="J21" i="36"/>
  <c r="K21" i="36"/>
  <c r="G21" i="36"/>
  <c r="G46" i="63"/>
  <c r="G46" i="60"/>
  <c r="D13" i="57" s="1"/>
  <c r="H21" i="36"/>
  <c r="E21" i="36"/>
  <c r="F21" i="36"/>
  <c r="D21" i="36"/>
  <c r="I21" i="36"/>
  <c r="I37" i="36" l="1"/>
  <c r="I34" i="36"/>
  <c r="I29" i="36"/>
  <c r="I30" i="36"/>
  <c r="I27" i="36"/>
  <c r="I28" i="36"/>
  <c r="I31" i="36"/>
  <c r="I35" i="36"/>
  <c r="I36" i="36"/>
  <c r="I33" i="36"/>
  <c r="I32" i="36"/>
  <c r="K33" i="36"/>
  <c r="K27" i="36"/>
  <c r="K30" i="36"/>
  <c r="K37" i="36"/>
  <c r="K28" i="36"/>
  <c r="K29" i="36"/>
  <c r="K34" i="36"/>
  <c r="K35" i="36"/>
  <c r="K31" i="36"/>
  <c r="K36" i="36"/>
  <c r="K32" i="36"/>
  <c r="G29" i="36"/>
  <c r="G31" i="36"/>
  <c r="G27" i="36"/>
  <c r="G37" i="36"/>
  <c r="G35" i="36"/>
  <c r="G30" i="36"/>
  <c r="G28" i="36"/>
  <c r="G36" i="36"/>
  <c r="G33" i="36"/>
  <c r="G34" i="36"/>
  <c r="G32" i="36"/>
  <c r="D29" i="36"/>
  <c r="D37" i="36"/>
  <c r="D27" i="36"/>
  <c r="D30" i="36"/>
  <c r="D28" i="36"/>
  <c r="D31" i="36"/>
  <c r="D33" i="36"/>
  <c r="D34" i="36"/>
  <c r="D36" i="36"/>
  <c r="D35" i="36"/>
  <c r="D32" i="36"/>
  <c r="J28" i="36"/>
  <c r="J27" i="36"/>
  <c r="J29" i="36"/>
  <c r="J30" i="36"/>
  <c r="J37" i="36"/>
  <c r="J35" i="36"/>
  <c r="J34" i="36"/>
  <c r="J31" i="36"/>
  <c r="J36" i="36"/>
  <c r="J33" i="36"/>
  <c r="J32" i="36"/>
  <c r="F30" i="36"/>
  <c r="F29" i="36"/>
  <c r="F37" i="36"/>
  <c r="F27" i="36"/>
  <c r="F28" i="36"/>
  <c r="F36" i="36"/>
  <c r="F33" i="36"/>
  <c r="F35" i="36"/>
  <c r="F34" i="36"/>
  <c r="F31" i="36"/>
  <c r="F32" i="36"/>
  <c r="E30" i="36"/>
  <c r="E27" i="36"/>
  <c r="E29" i="36"/>
  <c r="E37" i="36"/>
  <c r="E28" i="36"/>
  <c r="E36" i="36"/>
  <c r="E33" i="36"/>
  <c r="E34" i="36"/>
  <c r="E31" i="36"/>
  <c r="E35" i="36"/>
  <c r="E32" i="36"/>
  <c r="H37" i="36"/>
  <c r="H28" i="36"/>
  <c r="H30" i="36"/>
  <c r="H27" i="36"/>
  <c r="H29" i="36"/>
  <c r="H36" i="36"/>
  <c r="H34" i="36"/>
  <c r="H31" i="36"/>
  <c r="H33" i="36"/>
  <c r="H35" i="36"/>
  <c r="H32" i="36"/>
  <c r="H38" i="36" l="1"/>
  <c r="F38" i="36"/>
  <c r="J38" i="36"/>
  <c r="K38" i="36"/>
  <c r="I38" i="36"/>
  <c r="E38" i="36"/>
  <c r="D38" i="36"/>
  <c r="G3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26" authorId="0" shapeId="0" xr:uid="{9B987CDC-BF59-4789-876F-BF90D5E4F1EE}">
      <text>
        <r>
          <rPr>
            <sz val="9"/>
            <color indexed="81"/>
            <rFont val="Tahoma"/>
            <family val="2"/>
          </rPr>
          <t>Extended outages:
GUADALUPE BLANCO RIVER AUTH-SCHUMANSVILLE (3.6 MW) and 2.4 MW of the 4.8 MW GUADALUPE BLANCO RIVER AUTH-LAKEWOOD TAP Hydro unit.</t>
        </r>
      </text>
    </comment>
    <comment ref="K426" authorId="0" shapeId="0" xr:uid="{9A1F39FB-43EB-4642-9BD8-7EB227754503}">
      <text>
        <r>
          <rPr>
            <sz val="9"/>
            <color indexed="81"/>
            <rFont val="Tahoma"/>
            <family val="2"/>
          </rPr>
          <t>Extended outages:
GUADALUPE BLANCO RIVER AUTH-SCHUMANSVILLE (3.6 MW) and 2.4 MW of the 4.8 MW GUADALUPE BLANCO RIVER AUTH-LAKEWOOD TAP Hydro unit.</t>
        </r>
      </text>
    </comment>
    <comment ref="L426" authorId="0" shapeId="0" xr:uid="{1CFE9130-DB0A-4AF6-9C8B-1B1EE657EA6E}">
      <text>
        <r>
          <rPr>
            <sz val="9"/>
            <color indexed="81"/>
            <rFont val="Tahoma"/>
            <family val="2"/>
          </rPr>
          <t>Extended outages:
GUADALUPE BLANCO RIVER AUTH-SCHUMANSVILLE (3.6 MW) and 2.4 MW of the 4.8 MW GUADALUPE BLANCO RIVER AUTH-LAKEWOOD TAP Hydro unit.</t>
        </r>
      </text>
    </comment>
    <comment ref="M426" authorId="0" shapeId="0" xr:uid="{05FCE0FF-A46F-4262-9D5E-93015CE7C5C8}">
      <text>
        <r>
          <rPr>
            <sz val="9"/>
            <color indexed="81"/>
            <rFont val="Tahoma"/>
            <family val="2"/>
          </rPr>
          <t>Extended outages:
GUADALUPE BLANCO RIVER AUTH-SCHUMANSVILLE (3.6 MW) and 2.4 MW of the 4.8 MW GUADALUPE BLANCO RIVER AUTH-LAKEWOOD TAP Hydro unit.</t>
        </r>
      </text>
    </comment>
    <comment ref="N426" authorId="0" shapeId="0" xr:uid="{5FC54F71-50E5-4973-9874-683F4F4493A7}">
      <text>
        <r>
          <rPr>
            <sz val="9"/>
            <color indexed="81"/>
            <rFont val="Tahoma"/>
            <family val="2"/>
          </rPr>
          <t>Extended outages:
GUADALUPE BLANCO RIVER AUTH-SCHUMANSVILLE (3.6 MW) and 2.4 MW of the 4.8 MW GUADALUPE BLANCO RIVER AUTH-LAKEWOOD TAP Hydro unit.</t>
        </r>
      </text>
    </comment>
    <comment ref="O426" authorId="0" shapeId="0" xr:uid="{CAB0513E-B430-488E-ACFB-499F63C794BD}">
      <text>
        <r>
          <rPr>
            <sz val="9"/>
            <color indexed="81"/>
            <rFont val="Tahoma"/>
            <family val="2"/>
          </rPr>
          <t>Extended outages:
GUADALUPE BLANCO RIVER AUTH-SCHUMANSVILLE (3.6 MW) and 2.4 MW of the 4.8 MW GUADALUPE BLANCO RIVER AUTH-LAKEWOOD TAP Hydro unit.</t>
        </r>
      </text>
    </comment>
    <comment ref="P426" authorId="0" shapeId="0" xr:uid="{2CE6B127-E04B-4F8B-B82D-4BDBB8065E0D}">
      <text>
        <r>
          <rPr>
            <sz val="9"/>
            <color indexed="81"/>
            <rFont val="Tahoma"/>
            <family val="2"/>
          </rPr>
          <t>Extended outages:
GUADALUPE BLANCO RIVER AUTH-SCHUMANSVILLE (3.6 MW) and 2.4 MW of the 4.8 MW GUADALUPE BLANCO RIVER AUTH-LAKEWOOD TAP Hydro unit.</t>
        </r>
      </text>
    </comment>
    <comment ref="Q426" authorId="0" shapeId="0" xr:uid="{75E995A5-CDE5-4D08-827C-021F6CFCFC90}">
      <text>
        <r>
          <rPr>
            <sz val="9"/>
            <color indexed="81"/>
            <rFont val="Tahoma"/>
            <family val="2"/>
          </rPr>
          <t>Extended outages:
GUADALUPE BLANCO RIVER AUTH-SCHUMANSVILLE (3.6 MW) and 2.4 MW of the 4.8 MW GUADALUPE BLANCO RIVER AUTH-LAKEWOOD TAP Hydro unit.</t>
        </r>
      </text>
    </comment>
    <comment ref="R426" authorId="0" shapeId="0" xr:uid="{0DB20783-5ED5-4577-9934-0DFF06C6A65C}">
      <text>
        <r>
          <rPr>
            <sz val="9"/>
            <color indexed="81"/>
            <rFont val="Tahoma"/>
            <family val="2"/>
          </rPr>
          <t>Extended outages:
GUADALUPE BLANCO RIVER AUTH-SCHUMANSVILLE (3.6 MW) and 2.4 MW of the 4.8 MW GUADALUPE BLANCO RIVER AUTH-LAKEWOOD TAP Hydro unit.</t>
        </r>
      </text>
    </comment>
    <comment ref="S426" authorId="0" shapeId="0" xr:uid="{EBF6FFAD-5FAC-451C-B738-B83FE21FAE61}">
      <text>
        <r>
          <rPr>
            <sz val="9"/>
            <color indexed="81"/>
            <rFont val="Tahoma"/>
            <family val="2"/>
          </rPr>
          <t>Extended outages:
GUADALUPE BLANCO RIVER AUTH-SCHUMANSVILLE (3.6 MW) and 2.4 MW of the 4.8 MW GUADALUPE BLANCO RIVER AUTH-LAKEWOOD TAP Hydro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26" authorId="0" shapeId="0" xr:uid="{2F65BFD5-7F4C-423F-BEA1-0F8FCA0B1097}">
      <text>
        <r>
          <rPr>
            <sz val="9"/>
            <color indexed="81"/>
            <rFont val="Tahoma"/>
            <family val="2"/>
          </rPr>
          <t>Extended outages:
GUADALUPE BLANCO RIVER AUTH-SCHUMANSVILLE (3.6 MW) and 2.4 MW of the 4.8 MW GUADALUPE BLANCO RIVER AUTH-LAKEWOOD TAP Hydro unit.</t>
        </r>
      </text>
    </comment>
    <comment ref="K426" authorId="0" shapeId="0" xr:uid="{0BDB1599-68FA-414B-B586-77C506A93B4D}">
      <text>
        <r>
          <rPr>
            <sz val="9"/>
            <color indexed="81"/>
            <rFont val="Tahoma"/>
            <family val="2"/>
          </rPr>
          <t>Extended outages:
GUADALUPE BLANCO RIVER AUTH-SCHUMANSVILLE (3.6 MW) and 2.4 MW of the 4.8 MW GUADALUPE BLANCO RIVER AUTH-LAKEWOOD TAP Hydro unit.</t>
        </r>
      </text>
    </comment>
    <comment ref="L426" authorId="0" shapeId="0" xr:uid="{0C4B08B6-1221-4FEF-98F5-E8E481C118B0}">
      <text>
        <r>
          <rPr>
            <sz val="9"/>
            <color indexed="81"/>
            <rFont val="Tahoma"/>
            <family val="2"/>
          </rPr>
          <t>Extended outages:
GUADALUPE BLANCO RIVER AUTH-SCHUMANSVILLE (3.6 MW) and 2.4 MW of the 4.8 MW GUADALUPE BLANCO RIVER AUTH-LAKEWOOD TAP Hydro unit.</t>
        </r>
      </text>
    </comment>
    <comment ref="M426" authorId="0" shapeId="0" xr:uid="{51867376-1AC5-45BD-8DA2-326406BA9F9C}">
      <text>
        <r>
          <rPr>
            <sz val="9"/>
            <color indexed="81"/>
            <rFont val="Tahoma"/>
            <family val="2"/>
          </rPr>
          <t>Extended outages:
GUADALUPE BLANCO RIVER AUTH-SCHUMANSVILLE (3.6 MW) and 2.4 MW of the 4.8 MW GUADALUPE BLANCO RIVER AUTH-LAKEWOOD TAP Hydro unit.</t>
        </r>
      </text>
    </comment>
    <comment ref="N426" authorId="0" shapeId="0" xr:uid="{6CAF4838-0FC3-4AAD-B4A1-D0943F6CD857}">
      <text>
        <r>
          <rPr>
            <sz val="9"/>
            <color indexed="81"/>
            <rFont val="Tahoma"/>
            <family val="2"/>
          </rPr>
          <t>Extended outages:
GUADALUPE BLANCO RIVER AUTH-SCHUMANSVILLE (3.6 MW) and 2.4 MW of the 4.8 MW GUADALUPE BLANCO RIVER AUTH-LAKEWOOD TAP Hydro unit.</t>
        </r>
      </text>
    </comment>
    <comment ref="O426" authorId="0" shapeId="0" xr:uid="{ECA4AE00-4E62-48BE-8D8A-CBB96F705023}">
      <text>
        <r>
          <rPr>
            <sz val="9"/>
            <color indexed="81"/>
            <rFont val="Tahoma"/>
            <family val="2"/>
          </rPr>
          <t>Extended outages:
GUADALUPE BLANCO RIVER AUTH-SCHUMANSVILLE (3.6 MW) and 2.4 MW of the 4.8 MW GUADALUPE BLANCO RIVER AUTH-LAKEWOOD TAP Hydro unit.</t>
        </r>
      </text>
    </comment>
    <comment ref="P426" authorId="0" shapeId="0" xr:uid="{87E7F0E4-37C2-4745-85F9-262612FEB661}">
      <text>
        <r>
          <rPr>
            <sz val="9"/>
            <color indexed="81"/>
            <rFont val="Tahoma"/>
            <family val="2"/>
          </rPr>
          <t>Extended outages:
GUADALUPE BLANCO RIVER AUTH-SCHUMANSVILLE (3.6 MW) and 2.4 MW of the 4.8 MW GUADALUPE BLANCO RIVER AUTH-LAKEWOOD TAP Hydro unit.</t>
        </r>
      </text>
    </comment>
    <comment ref="Q426" authorId="0" shapeId="0" xr:uid="{01ADAF2F-E64A-4246-B773-78E043930009}">
      <text>
        <r>
          <rPr>
            <sz val="9"/>
            <color indexed="81"/>
            <rFont val="Tahoma"/>
            <family val="2"/>
          </rPr>
          <t>Extended outages:
GUADALUPE BLANCO RIVER AUTH-SCHUMANSVILLE (3.6 MW) and 2.4 MW of the 4.8 MW GUADALUPE BLANCO RIVER AUTH-LAKEWOOD TAP Hydro unit.</t>
        </r>
      </text>
    </comment>
    <comment ref="R426" authorId="0" shapeId="0" xr:uid="{05D51CE1-9924-41FC-BBB1-E7AA2C3B6076}">
      <text>
        <r>
          <rPr>
            <sz val="9"/>
            <color indexed="81"/>
            <rFont val="Tahoma"/>
            <family val="2"/>
          </rPr>
          <t>Extended outages:
GUADALUPE BLANCO RIVER AUTH-SCHUMANSVILLE (3.6 MW) and 2.4 MW of the 4.8 MW GUADALUPE BLANCO RIVER AUTH-LAKEWOOD TAP Hydro unit.</t>
        </r>
      </text>
    </comment>
    <comment ref="S426" authorId="0" shapeId="0" xr:uid="{57B02234-C319-4986-B250-1086D2627373}">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<sst xmlns="http://schemas.openxmlformats.org/spreadsheetml/2006/main" count="14633" uniqueCount="3721">
  <si>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</si>
  <si>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</si>
  <si>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</si>
  <si>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</si>
  <si>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</si>
  <si>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</si>
  <si>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</si>
  <si>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</si>
  <si>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</si>
  <si>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</si>
  <si>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</si>
  <si>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</si>
  <si>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</si>
  <si>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SummerSummary</t>
  </si>
  <si>
    <t>WinterSummary</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</si>
  <si>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</si>
  <si>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</si>
  <si>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</si>
  <si>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</si>
  <si>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</si>
  <si>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</si>
  <si>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</si>
  <si>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</si>
  <si>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</si>
  <si>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</si>
  <si>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</si>
  <si>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Nuclear</t>
  </si>
  <si>
    <t>Other</t>
  </si>
  <si>
    <t>Total</t>
  </si>
  <si>
    <t>Non-Synchronous Tie</t>
  </si>
  <si>
    <t>Fuel</t>
  </si>
  <si>
    <t>Gas</t>
  </si>
  <si>
    <t>DECKER_DPGT_1</t>
  </si>
  <si>
    <t>DECKER_DPGT_2</t>
  </si>
  <si>
    <t>DECKER_DPGT_3</t>
  </si>
  <si>
    <t>DECKER_DPGT_4</t>
  </si>
  <si>
    <t>FPPYD1_FPP_G1</t>
  </si>
  <si>
    <t>FPPYD1_FPP_G2</t>
  </si>
  <si>
    <t>FPPYD2_FPP_G3</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</si>
  <si>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</si>
  <si>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</si>
  <si>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</si>
  <si>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</si>
  <si>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</si>
  <si>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</si>
  <si>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</si>
  <si>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</si>
  <si>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</si>
  <si>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</si>
  <si>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</si>
  <si>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</si>
  <si>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</si>
  <si>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</si>
  <si>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</si>
  <si>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</si>
  <si>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</si>
  <si>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</si>
  <si>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</si>
  <si>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</si>
  <si>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</si>
  <si>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</si>
  <si>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</si>
  <si>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</si>
  <si>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</si>
  <si>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</si>
  <si>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</si>
  <si>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</si>
  <si>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</si>
  <si>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</si>
  <si>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</si>
  <si>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</si>
  <si>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</si>
  <si>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</si>
  <si>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</si>
  <si>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</si>
  <si>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</si>
  <si>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</si>
  <si>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</si>
  <si>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</si>
  <si>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</si>
  <si>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</si>
  <si>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</si>
  <si>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</si>
  <si>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</si>
  <si>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</si>
  <si>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</si>
  <si>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</si>
  <si>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</si>
  <si>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</si>
  <si>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</si>
  <si>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</si>
  <si>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</si>
  <si>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</si>
  <si>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FAYETTE POWER U3</t>
  </si>
  <si>
    <t>COKE</t>
  </si>
  <si>
    <t>GENERATION INTERCONNECTION PROJECT CODE</t>
  </si>
  <si>
    <t>Signed SGIA (Standard Generation Interconnection Agreement)</t>
  </si>
  <si>
    <t>TOTAL</t>
  </si>
  <si>
    <t>Peak Load Seasons</t>
  </si>
  <si>
    <t>Summer months are June, July, August, and September; winter months are December, January, and February.</t>
  </si>
  <si>
    <t>Please read</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</si>
  <si>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</si>
  <si>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</si>
  <si>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</si>
  <si>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</si>
  <si>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</si>
  <si>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</si>
  <si>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</si>
  <si>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</si>
  <si>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</si>
  <si>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</si>
  <si>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</si>
  <si>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</si>
  <si>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</si>
  <si>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</si>
  <si>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</si>
  <si>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</si>
  <si>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</si>
  <si>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</si>
  <si>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</si>
  <si>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</si>
  <si>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</si>
  <si>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</si>
  <si>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KNOX</t>
  </si>
  <si>
    <t>ZAPATA</t>
  </si>
  <si>
    <t>FISHER</t>
  </si>
  <si>
    <t>AGATE SOLAR</t>
  </si>
  <si>
    <t>20INR0023</t>
  </si>
  <si>
    <t>CULBERSON</t>
  </si>
  <si>
    <t>FOWLER RANCH</t>
  </si>
  <si>
    <t>CRANE</t>
  </si>
  <si>
    <t>LILY SOLAR</t>
  </si>
  <si>
    <t>CHILDRESS</t>
  </si>
  <si>
    <t>20INR0091</t>
  </si>
  <si>
    <t>MUSTANG CREEK SOLAR</t>
  </si>
  <si>
    <t>18INR0050</t>
  </si>
  <si>
    <t>JACKSON</t>
  </si>
  <si>
    <t>19INR0045</t>
  </si>
  <si>
    <t>19INR0073</t>
  </si>
  <si>
    <t>ZAVALA</t>
  </si>
  <si>
    <t>SPINEL SOLAR</t>
  </si>
  <si>
    <t>20INR0025</t>
  </si>
  <si>
    <t>MEDINA</t>
  </si>
  <si>
    <t>TAYGETE II SOLAR</t>
  </si>
  <si>
    <t>21INR0233</t>
  </si>
  <si>
    <t>BLANCO</t>
  </si>
  <si>
    <t>WILLIAMSON</t>
  </si>
  <si>
    <t>HIDALGO II WIND</t>
  </si>
  <si>
    <t>Unit Name</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</si>
  <si>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</si>
  <si>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</si>
  <si>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</si>
  <si>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</si>
  <si>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</si>
  <si>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</si>
  <si>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</si>
  <si>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</si>
  <si>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</si>
  <si>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</si>
  <si>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Capacity from Private Use Networks</t>
  </si>
  <si>
    <t>Storage, Peak Average Capacity Contribution (0% of installed capacity)</t>
  </si>
  <si>
    <t>RMR Capacity to be under Contract</t>
  </si>
  <si>
    <t>Planned Storage, Peak Average Capacity Contribution (0% of installed capacity)</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</si>
  <si>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</si>
  <si>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</si>
  <si>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</si>
  <si>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</si>
  <si>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</si>
  <si>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</si>
  <si>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</si>
  <si>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</si>
  <si>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</si>
  <si>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</si>
  <si>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</si>
  <si>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</si>
  <si>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</si>
  <si>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</si>
  <si>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</si>
  <si>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</si>
  <si>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</si>
  <si>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</si>
  <si>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</si>
  <si>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</si>
  <si>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</si>
  <si>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</si>
  <si>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</si>
  <si>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</si>
  <si>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</si>
  <si>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</si>
  <si>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</si>
  <si>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</si>
  <si>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</si>
  <si>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</si>
  <si>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</si>
  <si>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</si>
  <si>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</si>
  <si>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</si>
  <si>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</si>
  <si>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</si>
  <si>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</si>
  <si>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</si>
  <si>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</si>
  <si>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</si>
  <si>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</si>
  <si>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</si>
  <si>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</si>
  <si>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</si>
  <si>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</si>
  <si>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</si>
  <si>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</si>
  <si>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</si>
  <si>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</si>
  <si>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</si>
  <si>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</si>
  <si>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</si>
  <si>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</si>
  <si>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</si>
  <si>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</si>
  <si>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</si>
  <si>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</si>
  <si>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</si>
  <si>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</si>
  <si>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</si>
  <si>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</si>
  <si>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</si>
  <si>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</si>
  <si>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</si>
  <si>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</si>
  <si>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</si>
  <si>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</si>
  <si>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</si>
  <si>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</si>
  <si>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</si>
  <si>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</si>
  <si>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</si>
  <si>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</si>
  <si>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</si>
  <si>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</si>
  <si>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</si>
  <si>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</si>
  <si>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</si>
  <si>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</si>
  <si>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</si>
  <si>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</si>
  <si>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</si>
  <si>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</si>
  <si>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</si>
  <si>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</si>
  <si>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</si>
  <si>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</si>
  <si>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</si>
  <si>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</si>
  <si>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</si>
  <si>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</si>
  <si>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</si>
  <si>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</si>
  <si>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</si>
  <si>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</si>
  <si>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</si>
  <si>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</si>
  <si>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</si>
  <si>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</si>
  <si>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</si>
  <si>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</si>
  <si>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</si>
  <si>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</si>
  <si>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</si>
  <si>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</si>
  <si>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</si>
  <si>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</si>
  <si>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</si>
  <si>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</si>
  <si>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</si>
  <si>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</si>
  <si>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</si>
  <si>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</si>
  <si>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</si>
  <si>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</si>
  <si>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</si>
  <si>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</si>
  <si>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</si>
  <si>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</si>
  <si>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</si>
  <si>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</si>
  <si>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</si>
  <si>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</si>
  <si>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</si>
  <si>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</si>
  <si>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</si>
  <si>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</si>
  <si>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</si>
  <si>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</si>
  <si>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</si>
  <si>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</si>
  <si>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</si>
  <si>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</si>
  <si>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</si>
  <si>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</si>
  <si>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</si>
  <si>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</si>
  <si>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</si>
  <si>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</si>
  <si>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</si>
  <si>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</si>
  <si>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</si>
  <si>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</si>
  <si>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</si>
  <si>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</si>
  <si>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</si>
  <si>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</si>
  <si>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</si>
  <si>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</si>
  <si>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</si>
  <si>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</si>
  <si>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</si>
  <si>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</si>
  <si>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</si>
  <si>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</si>
  <si>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</si>
  <si>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</si>
  <si>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</si>
  <si>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</si>
  <si>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</si>
  <si>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</si>
  <si>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</si>
  <si>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</si>
  <si>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</si>
  <si>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</si>
  <si>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</si>
  <si>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</si>
  <si>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</si>
  <si>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</si>
  <si>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</si>
  <si>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</si>
  <si>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</si>
  <si>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</si>
  <si>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</si>
  <si>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</si>
  <si>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</si>
  <si>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</si>
  <si>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</si>
  <si>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</si>
  <si>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</si>
  <si>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</si>
  <si>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</si>
  <si>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</si>
  <si>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</si>
  <si>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</si>
  <si>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</si>
  <si>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</si>
  <si>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</si>
  <si>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</si>
  <si>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</si>
  <si>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</si>
  <si>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</si>
  <si>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</si>
  <si>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</si>
  <si>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</si>
  <si>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</si>
  <si>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</si>
  <si>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</si>
  <si>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</si>
  <si>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</si>
  <si>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</si>
  <si>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</si>
  <si>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</si>
  <si>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</si>
  <si>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</si>
  <si>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</si>
  <si>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</si>
  <si>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</si>
  <si>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</si>
  <si>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</si>
  <si>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</si>
  <si>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</si>
  <si>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</si>
  <si>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</si>
  <si>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</si>
  <si>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</si>
  <si>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</si>
  <si>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</si>
  <si>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</si>
  <si>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</si>
  <si>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</si>
  <si>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</si>
  <si>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</si>
  <si>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</si>
  <si>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</si>
  <si>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</si>
  <si>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</si>
  <si>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</si>
  <si>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</si>
  <si>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</si>
  <si>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</si>
  <si>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</si>
  <si>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</si>
  <si>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</si>
  <si>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</si>
  <si>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</si>
  <si>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</si>
  <si>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</si>
  <si>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</si>
  <si>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</si>
  <si>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</si>
  <si>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</si>
  <si>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</si>
  <si>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</si>
  <si>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</si>
  <si>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</si>
  <si>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</si>
  <si>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</si>
  <si>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</si>
  <si>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</si>
  <si>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</si>
  <si>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</si>
  <si>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</si>
  <si>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</si>
  <si>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</si>
  <si>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</si>
  <si>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</si>
  <si>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</si>
  <si>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</si>
  <si>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</si>
  <si>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</si>
  <si>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</si>
  <si>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</si>
  <si>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</si>
  <si>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</si>
  <si>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</si>
  <si>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</si>
  <si>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</si>
  <si>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</si>
  <si>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</si>
  <si>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</si>
  <si>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</si>
  <si>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</si>
  <si>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</si>
  <si>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</si>
  <si>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</si>
  <si>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</si>
  <si>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</si>
  <si>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</si>
  <si>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</si>
  <si>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</si>
  <si>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</si>
  <si>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</si>
  <si>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</si>
  <si>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</si>
  <si>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</si>
  <si>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</si>
  <si>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</si>
  <si>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</si>
  <si>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</si>
  <si>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</si>
  <si>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</si>
  <si>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</si>
  <si>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</si>
  <si>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</si>
  <si>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</si>
  <si>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</si>
  <si>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</si>
  <si>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</si>
  <si>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</si>
  <si>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</si>
  <si>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</si>
  <si>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</si>
  <si>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</si>
  <si>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</si>
  <si>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</si>
  <si>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</si>
  <si>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</si>
  <si>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</si>
  <si>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</si>
  <si>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</si>
  <si>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</si>
  <si>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</si>
  <si>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</si>
  <si>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</si>
  <si>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</si>
  <si>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</si>
  <si>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</si>
  <si>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</si>
  <si>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</si>
  <si>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</si>
  <si>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</si>
  <si>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</si>
  <si>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</si>
  <si>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</si>
  <si>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</si>
  <si>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</si>
  <si>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</si>
  <si>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</si>
  <si>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</si>
  <si>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</si>
  <si>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</si>
  <si>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</si>
  <si>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</si>
  <si>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</si>
  <si>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</si>
  <si>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</si>
  <si>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</si>
  <si>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</si>
  <si>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</si>
  <si>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</si>
  <si>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</si>
  <si>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</si>
  <si>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</si>
  <si>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</si>
  <si>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</si>
  <si>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</si>
  <si>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</si>
  <si>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</si>
  <si>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</si>
  <si>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</si>
  <si>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</si>
  <si>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</si>
  <si>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</si>
  <si>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</si>
  <si>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</si>
  <si>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</si>
  <si>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</si>
  <si>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</si>
  <si>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</si>
  <si>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</si>
  <si>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</si>
  <si>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</si>
  <si>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</si>
  <si>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</si>
  <si>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</si>
  <si>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</si>
  <si>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</si>
  <si>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</si>
  <si>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</si>
  <si>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</si>
  <si>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</si>
  <si>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</si>
  <si>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</si>
  <si>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</si>
  <si>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</si>
  <si>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</si>
  <si>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</si>
  <si>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</si>
  <si>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</si>
  <si>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</si>
  <si>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</si>
  <si>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</si>
  <si>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</si>
  <si>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</si>
  <si>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</si>
  <si>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</si>
  <si>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</si>
  <si>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</si>
  <si>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</si>
  <si>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</si>
  <si>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</si>
  <si>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</si>
  <si>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</si>
  <si>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</si>
  <si>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</si>
  <si>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</si>
  <si>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</si>
  <si>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</si>
  <si>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</si>
  <si>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</si>
  <si>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</si>
  <si>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</si>
  <si>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</si>
  <si>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</si>
  <si>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</si>
  <si>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</si>
  <si>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</si>
  <si>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</si>
  <si>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</si>
  <si>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</si>
  <si>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</si>
  <si>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</si>
  <si>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</si>
  <si>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</si>
  <si>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</si>
  <si>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</si>
  <si>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</si>
  <si>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</si>
  <si>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</si>
  <si>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</si>
  <si>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</si>
  <si>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</si>
  <si>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</si>
  <si>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</si>
  <si>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</si>
  <si>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</si>
  <si>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</si>
  <si>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</si>
  <si>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</si>
  <si>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</si>
  <si>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</si>
  <si>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</si>
  <si>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</si>
  <si>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</si>
  <si>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</si>
  <si>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</si>
  <si>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</si>
  <si>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</si>
  <si>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</si>
  <si>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</si>
  <si>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</si>
  <si>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</si>
  <si>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</si>
  <si>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</si>
  <si>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</si>
  <si>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</si>
  <si>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</si>
  <si>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</si>
  <si>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</si>
  <si>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</si>
  <si>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</si>
  <si>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</si>
  <si>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</si>
  <si>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</si>
  <si>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</si>
  <si>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</si>
  <si>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</si>
  <si>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</si>
  <si>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</si>
  <si>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</si>
  <si>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</si>
  <si>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</si>
  <si>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</si>
  <si>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</si>
  <si>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</si>
  <si>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</si>
  <si>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</si>
  <si>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</si>
  <si>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</si>
  <si>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</si>
  <si>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</si>
  <si>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</si>
  <si>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</si>
  <si>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</si>
  <si>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</si>
  <si>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</si>
  <si>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</si>
  <si>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</si>
  <si>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</si>
  <si>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</si>
  <si>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</si>
  <si>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</si>
  <si>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</si>
  <si>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</si>
  <si>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</si>
  <si>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</si>
  <si>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</si>
  <si>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</si>
  <si>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</si>
  <si>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</si>
  <si>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</si>
  <si>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</si>
  <si>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</si>
  <si>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</si>
  <si>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</si>
  <si>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</si>
  <si>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</si>
  <si>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</si>
  <si>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</si>
  <si>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</si>
  <si>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</si>
  <si>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</si>
  <si>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</si>
  <si>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</si>
  <si>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</si>
  <si>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</si>
  <si>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</si>
  <si>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</si>
  <si>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</si>
  <si>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</si>
  <si>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</si>
  <si>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</si>
  <si>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</si>
  <si>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</si>
  <si>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</si>
  <si>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</si>
  <si>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</si>
  <si>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</si>
  <si>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</si>
  <si>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</si>
  <si>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</si>
  <si>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</si>
  <si>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</si>
  <si>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</si>
  <si>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</si>
  <si>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</si>
  <si>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</si>
  <si>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</si>
  <si>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</si>
  <si>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</si>
  <si>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</si>
  <si>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</si>
  <si>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</si>
  <si>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</si>
  <si>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</si>
  <si>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</si>
  <si>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</si>
  <si>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</si>
  <si>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</si>
  <si>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</si>
  <si>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</si>
  <si>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</si>
  <si>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</si>
  <si>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</si>
  <si>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</si>
  <si>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</si>
  <si>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</si>
  <si>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</si>
  <si>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</si>
  <si>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</si>
  <si>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</si>
  <si>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</si>
  <si>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</si>
  <si>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</si>
  <si>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</si>
  <si>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</si>
  <si>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</si>
  <si>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</si>
  <si>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</si>
  <si>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</si>
  <si>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</si>
  <si>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</si>
  <si>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</si>
  <si>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</si>
  <si>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</si>
  <si>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</si>
  <si>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</si>
  <si>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</si>
  <si>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</si>
  <si>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</si>
  <si>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</si>
  <si>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</si>
  <si>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</si>
  <si>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</si>
  <si>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</si>
  <si>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</si>
  <si>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</si>
  <si>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</si>
  <si>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</si>
  <si>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</si>
  <si>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</si>
  <si>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</si>
  <si>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</si>
  <si>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</si>
  <si>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</si>
  <si>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</si>
  <si>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</si>
  <si>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</si>
  <si>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</si>
  <si>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</si>
  <si>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</si>
  <si>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</si>
  <si>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</si>
  <si>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</si>
  <si>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</si>
  <si>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</si>
  <si>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</si>
  <si>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</si>
  <si>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</si>
  <si>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</si>
  <si>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</si>
  <si>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</si>
  <si>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</si>
  <si>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</si>
  <si>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</si>
  <si>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</si>
  <si>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</si>
  <si>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</si>
  <si>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</si>
  <si>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</si>
  <si>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</si>
  <si>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</si>
  <si>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</si>
  <si>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</si>
  <si>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</si>
  <si>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</si>
  <si>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</si>
  <si>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</si>
  <si>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</si>
  <si>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</si>
  <si>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</si>
  <si>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</si>
  <si>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</si>
  <si>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</si>
  <si>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</si>
  <si>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</si>
  <si>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</si>
  <si>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</si>
  <si>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</si>
  <si>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</si>
  <si>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</si>
  <si>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</si>
  <si>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</si>
  <si>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</si>
  <si>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</si>
  <si>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</si>
  <si>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</si>
  <si>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</si>
  <si>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</si>
  <si>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</si>
  <si>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</si>
  <si>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</si>
  <si>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</si>
  <si>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</si>
  <si>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</si>
  <si>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</si>
  <si>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</si>
  <si>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</si>
  <si>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</si>
  <si>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</si>
  <si>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</si>
  <si>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</si>
  <si>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</si>
  <si>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</si>
  <si>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</si>
  <si>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</si>
  <si>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</si>
  <si>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</si>
  <si>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</si>
  <si>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</si>
  <si>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</si>
  <si>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</si>
  <si>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</si>
  <si>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</si>
  <si>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</si>
  <si>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</si>
  <si>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</si>
  <si>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</si>
  <si>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</si>
  <si>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</si>
  <si>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</si>
  <si>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</si>
  <si>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</si>
  <si>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</si>
  <si>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</si>
  <si>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</si>
  <si>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</si>
  <si>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</si>
  <si>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</si>
  <si>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</si>
  <si>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</si>
  <si>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</si>
  <si>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</si>
  <si>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</si>
  <si>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</si>
  <si>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</si>
  <si>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</si>
  <si>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</si>
  <si>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</si>
  <si>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</si>
  <si>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</si>
  <si>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</si>
  <si>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</si>
  <si>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</si>
  <si>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</si>
  <si>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</si>
  <si>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</si>
  <si>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</si>
  <si>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</si>
  <si>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</si>
  <si>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</si>
  <si>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</si>
  <si>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</si>
  <si>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</si>
  <si>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</si>
  <si>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</si>
  <si>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</si>
  <si>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</si>
  <si>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</si>
  <si>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</si>
  <si>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</si>
  <si>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</si>
  <si>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</si>
  <si>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</si>
  <si>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</si>
  <si>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</si>
  <si>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</si>
  <si>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</si>
  <si>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</si>
  <si>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</si>
  <si>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</si>
  <si>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</si>
  <si>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</si>
  <si>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</si>
  <si>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</si>
  <si>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</si>
  <si>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</si>
  <si>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</si>
  <si>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</si>
  <si>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</si>
  <si>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</si>
  <si>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</si>
  <si>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</si>
  <si>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</si>
  <si>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</si>
  <si>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</si>
  <si>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</si>
  <si>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</si>
  <si>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</si>
  <si>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</si>
  <si>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</si>
  <si>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</si>
  <si>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</si>
  <si>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</si>
  <si>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</si>
  <si>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</si>
  <si>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</si>
  <si>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</si>
  <si>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</si>
  <si>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</si>
  <si>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</si>
  <si>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</si>
  <si>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</si>
  <si>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</si>
  <si>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</si>
  <si>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</si>
  <si>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</si>
  <si>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</si>
  <si>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</si>
  <si>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</si>
  <si>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</si>
  <si>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</si>
  <si>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</si>
  <si>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</si>
  <si>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</si>
  <si>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</si>
  <si>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</si>
  <si>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</si>
  <si>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</si>
  <si>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</si>
  <si>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</si>
  <si>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</si>
  <si>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</si>
  <si>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</si>
  <si>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</si>
  <si>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</si>
  <si>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</si>
  <si>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</si>
  <si>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</si>
  <si>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</si>
  <si>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</si>
  <si>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</si>
  <si>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</si>
  <si>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</si>
  <si>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</si>
  <si>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</si>
  <si>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</si>
  <si>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</si>
  <si>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</si>
  <si>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</si>
  <si>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</si>
  <si>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</si>
  <si>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</si>
  <si>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</si>
  <si>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</si>
  <si>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</si>
  <si>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</si>
  <si>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</si>
  <si>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</si>
  <si>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</si>
  <si>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</si>
  <si>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</si>
  <si>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</si>
  <si>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</si>
  <si>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</si>
  <si>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</si>
  <si>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</si>
  <si>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</si>
  <si>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</si>
  <si>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</si>
  <si>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</si>
  <si>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</si>
  <si>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</si>
  <si>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</si>
  <si>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</si>
  <si>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</si>
  <si>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</si>
  <si>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</si>
  <si>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</si>
  <si>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</si>
  <si>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</si>
  <si>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</si>
  <si>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</si>
  <si>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</si>
  <si>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</si>
  <si>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</si>
  <si>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</si>
  <si>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</si>
  <si>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</si>
  <si>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</si>
  <si>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</si>
  <si>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</si>
  <si>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</si>
  <si>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</si>
  <si>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</si>
  <si>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</si>
  <si>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</si>
  <si>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</si>
  <si>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</si>
  <si>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</si>
  <si>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</si>
  <si>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</si>
  <si>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</si>
  <si>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</si>
  <si>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</si>
  <si>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</si>
  <si>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</si>
  <si>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</si>
  <si>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</si>
  <si>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</si>
  <si>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</si>
  <si>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</si>
  <si>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</si>
  <si>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</si>
  <si>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</si>
  <si>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</si>
  <si>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</si>
  <si>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</si>
  <si>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</si>
  <si>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</si>
  <si>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</si>
  <si>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</si>
  <si>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</si>
  <si>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</si>
  <si>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</si>
  <si>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</si>
  <si>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</si>
  <si>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</si>
  <si>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</si>
  <si>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</si>
  <si>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</si>
  <si>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</si>
  <si>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</si>
  <si>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</si>
  <si>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</si>
  <si>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</si>
  <si>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</si>
  <si>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</si>
  <si>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</si>
  <si>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</si>
  <si>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</si>
  <si>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</si>
  <si>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</si>
  <si>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</si>
  <si>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</si>
  <si>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</si>
  <si>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</si>
  <si>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</si>
  <si>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</si>
  <si>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</si>
  <si>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</si>
  <si>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</si>
  <si>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</si>
  <si>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</si>
  <si>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</si>
  <si>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</si>
  <si>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</si>
  <si>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</si>
  <si>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</si>
  <si>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</si>
  <si>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</si>
  <si>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</si>
  <si>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</si>
  <si>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</si>
  <si>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</si>
  <si>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</si>
  <si>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</si>
  <si>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</si>
  <si>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</si>
  <si>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</si>
  <si>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</si>
  <si>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</si>
  <si>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</si>
  <si>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</si>
  <si>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</si>
  <si>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</si>
  <si>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</si>
  <si>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</si>
  <si>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</si>
  <si>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</si>
  <si>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</si>
  <si>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</si>
  <si>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</si>
  <si>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</si>
  <si>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</si>
  <si>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</si>
  <si>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</si>
  <si>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</si>
  <si>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</si>
  <si>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</si>
  <si>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</si>
  <si>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</si>
  <si>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</si>
  <si>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</si>
  <si>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</si>
  <si>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</si>
  <si>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</si>
  <si>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</si>
  <si>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</si>
  <si>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</si>
  <si>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</si>
  <si>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</si>
  <si>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</si>
  <si>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</si>
  <si>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</si>
  <si>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</si>
  <si>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</si>
  <si>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BRAZ_WND_WND1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</si>
  <si>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</si>
  <si>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</si>
  <si>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</si>
  <si>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</si>
  <si>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</si>
  <si>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</si>
  <si>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</si>
  <si>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</si>
  <si>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</si>
  <si>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</si>
  <si>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</si>
  <si>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</si>
  <si>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</si>
  <si>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</si>
  <si>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</si>
  <si>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</si>
  <si>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</si>
  <si>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</si>
  <si>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</si>
  <si>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</si>
  <si>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</si>
  <si>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</si>
  <si>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</si>
  <si>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</si>
  <si>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</si>
  <si>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</si>
  <si>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</si>
  <si>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</si>
  <si>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</si>
  <si>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</si>
  <si>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</si>
  <si>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</si>
  <si>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</si>
  <si>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</si>
  <si>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</si>
  <si>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</si>
  <si>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</si>
  <si>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</si>
  <si>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</si>
  <si>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</si>
  <si>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</si>
  <si>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</si>
  <si>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</si>
  <si>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</si>
  <si>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</si>
  <si>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</si>
  <si>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</si>
  <si>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</si>
  <si>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</si>
  <si>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</si>
  <si>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</si>
  <si>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</si>
  <si>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</si>
  <si>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</si>
  <si>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</si>
  <si>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</si>
  <si>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</si>
  <si>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</si>
  <si>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</si>
  <si>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</si>
  <si>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</si>
  <si>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</si>
  <si>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</si>
  <si>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</si>
  <si>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</si>
  <si>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</si>
  <si>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</si>
  <si>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</si>
  <si>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</si>
  <si>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</si>
  <si>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</si>
  <si>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</si>
  <si>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</si>
  <si>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</si>
  <si>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</si>
  <si>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</si>
  <si>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</si>
  <si>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</si>
  <si>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</si>
  <si>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</si>
  <si>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</si>
  <si>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</si>
  <si>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</si>
  <si>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</si>
  <si>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</si>
  <si>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</si>
  <si>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</si>
  <si>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</si>
  <si>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</si>
  <si>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</si>
  <si>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</si>
  <si>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</si>
  <si>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</si>
  <si>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</si>
  <si>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</si>
  <si>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</si>
  <si>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</si>
  <si>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</si>
  <si>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</si>
  <si>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</si>
  <si>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</si>
  <si>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</si>
  <si>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</si>
  <si>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</si>
  <si>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</si>
  <si>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</si>
  <si>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</si>
  <si>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</si>
  <si>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</si>
  <si>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</si>
  <si>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</si>
  <si>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</si>
  <si>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</si>
  <si>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</si>
  <si>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</si>
  <si>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</si>
  <si>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</si>
  <si>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</si>
  <si>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</si>
  <si>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</si>
  <si>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</si>
  <si>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</si>
  <si>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</si>
  <si>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</si>
  <si>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</si>
  <si>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</si>
  <si>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</si>
  <si>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</si>
  <si>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</si>
  <si>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</si>
  <si>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</si>
  <si>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</si>
  <si>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</si>
  <si>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</si>
  <si>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</si>
  <si>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</si>
  <si>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</si>
  <si>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</si>
  <si>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</si>
  <si>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</si>
  <si>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</si>
  <si>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</si>
  <si>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</si>
  <si>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</si>
  <si>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</si>
  <si>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</si>
  <si>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</si>
  <si>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</si>
  <si>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</si>
  <si>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</si>
  <si>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</si>
  <si>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</si>
  <si>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</si>
  <si>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</si>
  <si>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</si>
  <si>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</si>
  <si>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</si>
  <si>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</si>
  <si>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</si>
  <si>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</si>
  <si>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</si>
  <si>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</si>
  <si>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</si>
  <si>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</si>
  <si>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</si>
  <si>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</si>
  <si>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</si>
  <si>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</si>
  <si>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</si>
  <si>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</si>
  <si>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</si>
  <si>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</si>
  <si>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</si>
  <si>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</si>
  <si>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</si>
  <si>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</si>
  <si>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</si>
  <si>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</si>
  <si>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</si>
  <si>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</si>
  <si>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</si>
  <si>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</si>
  <si>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</si>
  <si>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</si>
  <si>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</si>
  <si>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</si>
  <si>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</si>
  <si>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</si>
  <si>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</si>
  <si>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</si>
  <si>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</si>
  <si>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</si>
  <si>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</si>
  <si>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</si>
  <si>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</si>
  <si>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</si>
  <si>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</si>
  <si>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</si>
  <si>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</si>
  <si>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</si>
  <si>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</si>
  <si>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</si>
  <si>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</si>
  <si>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</si>
  <si>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</si>
  <si>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</si>
  <si>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</si>
  <si>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</si>
  <si>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</si>
  <si>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</si>
  <si>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</si>
  <si>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</si>
  <si>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</si>
  <si>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</si>
  <si>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</si>
  <si>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</si>
  <si>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</si>
  <si>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</si>
  <si>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</si>
  <si>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</si>
  <si>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</si>
  <si>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</si>
  <si>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</si>
  <si>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</si>
  <si>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</si>
  <si>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</si>
  <si>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</si>
  <si>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</si>
  <si>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</si>
  <si>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</si>
  <si>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</si>
  <si>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</si>
  <si>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</si>
  <si>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</si>
  <si>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</si>
  <si>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</si>
  <si>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</si>
  <si>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</si>
  <si>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</si>
  <si>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</si>
  <si>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</si>
  <si>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</si>
  <si>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</si>
  <si>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</si>
  <si>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</si>
  <si>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</si>
  <si>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</si>
  <si>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</si>
  <si>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</si>
  <si>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</si>
  <si>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</si>
  <si>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</si>
  <si>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</si>
  <si>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</si>
  <si>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</si>
  <si>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</si>
  <si>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</si>
  <si>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</si>
  <si>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</si>
  <si>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</si>
  <si>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</si>
  <si>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</si>
  <si>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</si>
  <si>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</si>
  <si>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</si>
  <si>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</si>
  <si>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</si>
  <si>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</si>
  <si>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</si>
  <si>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</si>
  <si>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</si>
  <si>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</si>
  <si>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</si>
  <si>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</si>
  <si>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</si>
  <si>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</si>
  <si>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</si>
  <si>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</si>
  <si>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</si>
  <si>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</si>
  <si>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</si>
  <si>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</si>
  <si>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</si>
  <si>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</si>
  <si>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</si>
  <si>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</si>
  <si>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</si>
  <si>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</si>
  <si>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</si>
  <si>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</si>
  <si>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</si>
  <si>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</si>
  <si>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</si>
  <si>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</si>
  <si>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</si>
  <si>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</si>
  <si>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</si>
  <si>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</si>
  <si>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</si>
  <si>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</si>
  <si>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</si>
  <si>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</si>
  <si>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</si>
  <si>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</si>
  <si>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</si>
  <si>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</si>
  <si>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</si>
  <si>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</si>
  <si>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</si>
  <si>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</si>
  <si>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</si>
  <si>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</si>
  <si>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</si>
  <si>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</si>
  <si>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</si>
  <si>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</si>
  <si>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</si>
  <si>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</si>
  <si>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</si>
  <si>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</si>
  <si>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</si>
  <si>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</si>
  <si>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</si>
  <si>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</si>
  <si>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</si>
  <si>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</si>
  <si>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</si>
  <si>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</si>
  <si>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</si>
  <si>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</si>
  <si>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</si>
  <si>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</si>
  <si>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</si>
  <si>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</si>
  <si>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</si>
  <si>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</si>
  <si>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</si>
  <si>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</si>
  <si>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</si>
  <si>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</si>
  <si>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</si>
  <si>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</si>
  <si>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</si>
  <si>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</si>
  <si>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</si>
  <si>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</si>
  <si>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</si>
  <si>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</si>
  <si>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</si>
  <si>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</si>
  <si>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</si>
  <si>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</si>
  <si>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</si>
  <si>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</si>
  <si>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</si>
  <si>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</si>
  <si>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</si>
  <si>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</si>
  <si>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</si>
  <si>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</si>
  <si>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</si>
  <si>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</si>
  <si>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</si>
  <si>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</si>
  <si>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</si>
  <si>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</si>
  <si>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</si>
  <si>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</si>
  <si>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</si>
  <si>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</si>
  <si>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</si>
  <si>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</si>
  <si>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</si>
  <si>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</si>
  <si>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</si>
  <si>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</si>
  <si>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</si>
  <si>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</si>
  <si>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</si>
  <si>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</si>
  <si>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</si>
  <si>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</si>
  <si>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</si>
  <si>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</si>
  <si>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</si>
  <si>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</si>
  <si>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</si>
  <si>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</si>
  <si>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</si>
  <si>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</si>
  <si>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</si>
  <si>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</si>
  <si>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</si>
  <si>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</si>
  <si>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</si>
  <si>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</si>
  <si>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</si>
  <si>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</si>
  <si>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</si>
  <si>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</si>
  <si>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</si>
  <si>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</si>
  <si>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</si>
  <si>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</si>
  <si>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</si>
  <si>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</si>
  <si>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</si>
  <si>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</si>
  <si>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</si>
  <si>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</si>
  <si>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</si>
  <si>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</si>
  <si>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</si>
  <si>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</si>
  <si>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</si>
  <si>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</si>
  <si>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</si>
  <si>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</si>
  <si>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</si>
  <si>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</si>
  <si>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</si>
  <si>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</si>
  <si>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</si>
  <si>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</si>
  <si>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</si>
  <si>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</si>
  <si>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</si>
  <si>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</si>
  <si>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</si>
  <si>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</si>
  <si>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</si>
  <si>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</si>
  <si>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</si>
  <si>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</si>
  <si>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</si>
  <si>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</si>
  <si>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</si>
  <si>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</si>
  <si>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</si>
  <si>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</si>
  <si>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</si>
  <si>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</si>
  <si>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</si>
  <si>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</si>
  <si>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</si>
  <si>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</si>
  <si>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</si>
  <si>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</si>
  <si>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</si>
  <si>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</si>
  <si>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</si>
  <si>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</si>
  <si>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</si>
  <si>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</si>
  <si>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</si>
  <si>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</si>
  <si>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</si>
  <si>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</si>
  <si>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</si>
  <si>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</si>
  <si>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</si>
  <si>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</si>
  <si>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</si>
  <si>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</si>
  <si>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</si>
  <si>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</si>
  <si>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</si>
  <si>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</si>
  <si>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</si>
  <si>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</si>
  <si>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</si>
  <si>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</si>
  <si>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</si>
  <si>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</si>
  <si>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</si>
  <si>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</si>
  <si>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</si>
  <si>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</si>
  <si>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</si>
  <si>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17INR0022</t>
  </si>
  <si>
    <t>REFUGIO</t>
  </si>
  <si>
    <t>Planned Wind Resources with Executed SGIA</t>
  </si>
  <si>
    <t>ARMSTRONG</t>
  </si>
  <si>
    <t>CONCHO</t>
  </si>
  <si>
    <t>CANADIAN BREAKS WIND</t>
  </si>
  <si>
    <t>CANYON WIND</t>
  </si>
  <si>
    <t>18INR0030</t>
  </si>
  <si>
    <t>SCHLEICHER</t>
  </si>
  <si>
    <t>CASTRO</t>
  </si>
  <si>
    <t>18INR0043</t>
  </si>
  <si>
    <t>FOARD</t>
  </si>
  <si>
    <t>GOODNIGHT WIND</t>
  </si>
  <si>
    <t>14INR0033</t>
  </si>
  <si>
    <t>BIG SAMPSON WIND</t>
  </si>
  <si>
    <t>16INR0104</t>
  </si>
  <si>
    <t>20INR0068</t>
  </si>
  <si>
    <t>BEE</t>
  </si>
  <si>
    <t>HARALD (BEARKAT WIND B)</t>
  </si>
  <si>
    <t>HART WIND</t>
  </si>
  <si>
    <t>16INR0033</t>
  </si>
  <si>
    <t>KONTIKI 1 WIND (ERIK)</t>
  </si>
  <si>
    <t>19INR0099a</t>
  </si>
  <si>
    <t>KONTIKI 2 WIND (ERNEST)</t>
  </si>
  <si>
    <t>19INR0099b</t>
  </si>
  <si>
    <t>LOMA PINTA WIND</t>
  </si>
  <si>
    <t>16INR0112</t>
  </si>
  <si>
    <t>LA SALLE</t>
  </si>
  <si>
    <t>LORAINE WINDPARK PHASE III</t>
  </si>
  <si>
    <t>18INR0068</t>
  </si>
  <si>
    <t>MARIAH DEL ESTE</t>
  </si>
  <si>
    <t>13INR0010a</t>
  </si>
  <si>
    <t>MESTENO WIND</t>
  </si>
  <si>
    <t>NORTHDRAW WIND</t>
  </si>
  <si>
    <t>13INR0025</t>
  </si>
  <si>
    <t>IRION</t>
  </si>
  <si>
    <t>RANCHERO WIND</t>
  </si>
  <si>
    <t>SWISHER</t>
  </si>
  <si>
    <t>WILSON RANCH (INFINITY LIVE OAK WIND)</t>
  </si>
  <si>
    <t>CHALUPA WIND</t>
  </si>
  <si>
    <t>PALMAS ALTAS WIND</t>
  </si>
  <si>
    <t>SHAFFER (PATRIOT WIND/PETRONILLA)</t>
  </si>
  <si>
    <t>KARANKAWA WIND 2</t>
  </si>
  <si>
    <t>PEYTON CREEK WIND</t>
  </si>
  <si>
    <t>Planned Capacity Total (Wind)</t>
  </si>
  <si>
    <t>Planned Wind Capacity Sub-total (Coastal Counties)</t>
  </si>
  <si>
    <t>WIND_PLANNED_C</t>
  </si>
  <si>
    <t>WIND_PL_PEAK_PCT_C</t>
  </si>
  <si>
    <t>Planned Solar Resources with Executed SGIA</t>
  </si>
  <si>
    <t>ARAGORN SOLAR</t>
  </si>
  <si>
    <t>EMERALD GROVE SOLAR (PECOS SOLAR POWER I)</t>
  </si>
  <si>
    <t>Planned Wind Capacity Sub-total (Panhandle Counties)</t>
  </si>
  <si>
    <t>WIND_PLANNED_P</t>
  </si>
  <si>
    <t>WIND_PL_PEAK_PCT_P</t>
  </si>
  <si>
    <t>JONES</t>
  </si>
  <si>
    <t>NAZARETH SOLAR</t>
  </si>
  <si>
    <t>16INR0049</t>
  </si>
  <si>
    <t>OBERON SOLAR</t>
  </si>
  <si>
    <t>19INR0134</t>
  </si>
  <si>
    <t>ELARA SOLAR</t>
  </si>
  <si>
    <t>18INR0053</t>
  </si>
  <si>
    <t>RAMBLER SOLAR</t>
  </si>
  <si>
    <t>HORIZON SOLAR</t>
  </si>
  <si>
    <t>21INR0261</t>
  </si>
  <si>
    <t>IMPACT SOLAR</t>
  </si>
  <si>
    <t>SODA LAKE SOLAR 2</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</si>
  <si>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</si>
  <si>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</si>
  <si>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</si>
  <si>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</si>
  <si>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</si>
  <si>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</si>
  <si>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</si>
  <si>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</si>
  <si>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</si>
  <si>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</si>
  <si>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</si>
  <si>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</si>
  <si>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</si>
  <si>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</si>
  <si>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</si>
  <si>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</si>
  <si>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</si>
  <si>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</si>
  <si>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</si>
  <si>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</si>
  <si>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</si>
  <si>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</si>
  <si>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</si>
  <si>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</si>
  <si>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</si>
  <si>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</si>
  <si>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</si>
  <si>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</si>
  <si>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</si>
  <si>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</si>
  <si>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</si>
  <si>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RODEO SOLAR</t>
  </si>
  <si>
    <t>19INR0103</t>
  </si>
  <si>
    <t>Total Mothballed Capacity</t>
  </si>
  <si>
    <t>TEXAS SOLAR NOVA</t>
  </si>
  <si>
    <t>19INR0001</t>
  </si>
  <si>
    <t>Total Retiring Capacity</t>
  </si>
  <si>
    <t>WAGYU SOLAR</t>
  </si>
  <si>
    <t>CHISHOLM GRID</t>
  </si>
  <si>
    <t>FLTBES_BESS1</t>
  </si>
  <si>
    <t>PTLBES_BESS1</t>
  </si>
  <si>
    <t>WCOLLDG_BSS_U1</t>
  </si>
  <si>
    <t>RHESS2_ESS_1</t>
  </si>
  <si>
    <t>WRSBES_BESS1</t>
  </si>
  <si>
    <t>Retiring Resources Unavailable to ERCOT (since last CDR/SARA)</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</si>
  <si>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</si>
  <si>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</si>
  <si>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</si>
  <si>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</si>
  <si>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</si>
  <si>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</si>
  <si>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</si>
  <si>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</si>
  <si>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</si>
  <si>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</si>
  <si>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</si>
  <si>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</si>
  <si>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</si>
  <si>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</si>
  <si>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</si>
  <si>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</si>
  <si>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</si>
  <si>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</si>
  <si>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</si>
  <si>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</si>
  <si>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</si>
  <si>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Wind-O</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</si>
  <si>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</si>
  <si>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</si>
  <si>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</si>
  <si>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</si>
  <si>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</si>
  <si>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</si>
  <si>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</si>
  <si>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</si>
  <si>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</si>
  <si>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</si>
  <si>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</si>
  <si>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Reserve Margin including Unconfirmed Retirement Capacity</t>
  </si>
  <si>
    <t>Reserve Margin Excluding Unconfirmed Retirement Capacity</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</si>
  <si>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</si>
  <si>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</si>
  <si>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</si>
  <si>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</si>
  <si>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</si>
  <si>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</si>
  <si>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</si>
  <si>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</si>
  <si>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</si>
  <si>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</si>
  <si>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</si>
  <si>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</si>
  <si>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</si>
  <si>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</si>
  <si>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</si>
  <si>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</si>
  <si>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</si>
  <si>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</si>
  <si>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</si>
  <si>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</si>
  <si>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</si>
  <si>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</si>
  <si>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</si>
  <si>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</si>
  <si>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</si>
  <si>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</si>
  <si>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</si>
  <si>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</si>
  <si>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</si>
  <si>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</si>
  <si>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</si>
  <si>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</si>
  <si>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</si>
  <si>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</si>
  <si>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</si>
  <si>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</si>
  <si>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</si>
  <si>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</si>
  <si>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ESPIRITU WIND</t>
  </si>
  <si>
    <t>19INR0022</t>
  </si>
  <si>
    <t>MARYNEAL WINDPOWER</t>
  </si>
  <si>
    <t>CONIGLIO SOLAR</t>
  </si>
  <si>
    <t>CROWDED STAR SOLAR</t>
  </si>
  <si>
    <t>20INR0241</t>
  </si>
  <si>
    <t>DANCIGER SOLAR</t>
  </si>
  <si>
    <t>20INR0098</t>
  </si>
  <si>
    <t>DANISH FIELDS SOLAR I</t>
  </si>
  <si>
    <t>20INR0069</t>
  </si>
  <si>
    <t>GALLOWAY 1 SOLAR</t>
  </si>
  <si>
    <t>GALLOWAY 2 SOLAR</t>
  </si>
  <si>
    <t>21INR0431</t>
  </si>
  <si>
    <t>JUNO SOLAR PHASE I</t>
  </si>
  <si>
    <t>JUNO SOLAR PHASE II</t>
  </si>
  <si>
    <t>QUEEN SOLAR PHASE I</t>
  </si>
  <si>
    <t>QUEEN SOLAR PHASE II</t>
  </si>
  <si>
    <t>SUN VALLEY</t>
  </si>
  <si>
    <t>19INR0169</t>
  </si>
  <si>
    <t>HILL</t>
  </si>
  <si>
    <t>WESTORIA SOLAR</t>
  </si>
  <si>
    <t>20INR0101</t>
  </si>
  <si>
    <t>AZURE SKY BESS</t>
  </si>
  <si>
    <t>BAT CAVE</t>
  </si>
  <si>
    <t>MASON</t>
  </si>
  <si>
    <t>EUNICE STORAGE</t>
  </si>
  <si>
    <t>21INR0244</t>
  </si>
  <si>
    <t>SILICON HILL STORAGE</t>
  </si>
  <si>
    <t>20INR0291</t>
  </si>
  <si>
    <t>BRPALVIN_UNIT1</t>
  </si>
  <si>
    <t>BRPODESA_UNIT1</t>
  </si>
  <si>
    <t>X443ESS1_SWRI</t>
  </si>
  <si>
    <t>JC_BAT_UNIT_1</t>
  </si>
  <si>
    <t>Inactive Planned Resources</t>
  </si>
  <si>
    <t>Inactive Planned Capacity Total</t>
  </si>
  <si>
    <t>2030/2031</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</si>
  <si>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</si>
  <si>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</si>
  <si>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</si>
  <si>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</si>
  <si>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</si>
  <si>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</si>
  <si>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</si>
  <si>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</si>
  <si>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</si>
  <si>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</si>
  <si>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</si>
  <si>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</si>
  <si>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</si>
  <si>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</si>
  <si>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</si>
  <si>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</si>
  <si>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</si>
  <si>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</si>
  <si>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</si>
  <si>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</si>
  <si>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</si>
  <si>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</si>
  <si>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HIGHGATE BIG SPRING</t>
  </si>
  <si>
    <t>HISPRING_IC</t>
  </si>
  <si>
    <t>HIGHGATE COLORADO CITY</t>
  </si>
  <si>
    <t>HIGHCOL_IC</t>
  </si>
  <si>
    <t>HIGHGATE SWEETWATER</t>
  </si>
  <si>
    <t>HIWATER_IC</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</si>
  <si>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</si>
  <si>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</si>
  <si>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</si>
  <si>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</si>
  <si>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</si>
  <si>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</si>
  <si>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</si>
  <si>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</si>
  <si>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</si>
  <si>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</si>
  <si>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</si>
  <si>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</si>
  <si>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</si>
  <si>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</si>
  <si>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</si>
  <si>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</si>
  <si>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</si>
  <si>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</si>
  <si>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</si>
  <si>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</si>
  <si>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</si>
  <si>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</si>
  <si>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</si>
  <si>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</si>
  <si>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</si>
  <si>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</si>
  <si>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</si>
  <si>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</si>
  <si>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</si>
  <si>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</si>
  <si>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</si>
  <si>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</si>
  <si>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</si>
  <si>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</si>
  <si>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</si>
  <si>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</si>
  <si>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</si>
  <si>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</si>
  <si>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</si>
  <si>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</si>
  <si>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</si>
  <si>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</si>
  <si>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</si>
  <si>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</si>
  <si>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</si>
  <si>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</si>
  <si>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</si>
  <si>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</si>
  <si>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</si>
  <si>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</si>
  <si>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</si>
  <si>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</si>
  <si>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</si>
  <si>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</si>
  <si>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</si>
  <si>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</si>
  <si>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</si>
  <si>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</si>
  <si>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</si>
  <si>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</si>
  <si>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</si>
  <si>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</si>
  <si>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</si>
  <si>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</si>
  <si>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</si>
  <si>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</si>
  <si>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</si>
  <si>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</si>
  <si>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</si>
  <si>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</si>
  <si>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</si>
  <si>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</si>
  <si>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</si>
  <si>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</si>
  <si>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</si>
  <si>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</si>
  <si>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</si>
  <si>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</si>
  <si>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</si>
  <si>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</si>
  <si>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</si>
  <si>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</si>
  <si>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</si>
  <si>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</si>
  <si>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</si>
  <si>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</si>
  <si>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</si>
  <si>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</si>
  <si>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</si>
  <si>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</si>
  <si>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</si>
  <si>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</si>
  <si>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</si>
  <si>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</si>
  <si>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</si>
  <si>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</si>
  <si>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</si>
  <si>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</si>
  <si>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</si>
  <si>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</si>
  <si>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</si>
  <si>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</si>
  <si>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</si>
  <si>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</si>
  <si>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</si>
  <si>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</si>
  <si>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</si>
  <si>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</si>
  <si>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</si>
  <si>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</si>
  <si>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</si>
  <si>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</si>
  <si>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</si>
  <si>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</si>
  <si>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</si>
  <si>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</si>
  <si>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</si>
  <si>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</si>
  <si>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</si>
  <si>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</si>
  <si>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</si>
  <si>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</si>
  <si>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</si>
  <si>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</si>
  <si>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</si>
  <si>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</si>
  <si>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</si>
  <si>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</si>
  <si>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</si>
  <si>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</si>
  <si>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</si>
  <si>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</si>
  <si>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</si>
  <si>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</si>
  <si>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</si>
  <si>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</si>
  <si>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</si>
  <si>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</si>
  <si>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</si>
  <si>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</si>
  <si>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</si>
  <si>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</si>
  <si>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</si>
  <si>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</si>
  <si>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</si>
  <si>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</si>
  <si>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</si>
  <si>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</si>
  <si>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</si>
  <si>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</si>
  <si>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</si>
  <si>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</si>
  <si>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</si>
  <si>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</si>
  <si>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</si>
  <si>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</si>
  <si>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</si>
  <si>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</si>
  <si>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</si>
  <si>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</si>
  <si>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</si>
  <si>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</si>
  <si>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</si>
  <si>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</si>
  <si>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</si>
  <si>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</si>
  <si>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</si>
  <si>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</si>
  <si>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</si>
  <si>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</si>
  <si>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</si>
  <si>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</si>
  <si>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</si>
  <si>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</si>
  <si>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</si>
  <si>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</si>
  <si>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</si>
  <si>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</si>
  <si>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</si>
  <si>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</si>
  <si>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</si>
  <si>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</si>
  <si>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</si>
  <si>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</si>
  <si>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</si>
  <si>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</si>
  <si>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</si>
  <si>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</si>
  <si>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</si>
  <si>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</si>
  <si>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</si>
  <si>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</si>
  <si>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</si>
  <si>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</si>
  <si>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</si>
  <si>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</si>
  <si>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</si>
  <si>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</si>
  <si>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</si>
  <si>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</si>
  <si>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</si>
  <si>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</si>
  <si>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</si>
  <si>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</si>
  <si>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</si>
  <si>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</si>
  <si>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</si>
  <si>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</si>
  <si>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</si>
  <si>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</si>
  <si>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</si>
  <si>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</si>
  <si>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</si>
  <si>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</si>
  <si>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</si>
  <si>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</si>
  <si>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</si>
  <si>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</si>
  <si>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</si>
  <si>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</si>
  <si>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</si>
  <si>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</si>
  <si>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</si>
  <si>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</si>
  <si>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</si>
  <si>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</si>
  <si>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</si>
  <si>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</si>
  <si>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</si>
  <si>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</si>
  <si>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</si>
  <si>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</si>
  <si>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</si>
  <si>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</si>
  <si>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</si>
  <si>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</si>
  <si>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</si>
  <si>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</si>
  <si>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</si>
  <si>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</si>
  <si>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</si>
  <si>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</si>
  <si>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</si>
  <si>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</si>
  <si>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</si>
  <si>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</si>
  <si>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</si>
  <si>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</si>
  <si>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</si>
  <si>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</si>
  <si>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</si>
  <si>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</si>
  <si>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</si>
  <si>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</si>
  <si>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</si>
  <si>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</si>
  <si>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</si>
  <si>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</si>
  <si>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</si>
  <si>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</si>
  <si>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</si>
  <si>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</si>
  <si>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</si>
  <si>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</si>
  <si>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</si>
  <si>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</si>
  <si>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</si>
  <si>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</si>
  <si>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</si>
  <si>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</si>
  <si>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</si>
  <si>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</si>
  <si>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</si>
  <si>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</si>
  <si>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</si>
  <si>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</si>
  <si>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</si>
  <si>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</si>
  <si>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</si>
  <si>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</si>
  <si>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</si>
  <si>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</si>
  <si>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</si>
  <si>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</si>
  <si>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</si>
  <si>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</si>
  <si>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</si>
  <si>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</si>
  <si>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</si>
  <si>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</si>
  <si>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</si>
  <si>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</si>
  <si>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</si>
  <si>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</si>
  <si>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</si>
  <si>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</si>
  <si>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</si>
  <si>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</si>
  <si>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</si>
  <si>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</si>
  <si>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</si>
  <si>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</si>
  <si>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</si>
  <si>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</si>
  <si>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</si>
  <si>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</si>
  <si>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</si>
  <si>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</si>
  <si>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</si>
  <si>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</si>
  <si>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</si>
  <si>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</si>
  <si>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</si>
  <si>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</si>
  <si>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</si>
  <si>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</si>
  <si>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</si>
  <si>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</si>
  <si>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</si>
  <si>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</si>
  <si>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</si>
  <si>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</si>
  <si>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</si>
  <si>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</si>
  <si>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</si>
  <si>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</si>
  <si>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</si>
  <si>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</si>
  <si>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</si>
  <si>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</si>
  <si>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</si>
  <si>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</si>
  <si>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</si>
  <si>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</si>
  <si>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</si>
  <si>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</si>
  <si>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</si>
  <si>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</si>
  <si>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t>Unit Megawatt Capacities - Summer</t>
  </si>
  <si>
    <t>Unit Megawatt Capacities - Winter</t>
  </si>
  <si>
    <t>Fossil Fuel Settlement Only Distributed Generator (SODG) Capacities</t>
  </si>
  <si>
    <t>IN-SERVICE YEAR</t>
  </si>
  <si>
    <t>MW CAPACITY</t>
  </si>
  <si>
    <t>Fossil Fuel SODG Capacities</t>
  </si>
  <si>
    <r>
      <t xml:space="preserve">Year of Projected Commercial Operations </t>
    </r>
    <r>
      <rPr>
        <b/>
        <vertAlign val="superscript"/>
        <sz val="10"/>
        <rFont val="Arial"/>
        <family val="2"/>
      </rPr>
      <t>(a)</t>
    </r>
  </si>
  <si>
    <t>DG_COSERVSS_CSS1</t>
  </si>
  <si>
    <t>RHODIA HOUSTON PLANT</t>
  </si>
  <si>
    <t>DG_HG_2UNITS</t>
  </si>
  <si>
    <t>DG_YOUNICOS_YINC1_1</t>
  </si>
  <si>
    <t>ROADRUNNER CROSSING WIND 1</t>
  </si>
  <si>
    <t>19INR0117</t>
  </si>
  <si>
    <t>EASTLAND</t>
  </si>
  <si>
    <t>CROWDED STAR SOLAR II</t>
  </si>
  <si>
    <t>22INR0274</t>
  </si>
  <si>
    <t>NORTH FORK</t>
  </si>
  <si>
    <t>BRPANGLE_UNIT1</t>
  </si>
  <si>
    <t>BRP_BRAZ_UNIT1</t>
  </si>
  <si>
    <t>BRP_DIKN_UNIT1</t>
  </si>
  <si>
    <t>BRHEIGHT_UNIT1</t>
  </si>
  <si>
    <t>BRPMAGNO_UNIT1</t>
  </si>
  <si>
    <t>RANCHERO_UNIT1</t>
  </si>
  <si>
    <t>RANCHERO_UNIT2</t>
  </si>
  <si>
    <t>QUEEN_SL_SOLAR1</t>
  </si>
  <si>
    <t>QUEEN_SL_SOLAR2</t>
  </si>
  <si>
    <t>CITIZENS MEDICAL CENTER</t>
  </si>
  <si>
    <t>CNP CYPRESS STATION</t>
  </si>
  <si>
    <t>HEB STORE 016</t>
  </si>
  <si>
    <t>HEB STORE 172</t>
  </si>
  <si>
    <t>HEB STORE 434</t>
  </si>
  <si>
    <t>HEB STORE 444</t>
  </si>
  <si>
    <t>HEB STORE 448</t>
  </si>
  <si>
    <t>HEB STORE 475</t>
  </si>
  <si>
    <t>HEB STORE 485</t>
  </si>
  <si>
    <t>HEB STORE 593</t>
  </si>
  <si>
    <t>HEB STORE 674</t>
  </si>
  <si>
    <t>HEB STORE 711</t>
  </si>
  <si>
    <t>HEB STORE 713</t>
  </si>
  <si>
    <t>HEB STORE 715</t>
  </si>
  <si>
    <t>HEB STORE 717</t>
  </si>
  <si>
    <t>HEB STORE 725</t>
  </si>
  <si>
    <t>HEB STORE 732</t>
  </si>
  <si>
    <t>HEB STORE 745</t>
  </si>
  <si>
    <t>HEB STORE 749</t>
  </si>
  <si>
    <t>HEB STORE 756</t>
  </si>
  <si>
    <t>HEB STORE 771</t>
  </si>
  <si>
    <t>LAKESIDE COUNTRY CLUB</t>
  </si>
  <si>
    <t>TRADITION WOODWAY</t>
  </si>
  <si>
    <t>WAL STORE 3510</t>
  </si>
  <si>
    <t>CTZSMC_NVICTCTZ</t>
  </si>
  <si>
    <t>CNPMUD_WESFDMUD</t>
  </si>
  <si>
    <t>HEB016_CRWLY016</t>
  </si>
  <si>
    <t>HEB172_SEDNB172</t>
  </si>
  <si>
    <t>HEB434_BRKHL434</t>
  </si>
  <si>
    <t>CHEB444_DG_V2_1</t>
  </si>
  <si>
    <t>HEB448_PLMVW448</t>
  </si>
  <si>
    <t>HEB475_ELGIN475</t>
  </si>
  <si>
    <t>HEB485_WESLA485</t>
  </si>
  <si>
    <t>HEB593_TLRWT593</t>
  </si>
  <si>
    <t>HEB674_PALMH674</t>
  </si>
  <si>
    <t>HEB711_ODNTH711</t>
  </si>
  <si>
    <t>HEB713_CLELK713</t>
  </si>
  <si>
    <t>HEB715_FRMNT715</t>
  </si>
  <si>
    <t>HEB717_MDESA717</t>
  </si>
  <si>
    <t>HEB725_KLEIN725</t>
  </si>
  <si>
    <t>CHEB732_DG_SK_1</t>
  </si>
  <si>
    <t>HEB745_SHARP745</t>
  </si>
  <si>
    <t>HEB749_FLEWE749</t>
  </si>
  <si>
    <t>HEB756_BLGET756</t>
  </si>
  <si>
    <t>CHEB771_DG_V3_1</t>
  </si>
  <si>
    <t>LKSDECC_HAYESLCC</t>
  </si>
  <si>
    <t>TRDWDY_ULRICHTW</t>
  </si>
  <si>
    <t>WAL3510_PRL3510</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</si>
  <si>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</si>
  <si>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</si>
  <si>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</si>
  <si>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</si>
  <si>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</si>
  <si>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</si>
  <si>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</si>
  <si>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</si>
  <si>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</si>
  <si>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</si>
  <si>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</si>
  <si>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</si>
  <si>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</si>
  <si>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</si>
  <si>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</si>
  <si>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</si>
  <si>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</si>
  <si>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</si>
  <si>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</si>
  <si>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</si>
  <si>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</si>
  <si>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</si>
  <si>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</si>
  <si>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</si>
  <si>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PROSPERO_UNIT1</t>
  </si>
  <si>
    <t>PROSPERO_UNIT2</t>
  </si>
  <si>
    <t>QUEEN_SL_SOLAR3</t>
  </si>
  <si>
    <t>QUEEN_SL_SOLAR4</t>
  </si>
  <si>
    <t>RAMBLER_UNIT1</t>
  </si>
  <si>
    <t>CATAN SOLAR</t>
  </si>
  <si>
    <t>DG_CS10_CATAN</t>
  </si>
  <si>
    <t>KARNES</t>
  </si>
  <si>
    <t>DG_FIFTHGS1_FGSOLAR1</t>
  </si>
  <si>
    <t>BRP ALVIN (DGR)</t>
  </si>
  <si>
    <t>BRP BRAZORIA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</si>
  <si>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</si>
  <si>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</si>
  <si>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</si>
  <si>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</si>
  <si>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</si>
  <si>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</si>
  <si>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</si>
  <si>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</si>
  <si>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</si>
  <si>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</si>
  <si>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</si>
  <si>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</si>
  <si>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CAROL WIND</t>
  </si>
  <si>
    <t>20INR0217</t>
  </si>
  <si>
    <t>POTTER</t>
  </si>
  <si>
    <t>20INR0129</t>
  </si>
  <si>
    <t>MONARCH CREEK WIND</t>
  </si>
  <si>
    <t>21INR0263</t>
  </si>
  <si>
    <t>THROCKMORTON</t>
  </si>
  <si>
    <t>7V SOLAR</t>
  </si>
  <si>
    <t>21INR0351</t>
  </si>
  <si>
    <t>19INR0085</t>
  </si>
  <si>
    <t>BRIGHTSIDE SOLAR</t>
  </si>
  <si>
    <t>CAROL SOLAR</t>
  </si>
  <si>
    <t>21INR0274</t>
  </si>
  <si>
    <t>CONCHO VALLEY SOLAR</t>
  </si>
  <si>
    <t>21INR0384</t>
  </si>
  <si>
    <t>CORAZON SOLAR PHASE I</t>
  </si>
  <si>
    <t>CORAZON SOLAR PHASE II</t>
  </si>
  <si>
    <t>22INR0257</t>
  </si>
  <si>
    <t>19INR0131</t>
  </si>
  <si>
    <t>DELILAH SOLAR 1</t>
  </si>
  <si>
    <t>21INR0490</t>
  </si>
  <si>
    <t>21INR0278</t>
  </si>
  <si>
    <t>GREEN HOLLY SOLAR</t>
  </si>
  <si>
    <t>21INR0021</t>
  </si>
  <si>
    <t>INDIGO SOLAR</t>
  </si>
  <si>
    <t>21INR0031</t>
  </si>
  <si>
    <t>20INR0214</t>
  </si>
  <si>
    <t>OLD HICKORY SOLAR</t>
  </si>
  <si>
    <t>20INR0236</t>
  </si>
  <si>
    <t>PINE FOREST SOLAR</t>
  </si>
  <si>
    <t>20INR0203</t>
  </si>
  <si>
    <t>HOPKINS</t>
  </si>
  <si>
    <t>RED HOLLY SOLAR</t>
  </si>
  <si>
    <t>21INR0022</t>
  </si>
  <si>
    <t>RED-TAILED HAWK SOLAR</t>
  </si>
  <si>
    <t>21INR0389</t>
  </si>
  <si>
    <t>RUETER SOLAR</t>
  </si>
  <si>
    <t>20INR0202</t>
  </si>
  <si>
    <t>SBRANCH SOLAR PROJECT</t>
  </si>
  <si>
    <t>22INR0205</t>
  </si>
  <si>
    <t>SECOND DIVISION SOLAR</t>
  </si>
  <si>
    <t>20INR0248</t>
  </si>
  <si>
    <t>SPARTA SOLAR</t>
  </si>
  <si>
    <t>22INR0352</t>
  </si>
  <si>
    <t>STARR SOLAR RANCH</t>
  </si>
  <si>
    <t>20INR0216</t>
  </si>
  <si>
    <t>STRATEGIC SOLAR 1</t>
  </si>
  <si>
    <t>TRES BAHIAS SOLAR</t>
  </si>
  <si>
    <t>20INR0266</t>
  </si>
  <si>
    <t>TYSON NICK SOLAR</t>
  </si>
  <si>
    <t>20INR0222</t>
  </si>
  <si>
    <t>VANCOURT SOLAR</t>
  </si>
  <si>
    <t>21INR0213</t>
  </si>
  <si>
    <t>VISION SOLAR 1</t>
  </si>
  <si>
    <t>NAVARRO</t>
  </si>
  <si>
    <t>ZIER SOLAR</t>
  </si>
  <si>
    <t>21INR0019</t>
  </si>
  <si>
    <t>BRP DICKENS BESS</t>
  </si>
  <si>
    <t>22INR0325</t>
  </si>
  <si>
    <t>GREEN HOLLY STORAGE</t>
  </si>
  <si>
    <t>21INR0029</t>
  </si>
  <si>
    <t>HIGH LONESOME BESS</t>
  </si>
  <si>
    <t>20INR0280</t>
  </si>
  <si>
    <t>21INR0522</t>
  </si>
  <si>
    <t>LILY STORAGE</t>
  </si>
  <si>
    <t>QUEEN BESS</t>
  </si>
  <si>
    <t>20INR0281</t>
  </si>
  <si>
    <t>RED HOLLY STORAGE</t>
  </si>
  <si>
    <t>21INR0033</t>
  </si>
  <si>
    <t>REPUBLIC ROAD STORAGE</t>
  </si>
  <si>
    <t>ROUGHNECK STORAGE</t>
  </si>
  <si>
    <t>19INR0176</t>
  </si>
  <si>
    <t>SP TX-12B BESS</t>
  </si>
  <si>
    <t>21INR0357</t>
  </si>
  <si>
    <t>BRP ANGELTON (DGR)</t>
  </si>
  <si>
    <t>BRP DICKINSON (DGR)</t>
  </si>
  <si>
    <t>BRP HEIGHTS (DGR)</t>
  </si>
  <si>
    <t>BRP MAGNOLIA (DGR)</t>
  </si>
  <si>
    <t>BRP PUEBLO I (DGR)</t>
  </si>
  <si>
    <t>BRP_PBL1_UNIT1</t>
  </si>
  <si>
    <t>BRP PUEBLO II (DGR)</t>
  </si>
  <si>
    <t>BRP_PBL2_UNIT1</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</si>
  <si>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</si>
  <si>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</si>
  <si>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</si>
  <si>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</si>
  <si>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</si>
  <si>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</si>
  <si>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</si>
  <si>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</si>
  <si>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</si>
  <si>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</si>
  <si>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</si>
  <si>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</si>
  <si>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</si>
  <si>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</si>
  <si>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Announced retired capacity that is undergoing ERCOT grid reliability reviews pursuant to Nodal Protocol Section 3.14.1.2</t>
  </si>
  <si>
    <t>CASTRO SOLAR</t>
  </si>
  <si>
    <t>20INR0050</t>
  </si>
  <si>
    <t>BIG STAR SOLAR</t>
  </si>
  <si>
    <t>21INR0413</t>
  </si>
  <si>
    <t>VORTEX WIND</t>
  </si>
  <si>
    <t>20INR0120</t>
  </si>
  <si>
    <t>CHAMON 2</t>
  </si>
  <si>
    <t>19INR0056</t>
  </si>
  <si>
    <t>COLETO CREEK *</t>
  </si>
  <si>
    <t>ROSELAND SOLAR</t>
  </si>
  <si>
    <t>20INR0205</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</si>
  <si>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t>
  </si>
  <si>
    <t>Summer Peak Ave. Capacity Contribution MW</t>
  </si>
  <si>
    <t>Planned Resources (not wind, solar or storage) with Signed IA, Air Permits and Adequate Water Supplies</t>
  </si>
  <si>
    <t xml:space="preserve">   less: Switchable Capacity Unavailable to ERCOT</t>
  </si>
  <si>
    <t>Switchable Capacity</t>
  </si>
  <si>
    <t>2031/2032</t>
  </si>
  <si>
    <t>FRIENDSWOOD G CTG 1 (FORMERLY TEJAS POWER GENERATION)</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</si>
  <si>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</si>
  <si>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</si>
  <si>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</si>
  <si>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</si>
  <si>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</si>
  <si>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</si>
  <si>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</si>
  <si>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</si>
  <si>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</si>
  <si>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</si>
  <si>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</si>
  <si>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</si>
  <si>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20INR0221</t>
  </si>
  <si>
    <t>BRANDON (LP&amp;L) (DGR)</t>
  </si>
  <si>
    <t>EL SUAZ RANCH</t>
  </si>
  <si>
    <t>20INR0097</t>
  </si>
  <si>
    <t>ARMADILLO SOLAR</t>
  </si>
  <si>
    <t>21INR0421</t>
  </si>
  <si>
    <t>BRIGHT ARROW SOLAR</t>
  </si>
  <si>
    <t>22INR0242</t>
  </si>
  <si>
    <t>COTTONWOOD BAYOU SOLAR II</t>
  </si>
  <si>
    <t>21INR0228</t>
  </si>
  <si>
    <t>DAWN SOLAR</t>
  </si>
  <si>
    <t>20INR0255</t>
  </si>
  <si>
    <t>22INR0202</t>
  </si>
  <si>
    <t>DELILAH SOLAR 2</t>
  </si>
  <si>
    <t>22INR0203</t>
  </si>
  <si>
    <t>DELILAH SOLAR 3</t>
  </si>
  <si>
    <t>23INR0042</t>
  </si>
  <si>
    <t>DELILAH SOLAR 4</t>
  </si>
  <si>
    <t>23INR0060</t>
  </si>
  <si>
    <t>EIFFEL SOLAR</t>
  </si>
  <si>
    <t>22INR0223</t>
  </si>
  <si>
    <t>EQUINOX SOLAR 1</t>
  </si>
  <si>
    <t>21INR0226</t>
  </si>
  <si>
    <t>FRYE SOLAR</t>
  </si>
  <si>
    <t>20INR0080</t>
  </si>
  <si>
    <t>GOLINDA SOLAR</t>
  </si>
  <si>
    <t>21INR0434</t>
  </si>
  <si>
    <t>GRANDSLAM SOLAR</t>
  </si>
  <si>
    <t>21INR0391</t>
  </si>
  <si>
    <t>HOPKINS SOLAR</t>
  </si>
  <si>
    <t>20INR0210</t>
  </si>
  <si>
    <t>JADE SOLAR</t>
  </si>
  <si>
    <t>22INR0360</t>
  </si>
  <si>
    <t>LONGBOW SOLAR</t>
  </si>
  <si>
    <t>20INR0026</t>
  </si>
  <si>
    <t>MALEZA SOLAR</t>
  </si>
  <si>
    <t>21INR0220</t>
  </si>
  <si>
    <t>NABATOTO SOLAR NORTH</t>
  </si>
  <si>
    <t>21INR0428</t>
  </si>
  <si>
    <t>PISGAH RIDGE SOLAR</t>
  </si>
  <si>
    <t>22INR0254</t>
  </si>
  <si>
    <t>RADIAN SOLAR</t>
  </si>
  <si>
    <t>21INR0205</t>
  </si>
  <si>
    <t>BROWN</t>
  </si>
  <si>
    <t>REDBARN SOLAR 1 (RE MAPLEWOOD 2A SOLAR)</t>
  </si>
  <si>
    <t>REDBARN SOLAR 2 (RE MAPLEWOOD 2B SOLAR)</t>
  </si>
  <si>
    <t>SAMSON SOLAR 2</t>
  </si>
  <si>
    <t>SIGNAL SOLAR</t>
  </si>
  <si>
    <t>20INR0208</t>
  </si>
  <si>
    <t>SPACE CITY SOLAR</t>
  </si>
  <si>
    <t>21INR0341</t>
  </si>
  <si>
    <t>SPANISH CROWN</t>
  </si>
  <si>
    <t>21INR0323</t>
  </si>
  <si>
    <t>ANCHOR BESS</t>
  </si>
  <si>
    <t>21INR0474</t>
  </si>
  <si>
    <t>BRP PALEO BESS</t>
  </si>
  <si>
    <t>22INR0322</t>
  </si>
  <si>
    <t>ENDURANCE PARK STORAGE</t>
  </si>
  <si>
    <t>21INR0479</t>
  </si>
  <si>
    <t>RYAN ENERGY STORAGE</t>
  </si>
  <si>
    <t>20INR0246</t>
  </si>
  <si>
    <t>BRP RANCHTOWN (DGR)</t>
  </si>
  <si>
    <t>BRP_RNC1_UNIT1</t>
  </si>
  <si>
    <t>WAL4509_BENB4509</t>
  </si>
  <si>
    <t>WAL STORE 4509</t>
  </si>
  <si>
    <t>WAL5091_CYFA5091</t>
  </si>
  <si>
    <t>WAL STORE 5091</t>
  </si>
  <si>
    <t>WAL5116_FAIR5116</t>
  </si>
  <si>
    <t>WAL STORE 5116</t>
  </si>
  <si>
    <t>WAL4512_FRAN4512</t>
  </si>
  <si>
    <t>WAL STORE 4512</t>
  </si>
  <si>
    <t>WAL5045_KLEI5045</t>
  </si>
  <si>
    <t>WAL STORE 5045</t>
  </si>
  <si>
    <t>WAL5287_KUYD5287</t>
  </si>
  <si>
    <t>WAL STORE 5287</t>
  </si>
  <si>
    <t>WAL5388_LEA5388</t>
  </si>
  <si>
    <t>WAL STORE 5388</t>
  </si>
  <si>
    <t>WAL2439_MT_B2439</t>
  </si>
  <si>
    <t>WAL STORE 2439</t>
  </si>
  <si>
    <t>WAL3297_SATS3297</t>
  </si>
  <si>
    <t>WAL STORE 3297</t>
  </si>
  <si>
    <t>WAL947_SHER947</t>
  </si>
  <si>
    <t>WAL STORE 947</t>
  </si>
  <si>
    <t>WAL6929_TEMP6929</t>
  </si>
  <si>
    <t>WAL STORE 6929</t>
  </si>
  <si>
    <t>WAL5316_WAGL5316</t>
  </si>
  <si>
    <t>WAL STORE 5316</t>
  </si>
  <si>
    <t>WAL462_ALV462</t>
  </si>
  <si>
    <t>WAL STORE 0462</t>
  </si>
  <si>
    <t>WAL1232_BELT1232</t>
  </si>
  <si>
    <t>WAL STORE 1232</t>
  </si>
  <si>
    <t>WAL940_CALM940</t>
  </si>
  <si>
    <t>WAL STORE 940</t>
  </si>
  <si>
    <t>WAL752_CARD752</t>
  </si>
  <si>
    <t>WAL STORE 752</t>
  </si>
  <si>
    <t>WAL3827_FLEW3827</t>
  </si>
  <si>
    <t>WAL STORE 3827</t>
  </si>
  <si>
    <t>WAL194_GART194</t>
  </si>
  <si>
    <t>WAL STORE 194</t>
  </si>
  <si>
    <t>WAL744_HUMB744</t>
  </si>
  <si>
    <t>WAL STORE 744</t>
  </si>
  <si>
    <t>WAL3298_KEMA3298</t>
  </si>
  <si>
    <t>WAL STORE 3298</t>
  </si>
  <si>
    <t>WAL529_LAM529</t>
  </si>
  <si>
    <t>WAL STORE 529</t>
  </si>
  <si>
    <t>WAL522_NEWP522</t>
  </si>
  <si>
    <t>WAL STORE 522</t>
  </si>
  <si>
    <t>WAL2724_PASD2724</t>
  </si>
  <si>
    <t>WAL STORE 2724</t>
  </si>
  <si>
    <t>WAL602_RAYF602</t>
  </si>
  <si>
    <t>WAL STORE 602</t>
  </si>
  <si>
    <t>WAL546_READ546</t>
  </si>
  <si>
    <t>WAL STORE 546</t>
  </si>
  <si>
    <t>WAL972_ROSE972</t>
  </si>
  <si>
    <t>WAL STORE 972</t>
  </si>
  <si>
    <t>WAL849_SPRG849</t>
  </si>
  <si>
    <t>WAL STORE 849</t>
  </si>
  <si>
    <t>WAL3631_SYCA3631</t>
  </si>
  <si>
    <t>WAL STORE 3631</t>
  </si>
  <si>
    <t>WAL872_TELP872</t>
  </si>
  <si>
    <t>WAL STORE 872</t>
  </si>
  <si>
    <t>WAL3390_TOMB3390</t>
  </si>
  <si>
    <t>WAL STORE 3390</t>
  </si>
  <si>
    <t>WAL3773_WEST3773</t>
  </si>
  <si>
    <t>WAL STORE 3773</t>
  </si>
  <si>
    <t>HEB696_HUTTO696</t>
  </si>
  <si>
    <t>HEB STORE 696</t>
  </si>
  <si>
    <t>WAL601_BLUF601</t>
  </si>
  <si>
    <t>WAL STORE 601</t>
  </si>
  <si>
    <t>SNYDER (DGR)</t>
  </si>
  <si>
    <t>SNY_BESS_UNIT1</t>
  </si>
  <si>
    <t>SWEETWATER BESS (DGR)</t>
  </si>
  <si>
    <t>SWT_BESS_UNIT1</t>
  </si>
  <si>
    <t>TOYAH_BESS</t>
  </si>
  <si>
    <t>TOYAH POWER STATION (DGR)</t>
  </si>
  <si>
    <t>WESTOVER BESS (DGR)</t>
  </si>
  <si>
    <t>WOV_BESS_UNIT1</t>
  </si>
  <si>
    <t xml:space="preserve">Notes: </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</si>
  <si>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</si>
  <si>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</si>
  <si>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AMADEUS WIND 1 U1</t>
  </si>
  <si>
    <t>AMADEUS1_UNIT1</t>
  </si>
  <si>
    <t>AMADEUS WIND 1 U2</t>
  </si>
  <si>
    <t>AMADEUS1_UNIT2</t>
  </si>
  <si>
    <t>AMADEUS WIND 2 U1</t>
  </si>
  <si>
    <t>AMADEUS2_UNIT3</t>
  </si>
  <si>
    <t>Summer Capacity Contribution %</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</si>
  <si>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2022, the first summer CDR forecast year would be 2022.
Planned projects with (DGR) suffix are Distributed Generation Resources (DGRs).  Since they are 10 MW or less, they are not going through the GINR application process.</t>
  </si>
  <si>
    <t>EAST BLACKLAND SOLAR (PFLUGERVILLE SOLAR)</t>
  </si>
  <si>
    <t>ANDROMEDA SOLAR</t>
  </si>
  <si>
    <t>22INR0412</t>
  </si>
  <si>
    <t>APPALOOSA RUN WIND_</t>
  </si>
  <si>
    <t>20INR0249</t>
  </si>
  <si>
    <t>Other Wind, Peak Average Capacity Contribution (20% of installed capacity)</t>
  </si>
  <si>
    <t>Planned Other Wind with Signed IA, Peak Average Capacity Contribution (20% of installed capacity)</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</si>
  <si>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</si>
  <si>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</si>
  <si>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TEXAS GULF SULPHUR CTG 1</t>
  </si>
  <si>
    <t>TGF_TGFGT_1</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</si>
  <si>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</si>
  <si>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</si>
  <si>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According to ERCOT Nodal Protocol rules (NPRR980), Inactive planned projects are excluded from the CDR's reserve margin calculations.</t>
  </si>
  <si>
    <t xml:space="preserve">   less:  Incremental Rooftop PV Forecast</t>
  </si>
  <si>
    <t>BLUEBELL SOLAR II 1 (CAPRICORN RIDGE 4)</t>
  </si>
  <si>
    <t>CAPRIDG4_BB2_PV1</t>
  </si>
  <si>
    <t>BLUEBELL SOLAR II 2 (CAPRICORN RIDGE 4)</t>
  </si>
  <si>
    <t>CAPRIDG4_BB2_PV2</t>
  </si>
  <si>
    <t>VORTEX BESS</t>
  </si>
  <si>
    <t>21INR0473</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</si>
  <si>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</si>
  <si>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Planned projects for which maximum seasonal sustained capacity ratings have been provided are used in lieu of capacities entered into the online Resource Integration and Ongoing Operations - Interconnection Services (RIOO-IS) system.</t>
  </si>
  <si>
    <t>Synchronized but not Approved for Commerical Operations Capacity</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</si>
  <si>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</si>
  <si>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</si>
  <si>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</si>
  <si>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</si>
  <si>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</si>
  <si>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</si>
  <si>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</si>
  <si>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</si>
  <si>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SPENCER STG U4</t>
  </si>
  <si>
    <t>SPENCER STG U5</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</si>
  <si>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</si>
  <si>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</si>
  <si>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</si>
  <si>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</si>
  <si>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</si>
  <si>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</si>
  <si>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</si>
  <si>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</si>
  <si>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</si>
  <si>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</si>
  <si>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</si>
  <si>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</si>
  <si>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</si>
  <si>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</si>
  <si>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</si>
  <si>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</si>
  <si>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</si>
  <si>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</si>
  <si>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</si>
  <si>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</si>
  <si>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</si>
  <si>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Operational Resources - Synchronized but not Approved for Commercial Operations (Thermal)</t>
  </si>
  <si>
    <t>Operational Capacity - Synchronized but not Approved for Commercial Operations Total (Nuclear, Coal, Gas, Biomass)</t>
  </si>
  <si>
    <t>AVIATOR WIND U1</t>
  </si>
  <si>
    <t>AVIATOR_UNIT1</t>
  </si>
  <si>
    <t>AVIATOR WIND U2</t>
  </si>
  <si>
    <t>AVIATOR_UNIT2</t>
  </si>
  <si>
    <t>AVIATOR WIND U3</t>
  </si>
  <si>
    <t>DEWOLF_UNIT1</t>
  </si>
  <si>
    <t>BARROW RANCH (JUMBO HILL WIND) 1</t>
  </si>
  <si>
    <t>BARROW_UNIT1</t>
  </si>
  <si>
    <t>BARROW RANCH (JUMBO HILL WIND) 2</t>
  </si>
  <si>
    <t>BARROW_UNIT2</t>
  </si>
  <si>
    <t>CHALUPA_UNIT1</t>
  </si>
  <si>
    <t>EAST RAYMOND WIND (EL RAYO) U1</t>
  </si>
  <si>
    <t>EL_RAYO_UNIT1</t>
  </si>
  <si>
    <t>EAST RAYMOND WIND (EL RAYO) U2</t>
  </si>
  <si>
    <t>EL_RAYO_UNIT2</t>
  </si>
  <si>
    <t>CHALUPA_UNIT2</t>
  </si>
  <si>
    <t>GRIFFIN TRAIL WIND U1</t>
  </si>
  <si>
    <t>GRIF_TRL_UNIT1</t>
  </si>
  <si>
    <t>GRIFFIN TRAIL WIND U2</t>
  </si>
  <si>
    <t>GRIF_TRL_UNIT2</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</si>
  <si>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</si>
  <si>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</si>
  <si>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</si>
  <si>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</si>
  <si>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</si>
  <si>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</si>
  <si>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</si>
  <si>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</si>
  <si>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</si>
  <si>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</si>
  <si>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</si>
  <si>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</si>
  <si>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</si>
  <si>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</si>
  <si>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</si>
  <si>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OVEJA WIND U1</t>
  </si>
  <si>
    <t>OVEJA_G1</t>
  </si>
  <si>
    <t>OVEJA WIND U2</t>
  </si>
  <si>
    <t>OVEJA_G2</t>
  </si>
  <si>
    <t>RTS 2 WIND (HEART OF TEXAS WIND) U1</t>
  </si>
  <si>
    <t>RTS2_U1</t>
  </si>
  <si>
    <t>RTS 2 WIND (HEART OF TEXAS WIND) U2</t>
  </si>
  <si>
    <t>RTS2_U2</t>
  </si>
  <si>
    <t>SHAFFER_UNIT1</t>
  </si>
  <si>
    <t>VERA WIND 1</t>
  </si>
  <si>
    <t>VERAWIND_UNIT1</t>
  </si>
  <si>
    <t>VERA WIND 2</t>
  </si>
  <si>
    <t>VERAWIND_UNIT2</t>
  </si>
  <si>
    <t>VERA WIND 3</t>
  </si>
  <si>
    <t>VERAWIND_UNIT3</t>
  </si>
  <si>
    <t>VERA WIND 4</t>
  </si>
  <si>
    <t>VERAWIND_UNIT4</t>
  </si>
  <si>
    <t>VERA WIND 5</t>
  </si>
  <si>
    <t>VERAWIND_UNIT5</t>
  </si>
  <si>
    <t>WEST RAYMOND (EL TRUENO) WIND U1</t>
  </si>
  <si>
    <t>TRUENO_UNIT1</t>
  </si>
  <si>
    <t>WEST RAYMOND (EL TRUENO) WIND U2</t>
  </si>
  <si>
    <t>TRUENO_UNIT2</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</si>
  <si>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</si>
  <si>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</si>
  <si>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</si>
  <si>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</si>
  <si>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</si>
  <si>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</si>
  <si>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</si>
  <si>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</si>
  <si>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</si>
  <si>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</si>
  <si>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</si>
  <si>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CONIGLIO_UNIT1</t>
  </si>
  <si>
    <t>CORAZON_UNIT1</t>
  </si>
  <si>
    <t>E_BLACK_UNIT_1</t>
  </si>
  <si>
    <t>EUNICE SOLAR U1</t>
  </si>
  <si>
    <t>EUNICE_PV1</t>
  </si>
  <si>
    <t>EUNICE SOLAR U2</t>
  </si>
  <si>
    <t>EUNICE_PV2</t>
  </si>
  <si>
    <t>GALLOWAY_SOLAR1</t>
  </si>
  <si>
    <t>IMPACT_UNIT1</t>
  </si>
  <si>
    <t>JUNO_UNIT1</t>
  </si>
  <si>
    <t>JUNO_UNIT2</t>
  </si>
  <si>
    <t>LILY_SOLAR1</t>
  </si>
  <si>
    <t>PHOENIX_UNIT1</t>
  </si>
  <si>
    <t>PROSPERO SOLAR 1 U1</t>
  </si>
  <si>
    <t>PROSPERO SOLAR 1 U2</t>
  </si>
  <si>
    <t>PROSPERO SOLAR 2 U1</t>
  </si>
  <si>
    <t>PRSPERO2_UNIT1</t>
  </si>
  <si>
    <t>PROSPERO SOLAR 2 U2</t>
  </si>
  <si>
    <t>PRSPERO2_UNIT2</t>
  </si>
  <si>
    <t>REDBARN_UNIT_1</t>
  </si>
  <si>
    <t>REDBARN_UNIT_2</t>
  </si>
  <si>
    <t>TAYGETE SOLAR 1 U1</t>
  </si>
  <si>
    <t>TAYGETE_UNIT1</t>
  </si>
  <si>
    <t>TAYGETE SOLAR 1 U2</t>
  </si>
  <si>
    <t>TAYGETE_UNIT2</t>
  </si>
  <si>
    <t>WGU_UNIT1</t>
  </si>
  <si>
    <t>Operational Resources (Solar) - Synchronized but not Approved for Commercial Operations</t>
  </si>
  <si>
    <t>Operational Capacity - Synchronized but not Approved for Commercial Operations Total (Solar)</t>
  </si>
  <si>
    <t>SOLAR_SYNC_PEAK_PCT</t>
  </si>
  <si>
    <t>BATCAVE_BES1</t>
  </si>
  <si>
    <t>BRP LOOP 463 (DGR)</t>
  </si>
  <si>
    <t>BRP_4631_UNIT1</t>
  </si>
  <si>
    <t>CHISMGRD_BES1</t>
  </si>
  <si>
    <t>EUNICE_BES1</t>
  </si>
  <si>
    <t>GAMBIT BATTERY</t>
  </si>
  <si>
    <t>GAMBIT_BESS1</t>
  </si>
  <si>
    <t>LILY_BESS1</t>
  </si>
  <si>
    <t>NF_BRP_BES1</t>
  </si>
  <si>
    <t>Operational Resources (Storage) - Synchronized but not Approved for Commercial Operations</t>
  </si>
  <si>
    <t>Operational Capacity - Synchronized but not Approved for Commercial Operations Total (Storage)</t>
  </si>
  <si>
    <t>STORAGE_SYNC_PEAK_PCT</t>
  </si>
  <si>
    <t>BEACHWOOD POWER STATION (MARK ONE)</t>
  </si>
  <si>
    <t>22INR0369</t>
  </si>
  <si>
    <t>Planned Thermal Resources Total (Nuclear, Coal, Gas, Biomass)</t>
  </si>
  <si>
    <t>ANCHOR WIND II</t>
  </si>
  <si>
    <t>BOARD CREEK WP</t>
  </si>
  <si>
    <t>21INR0324</t>
  </si>
  <si>
    <t>CRAWFISH</t>
  </si>
  <si>
    <t>19INR0177</t>
  </si>
  <si>
    <t>SHEEP CREEK WIND</t>
  </si>
  <si>
    <t>21INR0325</t>
  </si>
  <si>
    <t>ARROYO SOLAR</t>
  </si>
  <si>
    <t>20INR0086</t>
  </si>
  <si>
    <t>BLUE JAY SOLAR II</t>
  </si>
  <si>
    <t>BPL FILES SOLAR</t>
  </si>
  <si>
    <t>20INR0164</t>
  </si>
  <si>
    <t>BRASS FORK SOLAR</t>
  </si>
  <si>
    <t>22INR0270</t>
  </si>
  <si>
    <t>CHARGER SOLAR</t>
  </si>
  <si>
    <t>23INR0047</t>
  </si>
  <si>
    <t>DILEO SOLAR</t>
  </si>
  <si>
    <t>22INR0359</t>
  </si>
  <si>
    <t>ELLIS SOLAR</t>
  </si>
  <si>
    <t>21INR0493</t>
  </si>
  <si>
    <t>ESTONIAN SOLAR FARM</t>
  </si>
  <si>
    <t>22INR0335</t>
  </si>
  <si>
    <t>DELTA</t>
  </si>
  <si>
    <t>FAGUS SOLAR PARK (MISAE SOLAR II)</t>
  </si>
  <si>
    <t>FENCE POST SOLAR</t>
  </si>
  <si>
    <t>22INR0404</t>
  </si>
  <si>
    <t>GRIZZLY RIDGE SOLAR</t>
  </si>
  <si>
    <t>21INR0375</t>
  </si>
  <si>
    <t>HAMILTON</t>
  </si>
  <si>
    <t>HAYHURST TEXAS SOLAR</t>
  </si>
  <si>
    <t>22INR0363</t>
  </si>
  <si>
    <t>JACKALOPE SOLAR</t>
  </si>
  <si>
    <t>23INR0180</t>
  </si>
  <si>
    <t>LUNIS CREEK SOLAR 1</t>
  </si>
  <si>
    <t>21INR0344</t>
  </si>
  <si>
    <t>MARKUM SOLAR</t>
  </si>
  <si>
    <t>20INR0230</t>
  </si>
  <si>
    <t>21INR0257</t>
  </si>
  <si>
    <t>MERCURY II SOLAR</t>
  </si>
  <si>
    <t>23INR0153</t>
  </si>
  <si>
    <t>OYSTERCATCHER SOLAR</t>
  </si>
  <si>
    <t>21INR0362</t>
  </si>
  <si>
    <t>PEREGRINE SOLAR</t>
  </si>
  <si>
    <t>22INR0283</t>
  </si>
  <si>
    <t>PITTS DUDIK SOLAR</t>
  </si>
  <si>
    <t>20INR0074</t>
  </si>
  <si>
    <t>ROSELAND SOLAR II</t>
  </si>
  <si>
    <t>22INR0506</t>
  </si>
  <si>
    <t>ROWLAND SOLAR II</t>
  </si>
  <si>
    <t>22INR0482</t>
  </si>
  <si>
    <t>SCHOOLHOUSE SOLAR</t>
  </si>
  <si>
    <t>22INR0211</t>
  </si>
  <si>
    <t>LEE</t>
  </si>
  <si>
    <t>SUNRAY</t>
  </si>
  <si>
    <t>21INR0395</t>
  </si>
  <si>
    <t>TEXANA SOLAR</t>
  </si>
  <si>
    <t>18INR0058</t>
  </si>
  <si>
    <t>BIG STAR STORAGE</t>
  </si>
  <si>
    <t>21INR0469</t>
  </si>
  <si>
    <t>BRP ANTLIA BESS</t>
  </si>
  <si>
    <t>22INR0349</t>
  </si>
  <si>
    <t>BRP CACHI BESS</t>
  </si>
  <si>
    <t>22INR0388</t>
  </si>
  <si>
    <t>BRP CARINA BESS</t>
  </si>
  <si>
    <t>22INR0353</t>
  </si>
  <si>
    <t>BRP HYDRA BESS</t>
  </si>
  <si>
    <t>22INR0372</t>
  </si>
  <si>
    <t>BRP LOPENO (DGR)</t>
  </si>
  <si>
    <t>BRP_LOP1_UNIT1</t>
  </si>
  <si>
    <t>BRP PAVO BESS</t>
  </si>
  <si>
    <t>22INR0384</t>
  </si>
  <si>
    <t>BRP TORTOLAS BESS</t>
  </si>
  <si>
    <t>23INR0072</t>
  </si>
  <si>
    <t>BYRD RANCH STORAGE</t>
  </si>
  <si>
    <t>21INR0281</t>
  </si>
  <si>
    <t>21INR0459</t>
  </si>
  <si>
    <t>ESTONIAN ENERGY STORAGE</t>
  </si>
  <si>
    <t>22INR0336</t>
  </si>
  <si>
    <t>FENCE POST BESS</t>
  </si>
  <si>
    <t>22INR0405</t>
  </si>
  <si>
    <t>FLOWER VALLEY II BATT</t>
  </si>
  <si>
    <t>HOUSE MOUNTAIN 2 BATT</t>
  </si>
  <si>
    <t>22INR0485</t>
  </si>
  <si>
    <t>NOBLE STORAGE</t>
  </si>
  <si>
    <t>22INR0436</t>
  </si>
  <si>
    <t>RIVER VALLEY STORAGE 1</t>
  </si>
  <si>
    <t>20INR0290</t>
  </si>
  <si>
    <t>RIVER VALLEY STORAGE 2</t>
  </si>
  <si>
    <t>20INR0293</t>
  </si>
  <si>
    <t>SWOOSE II</t>
  </si>
  <si>
    <t>21INR0497</t>
  </si>
  <si>
    <t>WOLF TANK STORAGE</t>
  </si>
  <si>
    <t>22INR0551</t>
  </si>
  <si>
    <t>INERTIA BESS</t>
  </si>
  <si>
    <t>22INR0328</t>
  </si>
  <si>
    <t>INERTIA BESS 2</t>
  </si>
  <si>
    <t>22INR0375</t>
  </si>
  <si>
    <t>INERTIA SOLAR</t>
  </si>
  <si>
    <t>22INR0374</t>
  </si>
  <si>
    <t>INERTIA WIND</t>
  </si>
  <si>
    <t>22INR0326</t>
  </si>
  <si>
    <t>INR</t>
  </si>
  <si>
    <t>Coastal Wind, Peak Average Capacity Contribution (57% of installed capacity)</t>
  </si>
  <si>
    <t>Planned Coastal Wind with Signed IA, Peak Average Capacity Contribution (57% of installed capacity)</t>
  </si>
  <si>
    <t>Panhandle Wind, Peak Average Capacity Contribution (30% of installed capacity)</t>
  </si>
  <si>
    <t>Planned Panhandle Wind with Signed IA, Peak Average Capacity Contribution (30% of installed capacity)</t>
  </si>
  <si>
    <t>Solar Utility-Scale, Peak Average Capacity Contribution (81% of installed capacity)</t>
  </si>
  <si>
    <t>Planned Solar Utility-Scale, Peak Average Capacity Contribution (81% of installed capacity)</t>
  </si>
  <si>
    <t>BRANDON_UNIT1</t>
  </si>
  <si>
    <t>MIRAGE CTG 1</t>
  </si>
  <si>
    <t>OLD BLOOMINGTON ROAD CTG 1 (VICTORIA PORT 2)</t>
  </si>
  <si>
    <t>VICTPRT2_UNIT1</t>
  </si>
  <si>
    <t>OLD BLOOMINGTON ROAD CTG 2 (VICTORIA PORT 2)</t>
  </si>
  <si>
    <t>VICTPRT2_UNIT2</t>
  </si>
  <si>
    <t>R MASSENGALE CTG 1 (LP&amp;L)</t>
  </si>
  <si>
    <t>MASSENGL_G6</t>
  </si>
  <si>
    <t>R MASSENGALE CTG 2 (LP&amp;L)</t>
  </si>
  <si>
    <t>MASSENGL_G7</t>
  </si>
  <si>
    <t>R MASSENGALE STG (LP&amp;L)</t>
  </si>
  <si>
    <t>MASSENGL_G8</t>
  </si>
  <si>
    <t>TY COOKE CTG 1 (LP&amp;L)</t>
  </si>
  <si>
    <t>TY_COOKE_GT2</t>
  </si>
  <si>
    <t>TY COOKE CTG 2 (LP&amp;L)</t>
  </si>
  <si>
    <t>TY_COOKE_GT3</t>
  </si>
  <si>
    <t>AQUILLA LAKE WIND U1</t>
  </si>
  <si>
    <t>AQUILLA_U1_23</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</si>
  <si>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</si>
  <si>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</si>
  <si>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</si>
  <si>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</si>
  <si>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</si>
  <si>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</si>
  <si>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</si>
  <si>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</si>
  <si>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</si>
  <si>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</si>
  <si>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</si>
  <si>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COYOTE WIND U1</t>
  </si>
  <si>
    <t>COYOTE_W_UNIT1</t>
  </si>
  <si>
    <t>COYOTE WIND U2</t>
  </si>
  <si>
    <t>COYOTE_W_UNIT2</t>
  </si>
  <si>
    <t>COYOTE WIND U3</t>
  </si>
  <si>
    <t>COYOTE_W_UNIT3</t>
  </si>
  <si>
    <t>CRANELL WIND</t>
  </si>
  <si>
    <t>CRANELL_UNIT1</t>
  </si>
  <si>
    <t>HARALD_UNIT1</t>
  </si>
  <si>
    <t>LAS MAJADAS WIND U1</t>
  </si>
  <si>
    <t>LMAJADAS_UNIT1</t>
  </si>
  <si>
    <t>LAS MAJADAS WIND U2</t>
  </si>
  <si>
    <t>LMAJADAS_UNIT2</t>
  </si>
  <si>
    <t>LAS MAJADAS WIND U3</t>
  </si>
  <si>
    <t>LMAJADAS_UNIT3</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</si>
  <si>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</si>
  <si>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</si>
  <si>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</si>
  <si>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</si>
  <si>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</si>
  <si>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</si>
  <si>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</si>
  <si>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</si>
  <si>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</si>
  <si>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</si>
  <si>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</si>
  <si>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</si>
  <si>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</si>
  <si>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</si>
  <si>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</si>
  <si>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</si>
  <si>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</si>
  <si>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</si>
  <si>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</si>
  <si>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MESTENO_UNIT_1</t>
  </si>
  <si>
    <t>PRAIRIE HILL WIND U1</t>
  </si>
  <si>
    <t>PHILLWND_UNIT1</t>
  </si>
  <si>
    <t>PRAIRIE HILL WIND U2</t>
  </si>
  <si>
    <t>PHILLWND_UNIT2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</si>
  <si>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</si>
  <si>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</si>
  <si>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</si>
  <si>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</si>
  <si>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</si>
  <si>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</si>
  <si>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</si>
  <si>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</si>
  <si>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</si>
  <si>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</si>
  <si>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</si>
  <si>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</si>
  <si>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</si>
  <si>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</si>
  <si>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</si>
  <si>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</si>
  <si>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</si>
  <si>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</si>
  <si>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</si>
  <si>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</si>
  <si>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VENADO WIND U1</t>
  </si>
  <si>
    <t>VENADO_UNIT1</t>
  </si>
  <si>
    <t>VENADO WIND U2</t>
  </si>
  <si>
    <t>VENADO_UNIT2</t>
  </si>
  <si>
    <t>AJAXWIND_UNIT1</t>
  </si>
  <si>
    <t>WESTERN TRAIL WIND (AJAX WIND) U2</t>
  </si>
  <si>
    <t>AJAXWIND_UNIT2</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</si>
  <si>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</si>
  <si>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</si>
  <si>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</si>
  <si>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</si>
  <si>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</si>
  <si>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</si>
  <si>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</si>
  <si>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</si>
  <si>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</si>
  <si>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</si>
  <si>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</si>
  <si>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</si>
  <si>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</si>
  <si>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</si>
  <si>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</si>
  <si>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</si>
  <si>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</si>
  <si>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</si>
  <si>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</si>
  <si>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</si>
  <si>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</si>
  <si>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</si>
  <si>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ANSON SOLAR U1</t>
  </si>
  <si>
    <t>ANSON1_UNIT1</t>
  </si>
  <si>
    <t>ANSON SOLAR U2</t>
  </si>
  <si>
    <t>ANSON1_UNIT2</t>
  </si>
  <si>
    <t>ARAGORN_UNIT1</t>
  </si>
  <si>
    <t>AZURE SKY SOLAR U1</t>
  </si>
  <si>
    <t>AZURE_SOLAR1</t>
  </si>
  <si>
    <t>AZURE SKY SOLAR U2</t>
  </si>
  <si>
    <t>AZURE_SOLAR2</t>
  </si>
  <si>
    <t>ELARA_SL_UNIT1</t>
  </si>
  <si>
    <t>LONG DRAW SOLAR U1</t>
  </si>
  <si>
    <t>LGDRAW_S_UNIT1_1</t>
  </si>
  <si>
    <t>LONG DRAW SOLAR U2</t>
  </si>
  <si>
    <t>LGDRAW_S_UNIT1_2</t>
  </si>
  <si>
    <t>MISAE SOLAR U1</t>
  </si>
  <si>
    <t>MISAE_UNIT1</t>
  </si>
  <si>
    <t>MISAE SOLAR U2</t>
  </si>
  <si>
    <t>MISAE_UNIT2</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</si>
  <si>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</si>
  <si>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</si>
  <si>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</si>
  <si>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</si>
  <si>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</si>
  <si>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</si>
  <si>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</si>
  <si>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</si>
  <si>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</si>
  <si>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</si>
  <si>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</si>
  <si>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</si>
  <si>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STRATEGC_UNIT1</t>
  </si>
  <si>
    <t>TITAN SOLAR (IP TITAN) U1</t>
  </si>
  <si>
    <t>TI_SOLAR_UNIT1</t>
  </si>
  <si>
    <t>TITAN SOLAR (IP TITAN) U2</t>
  </si>
  <si>
    <t>TI_SOLAR_UNIT2</t>
  </si>
  <si>
    <t>VISION_UNIT1</t>
  </si>
  <si>
    <t>AZURE_BESS1</t>
  </si>
  <si>
    <t>CROSSETT POWER U1</t>
  </si>
  <si>
    <t>CROSSETT_BES1</t>
  </si>
  <si>
    <t>CROSSETT POWER U2</t>
  </si>
  <si>
    <t>CROSSETT_BES2</t>
  </si>
  <si>
    <t>WAL STORE 1249</t>
  </si>
  <si>
    <t>HEB DISTRIBUTION CENTER 1</t>
  </si>
  <si>
    <t>WAL STORE 5460</t>
  </si>
  <si>
    <t>WAL STORE 4194</t>
  </si>
  <si>
    <t>WAL STORE 440</t>
  </si>
  <si>
    <t>WAL STORE 463</t>
  </si>
  <si>
    <t>FT BEND LID 2 A</t>
  </si>
  <si>
    <t>FT BEND LID 2 B</t>
  </si>
  <si>
    <t>HEB STORE 441</t>
  </si>
  <si>
    <t>HEB STORE 418</t>
  </si>
  <si>
    <t>HEB STORE 419</t>
  </si>
  <si>
    <t>WAL STORE 897</t>
  </si>
  <si>
    <t>WAL STORE 490</t>
  </si>
  <si>
    <t>WAL STORE 1494</t>
  </si>
  <si>
    <t>WAL STORE 5165</t>
  </si>
  <si>
    <t>WAL STORE 3320</t>
  </si>
  <si>
    <t>WAL STORE 3886</t>
  </si>
  <si>
    <t>WAL STORE 461</t>
  </si>
  <si>
    <t>WAL STORE 3225</t>
  </si>
  <si>
    <t>WAL STORE 3284</t>
  </si>
  <si>
    <t>WAL STORE 414</t>
  </si>
  <si>
    <t>WAL STORE 5764</t>
  </si>
  <si>
    <t>WAL STORE 1272</t>
  </si>
  <si>
    <t>WAL1249_LAKE1249</t>
  </si>
  <si>
    <t>HEBDC1_ADDICDCA</t>
  </si>
  <si>
    <t>WAL5460_GREG5460</t>
  </si>
  <si>
    <t>WAL4194_VICT4194</t>
  </si>
  <si>
    <t>WAL440_FULT440</t>
  </si>
  <si>
    <t>WAL463_BEEV463</t>
  </si>
  <si>
    <t>FTBL2A_IMPERIAL</t>
  </si>
  <si>
    <t>FTBL2B_IMPERIAL</t>
  </si>
  <si>
    <t>HEB441_UVALD441</t>
  </si>
  <si>
    <t>HEB418_DELRI418</t>
  </si>
  <si>
    <t>HEB419_EPASS419</t>
  </si>
  <si>
    <t>WAL897_AIR897</t>
  </si>
  <si>
    <t>HEBDC2_ADDICDCB</t>
  </si>
  <si>
    <t>WAL490_NAVA490</t>
  </si>
  <si>
    <t>WAL1494_SOUT1494</t>
  </si>
  <si>
    <t>WAL5165_NORT5165</t>
  </si>
  <si>
    <t>WAL3320_PALM3320</t>
  </si>
  <si>
    <t>WAL3886_MCCO3886</t>
  </si>
  <si>
    <t>WAL461_ESCO461</t>
  </si>
  <si>
    <t>WAL3225_ROWL3225</t>
  </si>
  <si>
    <t>WAL3284_KENN3284</t>
  </si>
  <si>
    <t>WAL414_SIKE414</t>
  </si>
  <si>
    <t>WAL5764_JOHN5764</t>
  </si>
  <si>
    <t>WAL1272_DEEP1272</t>
  </si>
  <si>
    <t>22INR0550</t>
  </si>
  <si>
    <t>17INR0054</t>
  </si>
  <si>
    <t>17INR0061</t>
  </si>
  <si>
    <t>21INR0532</t>
  </si>
  <si>
    <t>17INR0052</t>
  </si>
  <si>
    <t>17INR0053</t>
  </si>
  <si>
    <t>22INR0479</t>
  </si>
  <si>
    <t>20INR0296</t>
  </si>
  <si>
    <t>19INR0120</t>
  </si>
  <si>
    <t>18INR0064</t>
  </si>
  <si>
    <t>18INR0073</t>
  </si>
  <si>
    <t>17INR0068</t>
  </si>
  <si>
    <t>17INR0069</t>
  </si>
  <si>
    <t>20INR0019</t>
  </si>
  <si>
    <t>21INR0511</t>
  </si>
  <si>
    <t>21INR0541</t>
  </si>
  <si>
    <t>18INR0077</t>
  </si>
  <si>
    <t>21INR0527</t>
  </si>
  <si>
    <t>21INR0534</t>
  </si>
  <si>
    <t>22INR0543</t>
  </si>
  <si>
    <t>22INR0523</t>
  </si>
  <si>
    <t>20INR0282</t>
  </si>
  <si>
    <t>22INR0533</t>
  </si>
  <si>
    <t>20INR0286</t>
  </si>
  <si>
    <t>Fuel type is based on the primary fuel. Capacity contribution of the wind resources is included at 57% for Coastal counties, 30% for Panhandle counties, and 20% for all other counties, while the solar capacity contribution is 81%.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</si>
  <si>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ROWLAND SOLAR I</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</si>
  <si>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</si>
  <si>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WAL STORE 3777</t>
  </si>
  <si>
    <t>WAL STORE 5211</t>
  </si>
  <si>
    <t>WAL STORE 5311</t>
  </si>
  <si>
    <t>WAL3777_PANT3777</t>
  </si>
  <si>
    <t>WAL5211_CRAI5211</t>
  </si>
  <si>
    <t>WAL5311_ROCK5311</t>
  </si>
  <si>
    <t>BLUE JAY SOLAR I</t>
  </si>
  <si>
    <t>BLUEJAY_UNIT1</t>
  </si>
  <si>
    <t>PRO_UNIT1</t>
  </si>
  <si>
    <t>PRO_UNIT2</t>
  </si>
  <si>
    <t>PRO_UNIT3</t>
  </si>
  <si>
    <t>PRO_UNIT4</t>
  </si>
  <si>
    <t>PRO_UNIT5</t>
  </si>
  <si>
    <t>PRO_UNIT6</t>
  </si>
  <si>
    <t>PRO_UNIT7</t>
  </si>
  <si>
    <t>PRO_UNIT8</t>
  </si>
  <si>
    <t>PRIDDY WIND U1</t>
  </si>
  <si>
    <t>PRIDDY WIND U2</t>
  </si>
  <si>
    <t>PRIDDY_UNIT1</t>
  </si>
  <si>
    <t>PRIDDY_UNIT2</t>
  </si>
  <si>
    <t>CACHENA SOLAR</t>
  </si>
  <si>
    <t>23INR0027</t>
  </si>
  <si>
    <t>WILSON</t>
  </si>
  <si>
    <t>These columns indicate the impact of not adding any new resources during the latter half of the CDR forecast period. Project developers typically submit interconnection requests no more than two to four years before the facilities are expected to enter commercial operations.</t>
  </si>
  <si>
    <t xml:space="preserve">     Operational Generation Capacity, MW</t>
  </si>
  <si>
    <t xml:space="preserve">     Planned Generation Capacity, MW</t>
  </si>
  <si>
    <t>A list of units for which public retirement announcements have been made but no formal retirement notices have been provided to ERCOT ("Unconfirmed" planned retirements)</t>
  </si>
  <si>
    <t>Planned Resources Scenarios</t>
  </si>
  <si>
    <t>Planned Project Capacity, MW</t>
  </si>
  <si>
    <t>Planning Reserve Margin</t>
  </si>
  <si>
    <t>Planned Wind</t>
  </si>
  <si>
    <t>Planned Solar</t>
  </si>
  <si>
    <t>Operational Generation Capacity and Non-Synchronous Ties, MW</t>
  </si>
  <si>
    <t>Planning Reserve Margin—Current CDR-eligible criteria</t>
  </si>
  <si>
    <t>Planning Reserve Margin—QSA Study Requirements</t>
  </si>
  <si>
    <t>Planning Reserve Margin—Section 6.9 Requirements</t>
  </si>
  <si>
    <t>Planning Reserve Margin—Section 6.9(1) Requirements</t>
  </si>
  <si>
    <t>Planned Resources Scenarios, Summer</t>
  </si>
  <si>
    <t>Non-Synchronous Ties (Based on average net import contribution during summer 2019 EEA events)</t>
  </si>
  <si>
    <t>Installed Summer-rated Capacity, Thermal</t>
  </si>
  <si>
    <t>Hydroelectric, Peak Average Capacity Contribution (83% of installed capacity)</t>
  </si>
  <si>
    <t>Installed Winter-rated Capacity, Thermal</t>
  </si>
  <si>
    <t>Planning Guide Section 6.9(1) Requirements</t>
  </si>
  <si>
    <t>Planning Guide Section 6.9 Requirements</t>
  </si>
  <si>
    <t>Table 1: Summer Summary - CDR Eligibility Criteria for Planned Projects</t>
  </si>
  <si>
    <t>Table 2: Summer Summary - Planned Projects that Meet All Planning Guide 6.9(1) Requirements</t>
  </si>
  <si>
    <t>Table 3: Summer Summary - Planned Projects Meeting All Planning Guide 6.9 Requirements</t>
  </si>
  <si>
    <t>Table 4: Summer Summary - Planned Projects Meeting Quarterly Stability (QSA) Study Prerequisites</t>
  </si>
  <si>
    <t>Table 5: Summer Planning Reserve Margin Comparison Based on Different Planned Project Inclusion Criteria</t>
  </si>
  <si>
    <t>4. ERCOT receives a signed Standard Generation Interconnection Agreement (SGIA) or other financially binding agreement from the Transmission Service Provider (TSP) and IE, and a written notice from the TSP that the IE has provided:</t>
  </si>
  <si>
    <t>1. All requirements under Planning Guide Section 6.9 have been met.</t>
  </si>
  <si>
    <t>2. The IE has provided all dynamic model data to ERCOT.</t>
  </si>
  <si>
    <t>3. The Full Interconnection Study has been completed.</t>
  </si>
  <si>
    <t>4. The Reactive Power Study has been completed.</t>
  </si>
  <si>
    <t>2. The IE shall provide within 60 days the remaining required data as specified in the Resource Registration Glossary using the applicable Resource Registration process.</t>
  </si>
  <si>
    <t>1. The requirements for Section 6.9(1).</t>
  </si>
  <si>
    <t>5. Completion of required system improvements or mitigation plans identified in these studies.</t>
  </si>
  <si>
    <t>Quarterly Stability Assessment Prerequisites from Planning Guide Section 5.9</t>
  </si>
  <si>
    <t>1. The Interconnecting Entity (IE) provides all data required for the Security Screening Study and Full Interconnection Study (FIS).</t>
  </si>
  <si>
    <t>3. The IE submits a completed Declaration of Adequate Water Supplies. (Wind, solar and battery storage projects are exempted.)</t>
  </si>
  <si>
    <t xml:space="preserve">    (A) A notice to proceed with the construction of the interconnection and;
     (B) The financial security required to fund the interconnection facilities.</t>
  </si>
  <si>
    <t>or, a letter from an authorized official from a Municipally Owned Utility (MOU) or Electric Cooperative (EC) confirming the Entity’s intent to construct, interconnect and operate the resource.</t>
  </si>
  <si>
    <t>2. ERCOT determines that the IE has received all necessary Texas Commission on Environmental Quality (TCEQ)-approved air permits or that no such permits are required.</t>
  </si>
  <si>
    <t>Cumulative Summer-Rated Capacity Contribution (in MW) of Unconfirmed Retirements Not Available as of July 1 of the Reporting Year</t>
  </si>
  <si>
    <t>BRIGHTSD_UNIT1</t>
  </si>
  <si>
    <t>FLOWERII_BESS1</t>
  </si>
  <si>
    <t>Planned Thermal (not wind, solar or storage)</t>
  </si>
  <si>
    <t>GREGORY POWER PARTNERS GT1 (AS OF 1/1/2022, AVAILABLE 1/1 THROUGH 9/30)</t>
  </si>
  <si>
    <t>GREGORY POWER PARTNERS GT2 (AS OF 1/1/2022, AVAILABLE 1/1 THROUGH 9/30)</t>
  </si>
  <si>
    <t>GREGORY POWER PARTNERS STG (AS OF 1/1/2022, AVAILABLE 1/1 THROUGH 9/30)</t>
  </si>
  <si>
    <t>RPUBRDS_ESS1</t>
  </si>
  <si>
    <t>G-STAR SOLAR</t>
  </si>
  <si>
    <t>23INR0111</t>
  </si>
  <si>
    <t>TIMBERWOLF BESS 2</t>
  </si>
  <si>
    <t>22INR0495</t>
  </si>
  <si>
    <t xml:space="preserve">21INR0201                                                                                           </t>
  </si>
  <si>
    <t xml:space="preserve">21INR0202                                                                                           </t>
  </si>
  <si>
    <t>RABBS POWER STATION (UNITS 3-5)</t>
  </si>
  <si>
    <t>RAB_UNIT3</t>
  </si>
  <si>
    <t>RAB_UNIT4</t>
  </si>
  <si>
    <t>RAB_UNIT5</t>
  </si>
  <si>
    <t>RABBS POWER STATION (UNITS 6-8)</t>
  </si>
  <si>
    <t>22INR0597</t>
  </si>
  <si>
    <t>RAB_UNIT6</t>
  </si>
  <si>
    <t>RAB_UNIT7</t>
  </si>
  <si>
    <t>RAB_UNIT8</t>
  </si>
  <si>
    <t xml:space="preserve">21INR0506                                                                                           </t>
  </si>
  <si>
    <t>Operational Capacity Thermal Unavailable due to Extended Outage or Derate</t>
  </si>
  <si>
    <t>THERMAL_UNAVAIL</t>
  </si>
  <si>
    <t>Operational Capacity Thermal Total</t>
  </si>
  <si>
    <t>THERMAL_OPERATIONAL</t>
  </si>
  <si>
    <t>Operational Capacity Hydroelectric Unavailable due to Extended Outage or Derate</t>
  </si>
  <si>
    <t>HYDRO_UNAVAIL</t>
  </si>
  <si>
    <t>Operational Capacity Hydroelectric Total</t>
  </si>
  <si>
    <t>HYDRO_OPERATIONAL</t>
  </si>
  <si>
    <t>WESTERN TRAIL WIND (AJAX WIND)</t>
  </si>
  <si>
    <t>DESERT SKY WIND 1 A</t>
  </si>
  <si>
    <t>DSKYWND1_UNIT_1A</t>
  </si>
  <si>
    <t>DESERT SKY WIND 2 A</t>
  </si>
  <si>
    <t>DSKYWND1_UNIT_1B</t>
  </si>
  <si>
    <t>DESERT SKY WIND 1 B</t>
  </si>
  <si>
    <t>DSKYWND2_UNIT_2A</t>
  </si>
  <si>
    <t>DESERT SKY WIND 2 B</t>
  </si>
  <si>
    <t>DSKYWND2_UNIT_2B</t>
  </si>
  <si>
    <t>PANTHER CREEK WIND 3 A</t>
  </si>
  <si>
    <t>PC_SOUTH_PANTH31</t>
  </si>
  <si>
    <t>PANTHER CREEK WIND 3 B</t>
  </si>
  <si>
    <t>PC_SOUTH_PANTH32</t>
  </si>
  <si>
    <t>TRENT WIND 1 A</t>
  </si>
  <si>
    <t>TRENT WIND 1 B</t>
  </si>
  <si>
    <t>TRENT_UNIT_1B</t>
  </si>
  <si>
    <t>TRENT WIND 2</t>
  </si>
  <si>
    <t>TRENT_UNIT_2</t>
  </si>
  <si>
    <t>TRENT WIND 3 A</t>
  </si>
  <si>
    <t>TRENT_UNIT_3A</t>
  </si>
  <si>
    <t>TRENT WIND 3 B</t>
  </si>
  <si>
    <t>TRENT_UNIT_3B</t>
  </si>
  <si>
    <t>ANCHOR WIND I</t>
  </si>
  <si>
    <t xml:space="preserve">21INR0387                                                                                           </t>
  </si>
  <si>
    <t>ANCHOR_WIND2</t>
  </si>
  <si>
    <t xml:space="preserve">21INR0539                                                                                           </t>
  </si>
  <si>
    <t>ANCHOR_WIND3</t>
  </si>
  <si>
    <t>ANCHOR WIND II B</t>
  </si>
  <si>
    <t>ANCHOR_WIND4</t>
  </si>
  <si>
    <t>APOGEE WIND U1</t>
  </si>
  <si>
    <t xml:space="preserve">21INR0467                                                                                           </t>
  </si>
  <si>
    <t>APOGEE_UNIT1</t>
  </si>
  <si>
    <t>APOGEE WIND U2</t>
  </si>
  <si>
    <t>APOGEE_UNIT2</t>
  </si>
  <si>
    <t>APOGEE WIND U3</t>
  </si>
  <si>
    <t>APOGEE_UNIT3</t>
  </si>
  <si>
    <t>APOGEE WIND U4</t>
  </si>
  <si>
    <t>APOGEE_UNIT4</t>
  </si>
  <si>
    <t>APOGEE WIND U5</t>
  </si>
  <si>
    <t>APOGEE_UNIT5</t>
  </si>
  <si>
    <t>APOGEE WIND U6</t>
  </si>
  <si>
    <t>APOGEE_UNIT6</t>
  </si>
  <si>
    <t>APOGEE WIND U7</t>
  </si>
  <si>
    <t>APOGEE_UNIT7</t>
  </si>
  <si>
    <t xml:space="preserve">19INR0145                                                                                           </t>
  </si>
  <si>
    <t>AQUILLA LAKE 2 WIND</t>
  </si>
  <si>
    <t xml:space="preserve">20INR0256                                                                                           </t>
  </si>
  <si>
    <t xml:space="preserve">20INR0083                                                                                           </t>
  </si>
  <si>
    <t>BLACKJACK CREEK WIND U1</t>
  </si>
  <si>
    <t>BLACKJAK_UNIT1</t>
  </si>
  <si>
    <t>BLACKJACK CREEK WIND U2</t>
  </si>
  <si>
    <t>BLACKJAK_UNIT2</t>
  </si>
  <si>
    <t xml:space="preserve">16INR0086                                                                                           </t>
  </si>
  <si>
    <t xml:space="preserve">17INR0027b                                                                                          </t>
  </si>
  <si>
    <t>FOXTROT WIND U1</t>
  </si>
  <si>
    <t>FOXTROT_UNIT1</t>
  </si>
  <si>
    <t>FOXTROT WIND U2</t>
  </si>
  <si>
    <t>FOXTROT_UNIT2</t>
  </si>
  <si>
    <t>FOXTROT WIND U3</t>
  </si>
  <si>
    <t>FOXTROT_UNIT3</t>
  </si>
  <si>
    <t xml:space="preserve">15INR0064b                                                                                          </t>
  </si>
  <si>
    <t xml:space="preserve">17INR0035                                                                                           </t>
  </si>
  <si>
    <t>EL ALGODON ALTO W U1</t>
  </si>
  <si>
    <t xml:space="preserve">15INR0034                                                                                           </t>
  </si>
  <si>
    <t>ALGODON_UNIT1</t>
  </si>
  <si>
    <t>EL ALGODON ALTO W U2</t>
  </si>
  <si>
    <t>ALGODON_UNIT2</t>
  </si>
  <si>
    <t xml:space="preserve">18INR0031                                                                                           </t>
  </si>
  <si>
    <t xml:space="preserve">16INR0081                                                                                           </t>
  </si>
  <si>
    <t xml:space="preserve">19INR0100                                                                                           </t>
  </si>
  <si>
    <t xml:space="preserve">16INR0085                                                                                           </t>
  </si>
  <si>
    <t xml:space="preserve">17INR0025                                                                                           </t>
  </si>
  <si>
    <t xml:space="preserve">19INR0163                                                                                           </t>
  </si>
  <si>
    <t xml:space="preserve">19INR0052                                                                                           </t>
  </si>
  <si>
    <t>VORTEX_WIND1</t>
  </si>
  <si>
    <t>VORTEX WIND U2</t>
  </si>
  <si>
    <t>VORTEX_WIND2</t>
  </si>
  <si>
    <t>VORTEX WIND U3</t>
  </si>
  <si>
    <t>VORTEX_WIND3</t>
  </si>
  <si>
    <t>VORTEX WIND U4</t>
  </si>
  <si>
    <t>VORTEX_WIND4</t>
  </si>
  <si>
    <t xml:space="preserve">19INR0128                                                                                           </t>
  </si>
  <si>
    <t>WHITE MESA 2 WIND</t>
  </si>
  <si>
    <t xml:space="preserve">21INR0521                                                                                           </t>
  </si>
  <si>
    <t xml:space="preserve">19INR0080                                                                                           </t>
  </si>
  <si>
    <t>WILDWIND</t>
  </si>
  <si>
    <t xml:space="preserve">20INR0033                                                                                           </t>
  </si>
  <si>
    <t>TPE ERATH SOLAR</t>
  </si>
  <si>
    <t>DG_ERATH_ERATH21</t>
  </si>
  <si>
    <t xml:space="preserve">21INR0538                                                                                           </t>
  </si>
  <si>
    <t xml:space="preserve">18INR0060                                                                                           </t>
  </si>
  <si>
    <t>BUFFALO CREEK (OLD 300 SOLAR CENTER) U1</t>
  </si>
  <si>
    <t xml:space="preserve">21INR0406                                                                                           </t>
  </si>
  <si>
    <t>BCK_UNIT1</t>
  </si>
  <si>
    <t>BUFFALO CREEK (OLD 300 SOLAR CENTER) U2</t>
  </si>
  <si>
    <t>BCK_UNIT2</t>
  </si>
  <si>
    <t xml:space="preserve">15INR0059                                                                                           </t>
  </si>
  <si>
    <t>EGROVESL_UNIT1</t>
  </si>
  <si>
    <t>FIGHTING JAYS SOLAR U1</t>
  </si>
  <si>
    <t>JAY_UNIT1</t>
  </si>
  <si>
    <t>FIGHTING JAYS SOLAR U2</t>
  </si>
  <si>
    <t>JAY_UNIT2</t>
  </si>
  <si>
    <t>NEBULA SOLAR (RAYOS DEL SOL) U1</t>
  </si>
  <si>
    <t>NEBULA_UNIT1</t>
  </si>
  <si>
    <t>NOBLE SOLAR U1</t>
  </si>
  <si>
    <t>NOBLESLR_SOLAR1</t>
  </si>
  <si>
    <t>NOBLE SOLAR U2</t>
  </si>
  <si>
    <t>NOBLESLR_SOLAR2</t>
  </si>
  <si>
    <t xml:space="preserve">20INR0130                                                                                           </t>
  </si>
  <si>
    <t xml:space="preserve">21INR0221                                                                                           </t>
  </si>
  <si>
    <t xml:space="preserve">21INR0491                                                                                           </t>
  </si>
  <si>
    <t xml:space="preserve">20INR0081                                                                                           </t>
  </si>
  <si>
    <t xml:space="preserve">20INR0082                                                                                           </t>
  </si>
  <si>
    <t xml:space="preserve">21INR0476                                                                                           </t>
  </si>
  <si>
    <t xml:space="preserve">21INR0510                                                                                           </t>
  </si>
  <si>
    <t>DECORDOVA BESS U1</t>
  </si>
  <si>
    <t>DCSES_BES1</t>
  </si>
  <si>
    <t>DECORDOVA BESS U2</t>
  </si>
  <si>
    <t>DCSES_BES2</t>
  </si>
  <si>
    <t>DECORDOVA BESS U3</t>
  </si>
  <si>
    <t>DCSES_BES3</t>
  </si>
  <si>
    <t>DECORDOVA BESS U4</t>
  </si>
  <si>
    <t>DCSES_BES4</t>
  </si>
  <si>
    <t>QUEEN_BA_BESS1</t>
  </si>
  <si>
    <t xml:space="preserve">21INR0460                                                                                           </t>
  </si>
  <si>
    <t>SWOOSEII_BESS1</t>
  </si>
  <si>
    <t>COLORADO BEND I EXPANSION</t>
  </si>
  <si>
    <t>21INR0512</t>
  </si>
  <si>
    <t>RABBS POWER STATION (UNITS 1-2)</t>
  </si>
  <si>
    <t>23INR0482</t>
  </si>
  <si>
    <t>ANCHOR WIND III</t>
  </si>
  <si>
    <t>21INR0546</t>
  </si>
  <si>
    <t>ANCHOR WIND IV</t>
  </si>
  <si>
    <t>22INR0562</t>
  </si>
  <si>
    <t>LACY CREEK WIND</t>
  </si>
  <si>
    <t>MONTE ALTO 2 WIND</t>
  </si>
  <si>
    <t>19INR0023</t>
  </si>
  <si>
    <t>MONTGOMERY RANCH WIND</t>
  </si>
  <si>
    <t>20INR0040</t>
  </si>
  <si>
    <t>YOUNG WIND</t>
  </si>
  <si>
    <t>21INR0401</t>
  </si>
  <si>
    <t>ANGELO SOLAR</t>
  </si>
  <si>
    <t>19INR0203</t>
  </si>
  <si>
    <t>ANGUS SOLAR</t>
  </si>
  <si>
    <t>20INR0035</t>
  </si>
  <si>
    <t>BAKER BRANCH SOLAR</t>
  </si>
  <si>
    <t>23INR0026</t>
  </si>
  <si>
    <t>BLUE SKY SOL</t>
  </si>
  <si>
    <t>22INR0455</t>
  </si>
  <si>
    <t>CHILLINGHAM SOLAR</t>
  </si>
  <si>
    <t>23INR0070</t>
  </si>
  <si>
    <t>CORAL SOLAR</t>
  </si>
  <si>
    <t>22INR0295</t>
  </si>
  <si>
    <t>DR SOLAR</t>
  </si>
  <si>
    <t>22INR0454</t>
  </si>
  <si>
    <t>GP SOLAR</t>
  </si>
  <si>
    <t>23INR0045</t>
  </si>
  <si>
    <t>GREYHOUND SOLAR</t>
  </si>
  <si>
    <t>21INR0268</t>
  </si>
  <si>
    <t>HORNET SOLAR</t>
  </si>
  <si>
    <t>23INR0021</t>
  </si>
  <si>
    <t>JUNGMANN SOLAR</t>
  </si>
  <si>
    <t>22INR0356</t>
  </si>
  <si>
    <t>MILAM</t>
  </si>
  <si>
    <t>MCLEAN (SHAKES) SOLAR</t>
  </si>
  <si>
    <t>OUTPOST SOLAR</t>
  </si>
  <si>
    <t>23INR0007</t>
  </si>
  <si>
    <t>PORTER SOLAR</t>
  </si>
  <si>
    <t>21INR0458</t>
  </si>
  <si>
    <t>REDONDA SOLAR</t>
  </si>
  <si>
    <t>23INR0162</t>
  </si>
  <si>
    <t>SHAULA I SOLAR</t>
  </si>
  <si>
    <t>22INR0251</t>
  </si>
  <si>
    <t>DEWITT</t>
  </si>
  <si>
    <t>STAMPEDE SOLAR</t>
  </si>
  <si>
    <t>22INR0409</t>
  </si>
  <si>
    <t>STARLING SOLAR</t>
  </si>
  <si>
    <t>23INR0035</t>
  </si>
  <si>
    <t>ANEMOI ENERGY STORAGE</t>
  </si>
  <si>
    <t>23INR0369</t>
  </si>
  <si>
    <t>BLUE JAY BESS</t>
  </si>
  <si>
    <t>23INR0019</t>
  </si>
  <si>
    <t>BRIGHT ARROW STORAGE</t>
  </si>
  <si>
    <t>22INR0302</t>
  </si>
  <si>
    <t>BRP LIBRA BESS</t>
  </si>
  <si>
    <t>22INR0366</t>
  </si>
  <si>
    <t>BURRO BESS (DGR)</t>
  </si>
  <si>
    <t>22INR0573</t>
  </si>
  <si>
    <t>CEDARVILLE BESS (DGR)</t>
  </si>
  <si>
    <t>22INR0577</t>
  </si>
  <si>
    <t>CHILLINGHAM STORAGE</t>
  </si>
  <si>
    <t>23INR0079</t>
  </si>
  <si>
    <t>COYOTE SPRINGS BESS (DGR)</t>
  </si>
  <si>
    <t>22INR0574</t>
  </si>
  <si>
    <t>EVAL STORAGE</t>
  </si>
  <si>
    <t>22INR0401</t>
  </si>
  <si>
    <t>FAULKNER BESS (DGR)</t>
  </si>
  <si>
    <t>22INR0571</t>
  </si>
  <si>
    <t>GIGA TEXAS ENERGY STORAGE</t>
  </si>
  <si>
    <t>23INR0239</t>
  </si>
  <si>
    <t>HUMMINGBIRD STORAGE</t>
  </si>
  <si>
    <t>22INR0327</t>
  </si>
  <si>
    <t>LA HUERTA BESS (DGR)</t>
  </si>
  <si>
    <t>22INR0572</t>
  </si>
  <si>
    <t>DIMMIT</t>
  </si>
  <si>
    <t>MATTA POWER STATION (DGR)</t>
  </si>
  <si>
    <t>22INR0565</t>
  </si>
  <si>
    <t>MUSTANG CREEK STORAGE</t>
  </si>
  <si>
    <t>21INR0484</t>
  </si>
  <si>
    <t>PADUA GRID BESS</t>
  </si>
  <si>
    <t>22INR0368</t>
  </si>
  <si>
    <t>PYRON BESS II</t>
  </si>
  <si>
    <t>20INR0268</t>
  </si>
  <si>
    <t>ROSELAND STORAGE</t>
  </si>
  <si>
    <t>22INR0280</t>
  </si>
  <si>
    <t>SADDLEBACK BESS (DGR)</t>
  </si>
  <si>
    <t>22INR0570</t>
  </si>
  <si>
    <t>SCREWBEAN BESS (DGR)</t>
  </si>
  <si>
    <t>22INR0587</t>
  </si>
  <si>
    <t>STAMPEDE BESS</t>
  </si>
  <si>
    <t>22INR0410</t>
  </si>
  <si>
    <t>TURQUOISE STORAGE</t>
  </si>
  <si>
    <t>22INR0509</t>
  </si>
  <si>
    <t>SMALL GENERATORS WITH SIGNED IAs AND 'MODEL READY DATES' PENDING *</t>
  </si>
  <si>
    <t>GUAJILLO ENERGY STORAGE</t>
  </si>
  <si>
    <t>23INR0343</t>
  </si>
  <si>
    <t>RAY OLINGER STG 1 (AS OF 4/5/22)</t>
  </si>
  <si>
    <t>SUMMER CAPACITY (MW)</t>
  </si>
  <si>
    <t>Summer Summary:  2023-2032</t>
  </si>
  <si>
    <t>WINTER CAPACITY (MW)</t>
  </si>
  <si>
    <t>Hydroelectric, Peak Average Capacity Contribution (73% of installed capacity)</t>
  </si>
  <si>
    <t>Non-Synchronous Ties (Based on average net import contribution during winter 2020/21 EEA events)</t>
  </si>
  <si>
    <t>Winter Summary:  2023/2024 through 2032/2033</t>
  </si>
  <si>
    <t>Notes on Changes Relative to the Last CDR Report, Published Dec 2021</t>
  </si>
  <si>
    <t>List of significant changes relative to the last CDR, published December 2021</t>
  </si>
  <si>
    <t>Shows load forecast, resource capacity and reserve margin for Summer 2023 through Summer 2032</t>
  </si>
  <si>
    <t>Condensed versions of the Summer Summary tab for 2023-2027 under different sets of planned project inclusion criteria</t>
  </si>
  <si>
    <t>Shows load forecast, resource capacity and reserve margin for Winter 2023/2024 through Winter 2032/2033</t>
  </si>
  <si>
    <t>Lists generation fuel types by MW and by percentage for Summer 2023 through Summer 2032 and Winter 2023/24 through Winter 2032/2033</t>
  </si>
  <si>
    <t>HEB769_ELDOR769</t>
  </si>
  <si>
    <t>WAL3224_MESQ3224</t>
  </si>
  <si>
    <t>WAL3285_CEDA3285</t>
  </si>
  <si>
    <t>WAL5480_HUTT5480</t>
  </si>
  <si>
    <t>WAL2993_IMPE2993</t>
  </si>
  <si>
    <t>WAL3432_PARK3432</t>
  </si>
  <si>
    <t>WAL3584_BELL3584</t>
  </si>
  <si>
    <t>WAL284_MANS284</t>
  </si>
  <si>
    <t>WAL4526_AIRL4526</t>
  </si>
  <si>
    <t>WAL4298_LOCK4298</t>
  </si>
  <si>
    <t>WAL5612_UNIV5612</t>
  </si>
  <si>
    <t>WAL2257_FAIR2257</t>
  </si>
  <si>
    <t>WAL3425_SOUT3425</t>
  </si>
  <si>
    <t>WAL3500_UVAL3500</t>
  </si>
  <si>
    <t>WAL772_BARK772</t>
  </si>
  <si>
    <t>SWTP_1_SWTP_1</t>
  </si>
  <si>
    <t>HEB STORE 769</t>
  </si>
  <si>
    <t>WAL STORE 3224</t>
  </si>
  <si>
    <t>WAL STORE 3285</t>
  </si>
  <si>
    <t>WAL STORE 5480</t>
  </si>
  <si>
    <t>WAL STORE 2993</t>
  </si>
  <si>
    <t>WAL STORE 3432</t>
  </si>
  <si>
    <t>WAL STORE 3584</t>
  </si>
  <si>
    <t>WAL STORE 284</t>
  </si>
  <si>
    <t>WAL STORE 4526</t>
  </si>
  <si>
    <t>WAL STORE 4298</t>
  </si>
  <si>
    <t>WAL STORE 5612</t>
  </si>
  <si>
    <t>WAL STORE 2257</t>
  </si>
  <si>
    <t>WAL STORE 3425</t>
  </si>
  <si>
    <t>WAL STORE 3500</t>
  </si>
  <si>
    <t>WAL STORE 772</t>
  </si>
  <si>
    <t>CITY OF VICTORIA - SURFACE WATER TREATMENT PLANT</t>
  </si>
  <si>
    <t>22INR0586</t>
  </si>
  <si>
    <t>Fuel Type Capacity Mix</t>
  </si>
  <si>
    <t>MONTE ALTO 1 WIND</t>
  </si>
  <si>
    <t>COTTONWOOD BAYOU SOLAR I</t>
  </si>
  <si>
    <t>TAVNER (FORT BEND SOLAR)</t>
  </si>
  <si>
    <t>MERCURY I SOLAR</t>
  </si>
  <si>
    <t>MADERO GRID U1</t>
  </si>
  <si>
    <t>MADERO GRID U2 (IGNACIO GRID)</t>
  </si>
  <si>
    <t>The tables below show condensed versions of the Summer Summary tab for 2023-2027 under different sets of planned project inclusion criteria.
Table 1 shows the line items under the current CDR-eligibility criteria (signed IA and air permits/proof of adequate water supplies for fossil-fuel projects). Tables 2, 3, and 4 show the line items under more selective sets of criteria for including planned projects: Table 2 - Meets All Planning Guide Section 6.9(1) Requirements, Table 3 - Meets All Planning Guide Section 6.9 Requirements, Table 4 - meets Quarterly Stability Assessment prerequisites. Table 5 compares the Planning Reserve Margins across the four sets of CDR planned project inclusion criteria. 
An abbreviated summary of the Planning Guide criteria are listed below the data tables. See Planning Guide Sections 5.9 and 6.9 for the full text.
Planned Projects data comes from generation capacity developers and owners as reported in ERCOT's Resource Integration and Ongoing Operations (RIOO) system and other data collection mechanisms described in the ERCOT Protocols.</t>
  </si>
  <si>
    <t>Coastal Wind, Peak Average Capacity Contribution (46% of installed capacity)</t>
  </si>
  <si>
    <t>Panhandle Wind, Peak Average Capacity Contribution (34% of installed capacity)</t>
  </si>
  <si>
    <t>Other Wind, Peak Average Capacity Contribution (19% of installed capacity)</t>
  </si>
  <si>
    <t>Solar Utility-Scale, Peak Average Capacity Contribution (11% of installed capacity)</t>
  </si>
  <si>
    <t>Planned Coastal Wind with Signed IA, Peak Average Capacity Contribution (46% of installed capacity)</t>
  </si>
  <si>
    <t>Planned Panhandle Wind with Signed IA, Peak Average Capacity Contribution (34% of installed capacity)</t>
  </si>
  <si>
    <t>Planned Other Wind with Signed IA, Peak Average Capacity Contribution (19% of installed capacity)</t>
  </si>
  <si>
    <t>Planned Solar Utility-Scale, Peak Average Capacity Contribution (11% of installed capacity)</t>
  </si>
  <si>
    <t>Fuel type is based on the primary fuel. Capacity contribution of the wind resources is included at 46% for Coastal counties, 34% for Panhandle counties, and 19% for all other counties, while the solar capacity contribution is 11%. Private Use Network, and Hydro are included based on the three-year average historical capability for each Winter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</si>
  <si>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INSTALLED CAPACITY 
RATING 
(MW)</t>
  </si>
  <si>
    <t>Installed capacity ratings are based on the maximum power that a generating unit can produce during normal sustained operating conditions as specified by the equipment manufacturer</t>
  </si>
  <si>
    <t>In Percentages</t>
  </si>
  <si>
    <t>Natural Gas</t>
  </si>
  <si>
    <t>Expected Capacity Available for Summer Peak Demands</t>
  </si>
  <si>
    <t>Expected Capacity Available for WInter Peak Demands</t>
  </si>
  <si>
    <r>
      <rPr>
        <b/>
        <sz val="10"/>
        <rFont val="Arial"/>
        <family val="2"/>
      </rPr>
      <t>Other Notable Changes (since the Dec 2021 CDR report):</t>
    </r>
    <r>
      <rPr>
        <sz val="10"/>
        <rFont val="Arial"/>
        <family val="2"/>
      </rPr>
      <t xml:space="preserve">
- Peak Average Capacity Contribution for Wind and Solar resources were updated to reflect winter 2021/2022 data.
  Wind-Coastal changed from 47% to 46%
  Wind-Panhandle changed from 34% to 34%
  Wind-Other changed from 20% to 19%
  Solar changed from 7% to 11%
- Installed capacity for generations resources are now being reported along-side the seasonal capacity ratings.
- SummerFuelTypes and WinterFuelTypes tabs were conslidated into a single tab: Fuel Type Capacity Mix.</t>
    </r>
  </si>
  <si>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</si>
  <si>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</si>
  <si>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Firm Peak Demand, MW</t>
  </si>
  <si>
    <t>Summer Capacity MW</t>
  </si>
  <si>
    <t>The following is a list of operating fossil fuel Settlement Only Distribution Generators (SODGs) being provided for informational purposes. (The reported capacities are not included in the reserve margin calculations.) As of 5/1/22, there are 601.9 MW of fossil fuel SODG capacity (277.0 MW fired by diesel fuel and 324.9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 ERCOT plans to submit an NPRR during 2022.</t>
  </si>
  <si>
    <t>ENAS_ENA1</t>
  </si>
  <si>
    <t>SNYDER WIND</t>
  </si>
  <si>
    <t>RAYBURN_RAYBURG2</t>
  </si>
  <si>
    <t>SAM RAYBURN POWER CTG 2</t>
  </si>
  <si>
    <t>RAYBURN_RAYBURG1</t>
  </si>
  <si>
    <t>SAM RAYBURN POWER CTG 1</t>
  </si>
  <si>
    <t>KEO_KEO_SM1</t>
  </si>
  <si>
    <t>SHERBINO 1 WIND</t>
  </si>
  <si>
    <t>DECKER_DPG1</t>
  </si>
  <si>
    <t>DECKER CREEK STG 1</t>
  </si>
  <si>
    <t>OKLA_OKLA_G1</t>
  </si>
  <si>
    <t>OKLAUNION U1</t>
  </si>
  <si>
    <t>SW_MESA_SW_MESA</t>
  </si>
  <si>
    <t>WEST TEXAS WIND</t>
  </si>
  <si>
    <t>GIBCRK_GIB_CRG1</t>
  </si>
  <si>
    <t>GIBBONS CREEK U1</t>
  </si>
  <si>
    <t>SRB_SRB_G2</t>
  </si>
  <si>
    <t>S R BERTRON U2</t>
  </si>
  <si>
    <t>SRB_SRB_G1</t>
  </si>
  <si>
    <t>S R BERTRON U1</t>
  </si>
  <si>
    <t>BBSES_UNIT2</t>
  </si>
  <si>
    <t>BIG BROWN U2</t>
  </si>
  <si>
    <t>BBSES_UNIT1</t>
  </si>
  <si>
    <t>BIG BROWN U1</t>
  </si>
  <si>
    <t>SD5SES_UNIT5</t>
  </si>
  <si>
    <t>SANDOW U5</t>
  </si>
  <si>
    <t>SDSES_UNIT4</t>
  </si>
  <si>
    <t>SANDOW U4</t>
  </si>
  <si>
    <t>MNSES_UNIT3</t>
  </si>
  <si>
    <t>MONTICELLO U3</t>
  </si>
  <si>
    <t>MNSES_UNIT2</t>
  </si>
  <si>
    <t>MONTICELLO U2</t>
  </si>
  <si>
    <t>MNSES_UNIT1</t>
  </si>
  <si>
    <t>MONTICELLO U1</t>
  </si>
  <si>
    <t>SRB_SRB_G4</t>
  </si>
  <si>
    <t>S R BERTRON U4</t>
  </si>
  <si>
    <t>SRB_SRB_G3</t>
  </si>
  <si>
    <t>S R BERTRON U3</t>
  </si>
  <si>
    <t>SRB_SRBGT_2</t>
  </si>
  <si>
    <t>S R BERTRON CTG 2</t>
  </si>
  <si>
    <t>GBY_GBY_5</t>
  </si>
  <si>
    <t>GREENS BAYOU STG U5</t>
  </si>
  <si>
    <t>UCC_COGN_UCC_C_1</t>
  </si>
  <si>
    <t>UNION CARBIDE COGEN</t>
  </si>
  <si>
    <t>PEARSALL_PEARS_3</t>
  </si>
  <si>
    <t>PEARSALL STG U3</t>
  </si>
  <si>
    <t>PEARSALL_PEARS_2</t>
  </si>
  <si>
    <t>PEARSALL STG U2</t>
  </si>
  <si>
    <t>PEARSALL_PEARS_1</t>
  </si>
  <si>
    <t>PEARSALL STG U1</t>
  </si>
  <si>
    <t>LFBIO_UNIT1</t>
  </si>
  <si>
    <t>LUFKIN BIOMASS</t>
  </si>
  <si>
    <t>CTL_ST_102</t>
  </si>
  <si>
    <t>CAPITAL COGEN ST 102</t>
  </si>
  <si>
    <t>CTL_ST_101</t>
  </si>
  <si>
    <t>CAPITAL COGEN ST 101</t>
  </si>
  <si>
    <t>CTL_GT_104</t>
  </si>
  <si>
    <t>CAPITAL COGEN GT 104</t>
  </si>
  <si>
    <t>CTL_GT_103</t>
  </si>
  <si>
    <t>CAPITAL COGEN GT 103</t>
  </si>
  <si>
    <t>CTL_GT_102</t>
  </si>
  <si>
    <t>CAPITAL COGEN GT 102</t>
  </si>
  <si>
    <t>FRONTERA_FRONTEG3</t>
  </si>
  <si>
    <t>FRONTERA GENERATION STG</t>
  </si>
  <si>
    <t>FRONTERA_FRONTEG2</t>
  </si>
  <si>
    <t>FRONTERA GENERATION CTG 2</t>
  </si>
  <si>
    <t>FRONTERA_FRONTEG1</t>
  </si>
  <si>
    <t>FRONTERA GENERATION CTG 1</t>
  </si>
  <si>
    <t>SILASRAY_SILAS_5</t>
  </si>
  <si>
    <t>SILAS RAY CTG 5</t>
  </si>
  <si>
    <t>VLSES_UNIT3</t>
  </si>
  <si>
    <t>VALLEY SES U3</t>
  </si>
  <si>
    <t>VLSES_UNIT2</t>
  </si>
  <si>
    <t>VALLEY SES U2</t>
  </si>
  <si>
    <t>VLSES_UNIT1</t>
  </si>
  <si>
    <t>VALLEY SES U1</t>
  </si>
  <si>
    <t>PBSES_UNIT6</t>
  </si>
  <si>
    <t>PERMIAN BASIN SES U6</t>
  </si>
  <si>
    <t>NTX_NTX_3</t>
  </si>
  <si>
    <t>NORTH TEXAS CTG 3</t>
  </si>
  <si>
    <t>NTX_NTX_2</t>
  </si>
  <si>
    <t>NORTH TEXAS CTG 2</t>
  </si>
  <si>
    <t>NTX_NTX_1</t>
  </si>
  <si>
    <t>NORTH TEXAS CTG 1</t>
  </si>
  <si>
    <t>KUNITZ_WIND_LGE</t>
  </si>
  <si>
    <t>KUNITZ WIND</t>
  </si>
  <si>
    <t>KUNITZ_WIND_NWP</t>
  </si>
  <si>
    <t>DELAWARE MOUNTAIN WIND FARM</t>
  </si>
  <si>
    <t>APD_APD_G1</t>
  </si>
  <si>
    <t>APPLIED ENERGY</t>
  </si>
  <si>
    <t>ATKINS_ATKINSG6</t>
  </si>
  <si>
    <t>ATKINS CTG 6</t>
  </si>
  <si>
    <t>ATKINS_ATKINSG5</t>
  </si>
  <si>
    <t>ATKINS CTG 5</t>
  </si>
  <si>
    <t>ATKINS_ATKINSG4</t>
  </si>
  <si>
    <t>ATKINS CTG 4</t>
  </si>
  <si>
    <t>ATKINS_ATKINSG3</t>
  </si>
  <si>
    <t>ATKINS CTG 3</t>
  </si>
  <si>
    <t>APD_APD_PS1</t>
  </si>
  <si>
    <t xml:space="preserve">AES DEEPWATER </t>
  </si>
  <si>
    <t>FERGUS_FERGUSG1</t>
  </si>
  <si>
    <t>THOMAS C FERGUSON 1</t>
  </si>
  <si>
    <t>LEON_CRK_LCP4G4</t>
  </si>
  <si>
    <t>LEON CREEK 4</t>
  </si>
  <si>
    <t>LEON_CRK_LCP3G3</t>
  </si>
  <si>
    <t>LEON CREEK 3</t>
  </si>
  <si>
    <t>RAYBURN_RAYBURG3</t>
  </si>
  <si>
    <t>RAYBURN 3</t>
  </si>
  <si>
    <t>TUTTLE_WBT4G4</t>
  </si>
  <si>
    <t>W B TUTTLE 4</t>
  </si>
  <si>
    <t>TUTTLE_WBT3G3</t>
  </si>
  <si>
    <t>W B TUTTLE 3</t>
  </si>
  <si>
    <t>TUTTLE_WBT1G1</t>
  </si>
  <si>
    <t>W B TUTTLE 1</t>
  </si>
  <si>
    <t>NEWMAN_NEWMA_5</t>
  </si>
  <si>
    <t>C E NEWMAN 5</t>
  </si>
  <si>
    <t>DOWGEN_DOW_G62</t>
  </si>
  <si>
    <t>DOW G62</t>
  </si>
  <si>
    <t>THSES_UNIT2</t>
  </si>
  <si>
    <t>TRADINGHOUSE 2</t>
  </si>
  <si>
    <t>EMSES_UNIT3</t>
  </si>
  <si>
    <t>EAGLE MOUNTAIN 3</t>
  </si>
  <si>
    <t>EMSES_UNIT2</t>
  </si>
  <si>
    <t>EAGLE MOUNTAIN 2</t>
  </si>
  <si>
    <t>EMSES_UNIT1</t>
  </si>
  <si>
    <t>EAGLE MOUNTAIN 1</t>
  </si>
  <si>
    <t>CNSES_UNIT1</t>
  </si>
  <si>
    <t>COLLIN 1</t>
  </si>
  <si>
    <t>COASTAL_COASTAG2</t>
  </si>
  <si>
    <t>COASTAL STATES (W) 2</t>
  </si>
  <si>
    <t>COASTAL_COASTAG1</t>
  </si>
  <si>
    <t>COASTAL STATES (W) 1</t>
  </si>
  <si>
    <t>NCARBIDE_NCARBIG4</t>
  </si>
  <si>
    <t>NORTH CARBIDE G4</t>
  </si>
  <si>
    <t>PHR_PHR_G4</t>
  </si>
  <si>
    <t>P H ROBINSON 4</t>
  </si>
  <si>
    <t>PHR_PHR_G3</t>
  </si>
  <si>
    <t>P H ROBINSON 3</t>
  </si>
  <si>
    <t>PHR_PHR_G2A</t>
  </si>
  <si>
    <t>P H ROBINSON 2</t>
  </si>
  <si>
    <t>PHR_PHR_G1</t>
  </si>
  <si>
    <t>P H ROBINSON 1</t>
  </si>
  <si>
    <t>THSES_UNIT1</t>
  </si>
  <si>
    <t>TRADINGHOUSE 1</t>
  </si>
  <si>
    <t>SWCOG_UNIT1</t>
  </si>
  <si>
    <t>SWEETWATER GENERATION PLANT 4</t>
  </si>
  <si>
    <t>SWCOG_CT3</t>
  </si>
  <si>
    <t>SWEETWATER GENERATION PLANT 3</t>
  </si>
  <si>
    <t>SWCOG_CT2</t>
  </si>
  <si>
    <t>SWEETWATER GENERATION PLANT 2</t>
  </si>
  <si>
    <t>SWCOG_CT1</t>
  </si>
  <si>
    <t>SWEETWATER GENERATION PLANT 1</t>
  </si>
  <si>
    <t>PB5SES_UNIT5</t>
  </si>
  <si>
    <t>PERMIAN BASIN 5</t>
  </si>
  <si>
    <t>MGSES_UNIT6</t>
  </si>
  <si>
    <t>MORGAN CREEK 6</t>
  </si>
  <si>
    <t>MGSES_UNIT5</t>
  </si>
  <si>
    <t>MORGAN CREEK 5</t>
  </si>
  <si>
    <t>NLSES_UNIT3</t>
  </si>
  <si>
    <t>NORTH LAKE 3</t>
  </si>
  <si>
    <t>NLSES_UNIT2</t>
  </si>
  <si>
    <t>NORTH LAKE 2</t>
  </si>
  <si>
    <t>NLSES_UNIT1</t>
  </si>
  <si>
    <t>NORTH LAKE 1</t>
  </si>
  <si>
    <t>SRB_SRBGT_1</t>
  </si>
  <si>
    <t>SAM BERTRON T1</t>
  </si>
  <si>
    <t>MCSES_UNIT3</t>
  </si>
  <si>
    <t>MOUNTAIN CREEK 3</t>
  </si>
  <si>
    <t>MCSES_UNIT2</t>
  </si>
  <si>
    <t>MOUNTAIN CREEK 2</t>
  </si>
  <si>
    <t>HLSES_UNIT2</t>
  </si>
  <si>
    <t>HANDLEY 2</t>
  </si>
  <si>
    <t>HLSES_UNIT1</t>
  </si>
  <si>
    <t>HANDLEY 1</t>
  </si>
  <si>
    <t>FTPP_G2</t>
  </si>
  <si>
    <t>FT. PHANTOM 2</t>
  </si>
  <si>
    <t>FTPP_G1</t>
  </si>
  <si>
    <t>FT. PHANTOM 1</t>
  </si>
  <si>
    <t>TUTTLE_WBT2G2</t>
  </si>
  <si>
    <t>W B TUTTLE 2</t>
  </si>
  <si>
    <t>CHLGT-1</t>
  </si>
  <si>
    <t>CHANEL 1</t>
  </si>
  <si>
    <t>VICTORIA 6</t>
  </si>
  <si>
    <t>VICTORIA 5</t>
  </si>
  <si>
    <t>VICTORIA_VICTORG4</t>
  </si>
  <si>
    <t>VICTORIA 4</t>
  </si>
  <si>
    <t>CHLGT-2</t>
  </si>
  <si>
    <t>CHANEL 2</t>
  </si>
  <si>
    <t>SPNCER_SPNCE_3</t>
  </si>
  <si>
    <t>SPENCER 3</t>
  </si>
  <si>
    <t>NEWMAN_NEWMA_4</t>
  </si>
  <si>
    <t>C.E. NEWMAN 4</t>
  </si>
  <si>
    <t>NEWMAN_NEWMA_3</t>
  </si>
  <si>
    <t>C.E. NEWMAN 3</t>
  </si>
  <si>
    <t>NEWMAN_NEWMA_2</t>
  </si>
  <si>
    <t>C.E. NEWMAN 2</t>
  </si>
  <si>
    <t>NEWMAN_NEWMA_1</t>
  </si>
  <si>
    <t>C.E. NEWMAN 1</t>
  </si>
  <si>
    <t>HOLLY_HPG2</t>
  </si>
  <si>
    <t>HOLLY STREET 2</t>
  </si>
  <si>
    <t>HOLLY_HPG1</t>
  </si>
  <si>
    <t>HOLLY STREET 1</t>
  </si>
  <si>
    <t>TJG401</t>
  </si>
  <si>
    <t>TIDAL ROAD COGEN</t>
  </si>
  <si>
    <t>Retirement Effective Date</t>
  </si>
  <si>
    <t>Summer Capacity (MW)</t>
  </si>
  <si>
    <t>Unit Code</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</si>
  <si>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Except for rare exceptions,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rFont val="Arial"/>
        <family val="2"/>
        <scheme val="major"/>
      </rPr>
      <t>Treatment of Private Use Network (PUN) generators</t>
    </r>
    <r>
      <rPr>
        <sz val="10"/>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rFont val="Arial"/>
        <family val="2"/>
        <scheme val="major"/>
      </rPr>
      <t>Treatment of Settlement Only Generators (SOGs)</t>
    </r>
    <r>
      <rPr>
        <sz val="10"/>
        <rFont val="Arial"/>
        <family val="2"/>
        <scheme val="major"/>
      </rPr>
      <t>: The list does not include decommissioned or retired SOGs because there is currently no NSO/NCGRD process for this generator type.</t>
    </r>
  </si>
  <si>
    <t>Decommissioned Generation Resources</t>
  </si>
  <si>
    <t>Decommissioned Gen. Resources</t>
  </si>
  <si>
    <t xml:space="preserve">Lists Generation Resources that have been decommissioned and retired per a Notification of Suspension of Operations (NSO) or a Notification of Change of Generation Resource Designation (NCGRD) </t>
  </si>
  <si>
    <t xml:space="preserve">DECKER CREEK STG 2                                                                                                                                                     </t>
  </si>
  <si>
    <t>DECKER_DPG2</t>
  </si>
  <si>
    <t>FAULKNER_BESS</t>
  </si>
  <si>
    <t>SADLBACK_BESS</t>
  </si>
  <si>
    <t>ANCHOR_WIND5</t>
  </si>
  <si>
    <t>AGUAYO WIND</t>
  </si>
  <si>
    <t>20INR0250</t>
  </si>
  <si>
    <t>NEPTUNE SOLAR</t>
  </si>
  <si>
    <t>21INR0499</t>
  </si>
  <si>
    <t>AMSTERDAM SOLAR</t>
  </si>
  <si>
    <t>21INR0256</t>
  </si>
  <si>
    <t>ROCINANTE SOLAR</t>
  </si>
  <si>
    <t>23INR0231</t>
  </si>
  <si>
    <t>NOBLE STORAGE PHASE II</t>
  </si>
  <si>
    <t>22INR0598</t>
  </si>
  <si>
    <t>COTTONWOOD BAYOU STORAGE</t>
  </si>
  <si>
    <t>21INR0443</t>
  </si>
  <si>
    <t>LIMOUSIN OAK STORAGE</t>
  </si>
  <si>
    <t>22INR0338</t>
  </si>
  <si>
    <t>AMSTERDAM STORAGE</t>
  </si>
  <si>
    <t>22INR0417</t>
  </si>
  <si>
    <t>SOWERS STORAGE</t>
  </si>
  <si>
    <t>22INR0552</t>
  </si>
  <si>
    <t>ROCINANTE BESS</t>
  </si>
  <si>
    <t>23INR0232</t>
  </si>
  <si>
    <t>SABAL STORAGE</t>
  </si>
  <si>
    <t>22INR0398</t>
  </si>
  <si>
    <r>
      <rPr>
        <b/>
        <sz val="10"/>
        <rFont val="Arial"/>
        <family val="2"/>
      </rPr>
      <t>Notable Resource Changes (since Dec 2021 CDR report):</t>
    </r>
    <r>
      <rPr>
        <sz val="10"/>
        <rFont val="Arial"/>
        <family val="2"/>
      </rPr>
      <t xml:space="preserve">
Recent Retirement
- DECKER CREEK STG 2, 420 MW GAS-ST unit retired on 3/31/22 based on NSO submitted on 11/1/2021.</t>
    </r>
  </si>
  <si>
    <t>- TEXAS GULF SULPHUR CTG 1, 69 MW GAS-GT, which is currently decommissioned and retired, is expected to be back in service by December 2022 based on resource owner information.</t>
  </si>
  <si>
    <t>Installed Capacity Ratings (see note)</t>
  </si>
  <si>
    <t>Note on Installed Capacities: Installed capacity ratings are based on the maximum power that a generating unit can produce during normal sustained operating conditions as specified by the equipment manufacturer.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</si>
</sst>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0.000000000000"/>
    <numFmt numFmtId="167" formatCode="_(* #,##0.0_);_(* \(#,##0.0\);_(* &quot;-&quot;?_);_(@_)"/>
    <numFmt numFmtId="168" formatCode="0.0"/>
    <numFmt numFmtId="169" formatCode="#,##0\ &quot;MW&quot;"/>
    <numFmt numFmtId="170" formatCode="#0"/>
    <numFmt numFmtId="171" formatCode="#,##0.0"/>
    <numFmt numFmtId="172" formatCode="_(* #,##0.0_);_(* \(#,##0.0\);_(* &quot;-&quot;??_);_(@_)"/>
  </numFmts>
  <fonts count="88">
    <font>
      <sz val="10"/>
      <name val="Arial"/>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b/>
      <sz val="10"/>
      <color theme="7"/>
      <name val="Arial"/>
      <family val="2"/>
    </font>
    <font>
      <u/>
      <sz val="10"/>
      <color theme="0"/>
      <name val="Arial"/>
      <family val="2"/>
    </font>
    <font>
      <sz val="10"/>
      <color rgb="FFFF0000"/>
      <name val="Arial"/>
      <family val="2"/>
    </font>
    <font>
      <b/>
      <sz val="10"/>
      <color rgb="FFC00000"/>
      <name val="Arial"/>
      <family val="2"/>
    </font>
    <font>
      <b/>
      <vertAlign val="superscript"/>
      <sz val="10"/>
      <name val="Arial"/>
      <family val="2"/>
    </font>
    <font>
      <sz val="9"/>
      <color indexed="81"/>
      <name val="Tahoma"/>
      <family val="2"/>
    </font>
    <font>
      <sz val="11"/>
      <name val="Arial"/>
      <family val="2"/>
      <scheme val="major"/>
    </font>
    <font>
      <b/>
      <sz val="10"/>
      <color rgb="FF000000"/>
      <name val="Arial"/>
      <family val="2"/>
    </font>
    <font>
      <sz val="10"/>
      <name val="Arial"/>
      <family val="2"/>
    </font>
    <font>
      <sz val="11"/>
      <color rgb="FF006100"/>
      <name val="Garamond"/>
      <family val="2"/>
      <scheme val="minor"/>
    </font>
    <font>
      <sz val="10"/>
      <color theme="1"/>
      <name val="Tahoma"/>
      <family val="2"/>
    </font>
    <font>
      <sz val="11"/>
      <name val="Calibri"/>
      <family val="2"/>
    </font>
    <font>
      <b/>
      <sz val="11"/>
      <name val="Calibri"/>
      <family val="2"/>
    </font>
    <font>
      <sz val="9"/>
      <name val="Arial"/>
      <family val="2"/>
    </font>
    <font>
      <b/>
      <sz val="12"/>
      <name val="Arial"/>
      <family val="2"/>
      <scheme val="major"/>
    </font>
    <font>
      <i/>
      <sz val="10"/>
      <name val="Arial"/>
      <family val="2"/>
      <scheme val="major"/>
    </font>
    <font>
      <u/>
      <sz val="11"/>
      <color rgb="FF000000"/>
      <name val="Arial"/>
      <family val="2"/>
      <scheme val="major"/>
    </font>
    <font>
      <sz val="11"/>
      <color theme="1"/>
      <name val="Arial"/>
      <family val="2"/>
    </font>
    <font>
      <b/>
      <u/>
      <sz val="10"/>
      <color theme="1"/>
      <name val="Arial"/>
      <family val="2"/>
      <scheme val="major"/>
    </font>
    <font>
      <sz val="14"/>
      <color rgb="FFFFFFFF"/>
      <name val="Arial"/>
      <family val="2"/>
    </font>
    <font>
      <sz val="10"/>
      <color theme="1"/>
      <name val="Arial"/>
      <family val="2"/>
      <scheme val="major"/>
    </font>
    <font>
      <b/>
      <sz val="12"/>
      <name val="Arial"/>
      <family val="2"/>
    </font>
    <font>
      <u/>
      <sz val="10"/>
      <name val="Arial"/>
      <family val="2"/>
      <scheme val="major"/>
    </font>
    <font>
      <sz val="10"/>
      <color rgb="FF242424"/>
      <name val="Arial"/>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rgb="FFDEE1E2"/>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11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0" borderId="0"/>
    <xf numFmtId="0" fontId="4" fillId="0" borderId="0"/>
    <xf numFmtId="0" fontId="37" fillId="0" borderId="0"/>
    <xf numFmtId="0" fontId="37" fillId="0" borderId="0"/>
    <xf numFmtId="0" fontId="37" fillId="0" borderId="0"/>
    <xf numFmtId="0" fontId="19"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37"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55" fillId="0" borderId="0"/>
    <xf numFmtId="0" fontId="58" fillId="34" borderId="0" applyNumberFormat="0" applyBorder="0" applyAlignment="0" applyProtection="0"/>
    <xf numFmtId="0" fontId="59" fillId="35" borderId="15" applyNumberFormat="0" applyAlignment="0" applyProtection="0"/>
    <xf numFmtId="0" fontId="72" fillId="0" borderId="0"/>
    <xf numFmtId="0" fontId="4" fillId="0" borderId="0"/>
    <xf numFmtId="0" fontId="2" fillId="0" borderId="0"/>
    <xf numFmtId="0" fontId="73" fillId="42" borderId="0" applyNumberFormat="0" applyBorder="0" applyAlignment="0" applyProtection="0"/>
    <xf numFmtId="0" fontId="74" fillId="0" borderId="0"/>
    <xf numFmtId="0" fontId="5" fillId="3" borderId="0" applyNumberFormat="0" applyBorder="0" applyAlignment="0" applyProtection="0"/>
    <xf numFmtId="0" fontId="5" fillId="2" borderId="0" applyNumberFormat="0" applyBorder="0" applyAlignment="0" applyProtection="0"/>
    <xf numFmtId="0" fontId="4"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2" fillId="0" borderId="0"/>
    <xf numFmtId="0" fontId="2" fillId="0" borderId="0"/>
    <xf numFmtId="0" fontId="4"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4" fillId="0" borderId="0"/>
    <xf numFmtId="0" fontId="4" fillId="0" borderId="0"/>
    <xf numFmtId="0" fontId="1" fillId="0" borderId="0"/>
  </cellStyleXfs>
  <cellXfs count="329">
    <xf numFmtId="0" fontId="0" fillId="0" borderId="0" xfId="0"/>
    <xf numFmtId="0" fontId="25" fillId="0" borderId="0" xfId="0" applyFont="1" applyFill="1" applyAlignment="1">
      <alignment horizontal="center" vertical="center"/>
    </xf>
    <xf numFmtId="0" fontId="0" fillId="0" borderId="0" xfId="0" applyFill="1"/>
    <xf numFmtId="3" fontId="0" fillId="0" borderId="0" xfId="0" applyNumberFormat="1"/>
    <xf numFmtId="0" fontId="0" fillId="0" borderId="0" xfId="0" applyAlignment="1">
      <alignment vertical="top"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0" fontId="26" fillId="0" borderId="0" xfId="0" applyFont="1"/>
    <xf numFmtId="0" fontId="32" fillId="0" borderId="0" xfId="0" applyFont="1"/>
    <xf numFmtId="0" fontId="0" fillId="0" borderId="0" xfId="0" applyAlignment="1">
      <alignment vertical="top"/>
    </xf>
    <xf numFmtId="165" fontId="0" fillId="0" borderId="0" xfId="0" applyNumberFormat="1" applyAlignment="1">
      <alignment vertical="top" wrapText="1"/>
    </xf>
    <xf numFmtId="165" fontId="0" fillId="0" borderId="0" xfId="0" applyNumberFormat="1"/>
    <xf numFmtId="0" fontId="4" fillId="0" borderId="0" xfId="0" applyFont="1"/>
    <xf numFmtId="166" fontId="0" fillId="0" borderId="0" xfId="0" applyNumberFormat="1"/>
    <xf numFmtId="9" fontId="26" fillId="0" borderId="0" xfId="0" applyNumberFormat="1" applyFont="1"/>
    <xf numFmtId="165" fontId="26" fillId="0" borderId="0" xfId="28" applyNumberFormat="1" applyFont="1" applyBorder="1"/>
    <xf numFmtId="165" fontId="26" fillId="0" borderId="0" xfId="0" applyNumberFormat="1" applyFont="1" applyBorder="1"/>
    <xf numFmtId="0" fontId="35" fillId="0" borderId="10" xfId="0" applyFont="1" applyBorder="1" applyAlignment="1">
      <alignment horizontal="left" vertical="center"/>
    </xf>
    <xf numFmtId="0" fontId="26" fillId="0" borderId="0" xfId="0" applyFont="1" applyBorder="1" applyAlignment="1">
      <alignment horizontal="right" wrapText="1"/>
    </xf>
    <xf numFmtId="1" fontId="26" fillId="0" borderId="0" xfId="0" applyNumberFormat="1" applyFont="1" applyBorder="1"/>
    <xf numFmtId="0" fontId="26" fillId="0" borderId="0" xfId="0" applyFont="1" applyAlignment="1">
      <alignment vertical="top"/>
    </xf>
    <xf numFmtId="0" fontId="0" fillId="24" borderId="0" xfId="0" applyFill="1"/>
    <xf numFmtId="0" fontId="0" fillId="24" borderId="0" xfId="0" applyFill="1" applyAlignment="1"/>
    <xf numFmtId="0" fontId="27" fillId="24" borderId="0" xfId="0" applyFont="1" applyFill="1" applyAlignment="1">
      <alignment horizontal="center"/>
    </xf>
    <xf numFmtId="0" fontId="28" fillId="24" borderId="0" xfId="0" applyFont="1" applyFill="1" applyAlignment="1"/>
    <xf numFmtId="0" fontId="29" fillId="24" borderId="0" xfId="0" applyFont="1" applyFill="1"/>
    <xf numFmtId="0" fontId="30" fillId="24" borderId="0" xfId="0" applyFont="1" applyFill="1" applyAlignment="1"/>
    <xf numFmtId="0" fontId="30" fillId="24" borderId="0" xfId="0" applyFont="1" applyFill="1" applyAlignment="1">
      <alignment horizontal="center"/>
    </xf>
    <xf numFmtId="49" fontId="31" fillId="24" borderId="0" xfId="0" applyNumberFormat="1" applyFont="1" applyFill="1" applyAlignment="1"/>
    <xf numFmtId="0" fontId="31" fillId="24" borderId="0" xfId="0" applyFont="1" applyFill="1" applyAlignment="1"/>
    <xf numFmtId="0" fontId="40" fillId="0" borderId="0" xfId="0" applyFont="1" applyFill="1" applyBorder="1"/>
    <xf numFmtId="0" fontId="36" fillId="28" borderId="10" xfId="35" applyFont="1" applyFill="1" applyBorder="1" applyAlignment="1" applyProtection="1">
      <alignment vertical="center"/>
    </xf>
    <xf numFmtId="0" fontId="4" fillId="0" borderId="0" xfId="0" applyFont="1" applyAlignment="1">
      <alignment vertical="top"/>
    </xf>
    <xf numFmtId="0" fontId="45" fillId="25" borderId="0" xfId="0" applyFont="1" applyFill="1" applyBorder="1"/>
    <xf numFmtId="0" fontId="44" fillId="25" borderId="0" xfId="0" quotePrefix="1" applyFont="1" applyFill="1" applyBorder="1"/>
    <xf numFmtId="0" fontId="50" fillId="27" borderId="10" xfId="0" applyFont="1" applyFill="1" applyBorder="1" applyAlignment="1" applyProtection="1">
      <alignment vertical="center" wrapText="1"/>
    </xf>
    <xf numFmtId="0" fontId="50" fillId="26" borderId="10" xfId="0" applyFont="1" applyFill="1" applyBorder="1" applyAlignment="1" applyProtection="1">
      <alignment vertical="center" wrapText="1"/>
    </xf>
    <xf numFmtId="0" fontId="51" fillId="30" borderId="10" xfId="0" applyFont="1" applyFill="1" applyBorder="1" applyAlignment="1" applyProtection="1">
      <alignment vertical="center"/>
    </xf>
    <xf numFmtId="0" fontId="36" fillId="30" borderId="10" xfId="35" applyFont="1" applyFill="1" applyBorder="1" applyAlignment="1" applyProtection="1">
      <alignment vertical="center"/>
    </xf>
    <xf numFmtId="0" fontId="53" fillId="0" borderId="0" xfId="0" applyFont="1"/>
    <xf numFmtId="0" fontId="49" fillId="31" borderId="0" xfId="0" applyFont="1" applyFill="1" applyBorder="1" applyAlignment="1">
      <alignment horizontal="center"/>
    </xf>
    <xf numFmtId="0" fontId="3" fillId="0" borderId="0" xfId="51"/>
    <xf numFmtId="0" fontId="3" fillId="0" borderId="0" xfId="51" applyFill="1"/>
    <xf numFmtId="0" fontId="4" fillId="0" borderId="0" xfId="51" applyFont="1"/>
    <xf numFmtId="0" fontId="57" fillId="26" borderId="0" xfId="55" applyFont="1" applyFill="1" applyBorder="1" applyAlignment="1">
      <alignment horizontal="left"/>
    </xf>
    <xf numFmtId="0" fontId="61" fillId="0" borderId="0" xfId="51" applyFont="1" applyAlignment="1">
      <alignment horizontal="center" vertical="center"/>
    </xf>
    <xf numFmtId="0" fontId="46" fillId="27" borderId="0" xfId="51" applyFont="1" applyFill="1" applyBorder="1"/>
    <xf numFmtId="0" fontId="62" fillId="26" borderId="0" xfId="51" applyFont="1" applyFill="1" applyBorder="1"/>
    <xf numFmtId="0" fontId="62" fillId="26" borderId="0" xfId="55" applyFont="1" applyFill="1" applyBorder="1" applyAlignment="1">
      <alignment horizontal="left"/>
    </xf>
    <xf numFmtId="0" fontId="63" fillId="26" borderId="0" xfId="55" applyFont="1" applyFill="1" applyBorder="1" applyAlignment="1">
      <alignment horizontal="left"/>
    </xf>
    <xf numFmtId="0" fontId="63" fillId="26" borderId="0" xfId="40" applyFont="1" applyFill="1" applyBorder="1" applyAlignment="1">
      <alignment horizontal="left"/>
    </xf>
    <xf numFmtId="1" fontId="63" fillId="26" borderId="0" xfId="40" applyNumberFormat="1" applyFont="1" applyFill="1" applyBorder="1" applyAlignment="1">
      <alignment horizontal="left"/>
    </xf>
    <xf numFmtId="0" fontId="40" fillId="24" borderId="0" xfId="0" applyFont="1" applyFill="1" applyBorder="1"/>
    <xf numFmtId="0" fontId="65" fillId="29" borderId="10" xfId="35" applyFont="1" applyFill="1" applyBorder="1" applyAlignment="1" applyProtection="1">
      <alignment vertical="center" wrapText="1"/>
    </xf>
    <xf numFmtId="0" fontId="26" fillId="0" borderId="0" xfId="0" applyFont="1" applyAlignment="1">
      <alignment horizontal="left" vertical="top"/>
    </xf>
    <xf numFmtId="0" fontId="0" fillId="0" borderId="0" xfId="0" applyAlignment="1"/>
    <xf numFmtId="164" fontId="3" fillId="0" borderId="0" xfId="46" applyNumberFormat="1" applyFont="1"/>
    <xf numFmtId="0" fontId="4" fillId="38" borderId="0" xfId="0" applyFont="1" applyFill="1" applyBorder="1" applyAlignment="1">
      <alignment vertical="center"/>
    </xf>
    <xf numFmtId="0" fontId="26" fillId="38" borderId="0" xfId="0" applyFont="1" applyFill="1" applyBorder="1" applyAlignment="1">
      <alignment vertical="center"/>
    </xf>
    <xf numFmtId="0" fontId="26" fillId="37" borderId="0" xfId="0" applyFont="1" applyFill="1" applyBorder="1" applyAlignment="1">
      <alignment vertical="center"/>
    </xf>
    <xf numFmtId="0" fontId="3" fillId="0" borderId="0" xfId="51" applyFill="1" applyBorder="1"/>
    <xf numFmtId="0" fontId="4" fillId="0" borderId="0" xfId="0" applyFont="1" applyFill="1" applyBorder="1"/>
    <xf numFmtId="0" fontId="4" fillId="0" borderId="0" xfId="0" applyFont="1" applyFill="1" applyBorder="1" applyAlignment="1">
      <alignment wrapText="1"/>
    </xf>
    <xf numFmtId="0" fontId="64" fillId="39" borderId="0" xfId="0" applyFont="1" applyFill="1" applyBorder="1"/>
    <xf numFmtId="0" fontId="4" fillId="0" borderId="0" xfId="51" applyFont="1" applyFill="1" applyBorder="1"/>
    <xf numFmtId="165" fontId="56" fillId="0" borderId="0" xfId="54" applyNumberFormat="1" applyFont="1" applyFill="1" applyBorder="1"/>
    <xf numFmtId="1" fontId="3" fillId="0" borderId="0" xfId="51" applyNumberFormat="1"/>
    <xf numFmtId="3" fontId="3" fillId="0" borderId="0" xfId="51" applyNumberFormat="1"/>
    <xf numFmtId="164" fontId="64" fillId="39" borderId="0" xfId="0" applyNumberFormat="1" applyFont="1" applyFill="1" applyBorder="1"/>
    <xf numFmtId="167" fontId="26" fillId="0" borderId="0" xfId="0" applyNumberFormat="1" applyFont="1" applyAlignment="1">
      <alignment horizontal="left"/>
    </xf>
    <xf numFmtId="167" fontId="26" fillId="0" borderId="0" xfId="0" applyNumberFormat="1" applyFont="1"/>
    <xf numFmtId="167" fontId="4" fillId="0" borderId="0" xfId="0" applyNumberFormat="1" applyFont="1"/>
    <xf numFmtId="167" fontId="4" fillId="0" borderId="0" xfId="0" applyNumberFormat="1" applyFont="1" applyAlignment="1">
      <alignment horizontal="left"/>
    </xf>
    <xf numFmtId="0" fontId="0" fillId="30" borderId="0" xfId="0" applyFill="1" applyAlignment="1">
      <alignment vertical="center"/>
    </xf>
    <xf numFmtId="1" fontId="35" fillId="30" borderId="0" xfId="0" applyNumberFormat="1" applyFont="1" applyFill="1" applyBorder="1" applyAlignment="1">
      <alignment horizontal="right" vertical="center"/>
    </xf>
    <xf numFmtId="0" fontId="67" fillId="0" borderId="0" xfId="0" applyFont="1" applyAlignment="1">
      <alignment horizontal="center" vertical="center"/>
    </xf>
    <xf numFmtId="0" fontId="26" fillId="0" borderId="0" xfId="0" applyFont="1" applyAlignment="1">
      <alignment horizontal="center" vertical="center"/>
    </xf>
    <xf numFmtId="0" fontId="26" fillId="30" borderId="10" xfId="0" applyFont="1" applyFill="1" applyBorder="1" applyAlignment="1">
      <alignment vertical="center"/>
    </xf>
    <xf numFmtId="0" fontId="26" fillId="30" borderId="10" xfId="0" applyFont="1" applyFill="1" applyBorder="1" applyAlignment="1">
      <alignment horizontal="center" vertical="center"/>
    </xf>
    <xf numFmtId="0" fontId="26" fillId="30" borderId="10" xfId="0" applyFont="1" applyFill="1" applyBorder="1" applyAlignment="1">
      <alignment horizontal="center" vertical="center" wrapText="1"/>
    </xf>
    <xf numFmtId="9" fontId="26" fillId="0" borderId="0" xfId="46" applyFont="1" applyAlignment="1">
      <alignment horizontal="center" vertical="center"/>
    </xf>
    <xf numFmtId="0" fontId="26" fillId="33" borderId="13" xfId="55" applyFont="1" applyFill="1" applyBorder="1" applyAlignment="1">
      <alignment horizontal="left" vertical="center"/>
    </xf>
    <xf numFmtId="0" fontId="26" fillId="33" borderId="13" xfId="0" applyFont="1" applyFill="1" applyBorder="1" applyAlignment="1">
      <alignment horizontal="left" vertical="center"/>
    </xf>
    <xf numFmtId="0" fontId="26" fillId="33" borderId="13" xfId="40" applyFont="1" applyFill="1" applyBorder="1" applyAlignment="1">
      <alignment horizontal="left" vertical="center"/>
    </xf>
    <xf numFmtId="0" fontId="26" fillId="33" borderId="13" xfId="40" applyFont="1" applyFill="1" applyBorder="1" applyAlignment="1">
      <alignment horizontal="center" vertical="center" wrapText="1"/>
    </xf>
    <xf numFmtId="0" fontId="0" fillId="0" borderId="0" xfId="0" applyAlignment="1">
      <alignment horizontal="center"/>
    </xf>
    <xf numFmtId="0" fontId="4" fillId="0" borderId="10" xfId="0" applyFont="1" applyBorder="1" applyAlignment="1">
      <alignment vertical="center"/>
    </xf>
    <xf numFmtId="0" fontId="4" fillId="0" borderId="10" xfId="0" applyFont="1" applyBorder="1" applyAlignment="1">
      <alignment vertical="center" wrapText="1"/>
    </xf>
    <xf numFmtId="0" fontId="3" fillId="0" borderId="0" xfId="51" applyAlignment="1">
      <alignment vertical="center"/>
    </xf>
    <xf numFmtId="49" fontId="55" fillId="38" borderId="0" xfId="0" applyNumberFormat="1" applyFont="1" applyFill="1" applyBorder="1" applyAlignment="1">
      <alignment horizontal="left" vertical="center"/>
    </xf>
    <xf numFmtId="0" fontId="0" fillId="0" borderId="0" xfId="0" applyAlignment="1">
      <alignment vertical="center"/>
    </xf>
    <xf numFmtId="3" fontId="3" fillId="0" borderId="0" xfId="51" applyNumberFormat="1" applyAlignment="1">
      <alignment vertical="center"/>
    </xf>
    <xf numFmtId="1" fontId="3" fillId="0" borderId="0" xfId="51" applyNumberFormat="1" applyAlignment="1">
      <alignment vertical="center"/>
    </xf>
    <xf numFmtId="0" fontId="3" fillId="0" borderId="0" xfId="51" applyFill="1" applyBorder="1" applyAlignment="1">
      <alignment vertical="center"/>
    </xf>
    <xf numFmtId="0" fontId="0" fillId="41" borderId="0" xfId="0" applyFill="1" applyAlignment="1">
      <alignment vertical="center"/>
    </xf>
    <xf numFmtId="1" fontId="35" fillId="41" borderId="0" xfId="0" applyNumberFormat="1" applyFont="1" applyFill="1" applyAlignment="1">
      <alignment vertical="center"/>
    </xf>
    <xf numFmtId="0" fontId="4" fillId="41" borderId="0" xfId="0" applyFont="1" applyFill="1" applyAlignment="1">
      <alignment vertical="center"/>
    </xf>
    <xf numFmtId="3" fontId="4" fillId="41" borderId="0" xfId="0" applyNumberFormat="1" applyFont="1" applyFill="1" applyAlignment="1">
      <alignment vertical="center"/>
    </xf>
    <xf numFmtId="0" fontId="0" fillId="0" borderId="0" xfId="0" applyFill="1" applyBorder="1" applyAlignment="1">
      <alignment vertical="center"/>
    </xf>
    <xf numFmtId="0" fontId="26" fillId="41" borderId="0" xfId="0" applyFont="1" applyFill="1" applyAlignment="1">
      <alignment vertical="center"/>
    </xf>
    <xf numFmtId="3" fontId="26" fillId="41" borderId="0" xfId="0" applyNumberFormat="1" applyFont="1" applyFill="1" applyAlignment="1">
      <alignment vertical="center"/>
    </xf>
    <xf numFmtId="0" fontId="4" fillId="38" borderId="0" xfId="0" applyFont="1" applyFill="1" applyBorder="1" applyAlignment="1">
      <alignment horizontal="left" vertical="center" wrapText="1"/>
    </xf>
    <xf numFmtId="0" fontId="3" fillId="0" borderId="0" xfId="51" applyBorder="1" applyAlignment="1">
      <alignment vertical="center"/>
    </xf>
    <xf numFmtId="49" fontId="0" fillId="38" borderId="0" xfId="0" applyNumberFormat="1" applyFill="1" applyBorder="1" applyAlignment="1">
      <alignment vertical="center"/>
    </xf>
    <xf numFmtId="0" fontId="0" fillId="38" borderId="0" xfId="0" applyFill="1" applyBorder="1" applyAlignment="1">
      <alignment vertical="center"/>
    </xf>
    <xf numFmtId="0" fontId="4" fillId="0" borderId="0" xfId="0" applyFont="1" applyAlignment="1">
      <alignment vertical="center"/>
    </xf>
    <xf numFmtId="0" fontId="0" fillId="37" borderId="0" xfId="0" applyFill="1" applyBorder="1" applyAlignment="1">
      <alignment vertical="center"/>
    </xf>
    <xf numFmtId="0" fontId="64" fillId="37" borderId="0" xfId="0" applyFont="1" applyFill="1" applyBorder="1" applyAlignment="1">
      <alignment vertical="center"/>
    </xf>
    <xf numFmtId="0" fontId="70" fillId="25" borderId="0" xfId="0" applyFont="1" applyFill="1" applyBorder="1"/>
    <xf numFmtId="0" fontId="4" fillId="0" borderId="0" xfId="51" applyFont="1" applyAlignment="1">
      <alignment horizontal="left"/>
    </xf>
    <xf numFmtId="1" fontId="4" fillId="0" borderId="0" xfId="51" applyNumberFormat="1" applyFont="1" applyAlignment="1">
      <alignment horizontal="left"/>
    </xf>
    <xf numFmtId="0" fontId="52" fillId="30" borderId="10" xfId="0" applyFont="1" applyFill="1" applyBorder="1" applyAlignment="1">
      <alignment horizontal="center" vertical="center" wrapText="1"/>
    </xf>
    <xf numFmtId="0" fontId="71" fillId="0" borderId="0" xfId="0" applyFont="1"/>
    <xf numFmtId="0" fontId="4" fillId="0" borderId="0" xfId="0" applyFont="1" applyAlignment="1">
      <alignment horizontal="left" vertical="top" wrapText="1"/>
    </xf>
    <xf numFmtId="0" fontId="0" fillId="0" borderId="0" xfId="0" applyAlignment="1">
      <alignment horizontal="center"/>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26" fillId="0" borderId="0" xfId="0" applyFont="1" applyAlignment="1">
      <alignment horizontal="left"/>
    </xf>
    <xf numFmtId="1" fontId="26" fillId="0" borderId="0" xfId="0" applyNumberFormat="1" applyFont="1" applyAlignment="1">
      <alignment horizontal="left"/>
    </xf>
    <xf numFmtId="0" fontId="4" fillId="0" borderId="0" xfId="0" applyFont="1" applyAlignment="1">
      <alignment horizontal="left"/>
    </xf>
    <xf numFmtId="1" fontId="4" fillId="0" borderId="0" xfId="0" applyNumberFormat="1" applyFont="1" applyAlignment="1">
      <alignment horizontal="left"/>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1" fontId="26" fillId="0" borderId="0" xfId="0" applyNumberFormat="1" applyFont="1" applyBorder="1" applyAlignment="1">
      <alignment horizontal="center" vertical="center"/>
    </xf>
    <xf numFmtId="0" fontId="75" fillId="24" borderId="0" xfId="0" applyFont="1" applyFill="1" applyBorder="1"/>
    <xf numFmtId="165" fontId="48" fillId="25" borderId="0" xfId="28" applyNumberFormat="1" applyFont="1" applyFill="1" applyBorder="1" applyAlignment="1">
      <alignment horizontal="center"/>
    </xf>
    <xf numFmtId="0" fontId="75" fillId="0" borderId="0" xfId="0" applyFont="1" applyFill="1" applyBorder="1"/>
    <xf numFmtId="165" fontId="46" fillId="36" borderId="0" xfId="28" applyNumberFormat="1" applyFont="1" applyFill="1" applyBorder="1" applyAlignment="1">
      <alignment horizontal="left"/>
    </xf>
    <xf numFmtId="0" fontId="48" fillId="24" borderId="16" xfId="0" applyFont="1" applyFill="1" applyBorder="1" applyAlignment="1">
      <alignment horizontal="left"/>
    </xf>
    <xf numFmtId="0" fontId="48" fillId="24" borderId="0" xfId="0" applyFont="1" applyFill="1" applyBorder="1" applyAlignment="1">
      <alignment horizontal="left"/>
    </xf>
    <xf numFmtId="165" fontId="48" fillId="36" borderId="0" xfId="28" applyNumberFormat="1" applyFont="1" applyFill="1" applyBorder="1" applyAlignment="1">
      <alignment horizontal="center"/>
    </xf>
    <xf numFmtId="0" fontId="76" fillId="24" borderId="0" xfId="0" applyFont="1" applyFill="1" applyBorder="1"/>
    <xf numFmtId="164" fontId="46" fillId="24" borderId="0" xfId="46" applyNumberFormat="1" applyFont="1" applyFill="1" applyBorder="1"/>
    <xf numFmtId="165" fontId="4" fillId="0" borderId="0" xfId="28" applyNumberFormat="1" applyFont="1" applyBorder="1"/>
    <xf numFmtId="169" fontId="4" fillId="0" borderId="10" xfId="28" applyNumberFormat="1" applyFont="1" applyBorder="1" applyAlignment="1">
      <alignment horizontal="left"/>
    </xf>
    <xf numFmtId="169" fontId="4" fillId="0" borderId="10" xfId="28" applyNumberFormat="1" applyFont="1" applyBorder="1" applyAlignment="1">
      <alignment horizontal="center"/>
    </xf>
    <xf numFmtId="170" fontId="4" fillId="0" borderId="10" xfId="28" applyNumberFormat="1" applyFont="1" applyBorder="1" applyAlignment="1">
      <alignment horizontal="center"/>
    </xf>
    <xf numFmtId="9" fontId="4" fillId="0" borderId="11" xfId="46" applyFont="1" applyFill="1" applyBorder="1" applyAlignment="1">
      <alignment horizontal="center"/>
    </xf>
    <xf numFmtId="3" fontId="4" fillId="40" borderId="0" xfId="53" applyNumberFormat="1" applyFont="1" applyFill="1" applyBorder="1" applyAlignment="1">
      <alignment horizontal="right" vertical="center" wrapText="1"/>
    </xf>
    <xf numFmtId="1" fontId="35" fillId="30" borderId="19" xfId="0" applyNumberFormat="1" applyFont="1" applyFill="1" applyBorder="1" applyAlignment="1">
      <alignment horizontal="right" vertical="center"/>
    </xf>
    <xf numFmtId="3" fontId="4" fillId="40" borderId="19" xfId="53" applyNumberFormat="1" applyFont="1" applyFill="1" applyBorder="1" applyAlignment="1">
      <alignment horizontal="right" vertical="center" wrapText="1"/>
    </xf>
    <xf numFmtId="3" fontId="4" fillId="41" borderId="19" xfId="0" applyNumberFormat="1" applyFont="1" applyFill="1" applyBorder="1" applyAlignment="1">
      <alignment vertical="center"/>
    </xf>
    <xf numFmtId="3" fontId="26" fillId="41" borderId="19" xfId="0" applyNumberFormat="1" applyFont="1" applyFill="1" applyBorder="1" applyAlignment="1">
      <alignment vertical="center"/>
    </xf>
    <xf numFmtId="164" fontId="64" fillId="39" borderId="19" xfId="0" applyNumberFormat="1" applyFont="1" applyFill="1" applyBorder="1"/>
    <xf numFmtId="0" fontId="26" fillId="41" borderId="16" xfId="0" applyFont="1" applyFill="1" applyBorder="1" applyAlignment="1">
      <alignment vertical="center"/>
    </xf>
    <xf numFmtId="3" fontId="26" fillId="41" borderId="16" xfId="0" applyNumberFormat="1" applyFont="1" applyFill="1" applyBorder="1" applyAlignment="1">
      <alignment vertical="center"/>
    </xf>
    <xf numFmtId="0" fontId="26" fillId="30" borderId="16" xfId="0" applyFont="1" applyFill="1" applyBorder="1" applyAlignment="1">
      <alignment vertical="center"/>
    </xf>
    <xf numFmtId="3" fontId="26" fillId="30" borderId="16" xfId="0" applyNumberFormat="1" applyFont="1" applyFill="1" applyBorder="1" applyAlignment="1">
      <alignment vertical="center"/>
    </xf>
    <xf numFmtId="0" fontId="4" fillId="0" borderId="0" xfId="0" applyFont="1" applyBorder="1"/>
    <xf numFmtId="0" fontId="44" fillId="0" borderId="0" xfId="39" applyFont="1"/>
    <xf numFmtId="0" fontId="49" fillId="31" borderId="0" xfId="39" applyFont="1" applyFill="1" applyAlignment="1">
      <alignment horizontal="center"/>
    </xf>
    <xf numFmtId="165" fontId="46" fillId="36" borderId="0" xfId="28" applyNumberFormat="1" applyFont="1" applyFill="1" applyBorder="1" applyAlignment="1">
      <alignment horizontal="left" vertical="center"/>
    </xf>
    <xf numFmtId="165" fontId="79" fillId="36" borderId="0" xfId="28" applyNumberFormat="1" applyFont="1" applyFill="1" applyBorder="1" applyAlignment="1">
      <alignment horizontal="left" vertical="center"/>
    </xf>
    <xf numFmtId="0" fontId="45" fillId="24" borderId="0" xfId="39" applyFont="1" applyFill="1" applyAlignment="1">
      <alignment vertical="center"/>
    </xf>
    <xf numFmtId="164" fontId="48" fillId="24" borderId="16" xfId="46" applyNumberFormat="1" applyFont="1" applyFill="1" applyBorder="1" applyAlignment="1">
      <alignment horizontal="right" vertical="center"/>
    </xf>
    <xf numFmtId="164" fontId="45" fillId="24" borderId="16" xfId="46" applyNumberFormat="1" applyFont="1" applyFill="1" applyBorder="1" applyAlignment="1">
      <alignment horizontal="left" vertical="center"/>
    </xf>
    <xf numFmtId="0" fontId="44" fillId="0" borderId="0" xfId="39" applyFont="1" applyAlignment="1">
      <alignment vertical="center"/>
    </xf>
    <xf numFmtId="164" fontId="0" fillId="0" borderId="0" xfId="0" applyNumberFormat="1"/>
    <xf numFmtId="3" fontId="26" fillId="30" borderId="20" xfId="0" applyNumberFormat="1" applyFont="1" applyFill="1" applyBorder="1" applyAlignment="1">
      <alignment vertical="center"/>
    </xf>
    <xf numFmtId="3" fontId="46" fillId="24" borderId="0" xfId="39" applyNumberFormat="1" applyFont="1" applyFill="1" applyAlignment="1">
      <alignment horizontal="right" vertical="center"/>
    </xf>
    <xf numFmtId="3" fontId="46" fillId="24" borderId="0" xfId="0" applyNumberFormat="1" applyFont="1" applyFill="1" applyAlignment="1">
      <alignment horizontal="right" vertical="center"/>
    </xf>
    <xf numFmtId="0" fontId="49" fillId="31" borderId="0" xfId="39" applyFont="1" applyFill="1" applyAlignment="1">
      <alignment horizontal="right"/>
    </xf>
    <xf numFmtId="165" fontId="46" fillId="36" borderId="0" xfId="28" applyNumberFormat="1" applyFont="1" applyFill="1" applyBorder="1" applyAlignment="1">
      <alignment horizontal="left" vertical="center" indent="2"/>
    </xf>
    <xf numFmtId="0" fontId="49" fillId="31" borderId="0" xfId="39" applyFont="1" applyFill="1" applyAlignment="1">
      <alignment horizontal="center" vertical="center"/>
    </xf>
    <xf numFmtId="0" fontId="4" fillId="0" borderId="19" xfId="0" applyFont="1" applyBorder="1"/>
    <xf numFmtId="0" fontId="44" fillId="24" borderId="0" xfId="39" applyFont="1" applyFill="1"/>
    <xf numFmtId="0" fontId="44" fillId="44" borderId="0" xfId="39" applyFont="1" applyFill="1"/>
    <xf numFmtId="0" fontId="44" fillId="24" borderId="0" xfId="39" applyFont="1" applyFill="1" applyAlignment="1">
      <alignment vertical="center"/>
    </xf>
    <xf numFmtId="165" fontId="46" fillId="24" borderId="0" xfId="28" applyNumberFormat="1" applyFont="1" applyFill="1" applyAlignment="1">
      <alignment horizontal="right"/>
    </xf>
    <xf numFmtId="165" fontId="48" fillId="24" borderId="16" xfId="28" applyNumberFormat="1" applyFont="1" applyFill="1" applyBorder="1" applyAlignment="1">
      <alignment horizontal="right"/>
    </xf>
    <xf numFmtId="165" fontId="3" fillId="0" borderId="0" xfId="28" applyNumberFormat="1" applyFont="1" applyAlignment="1">
      <alignment vertical="center"/>
    </xf>
    <xf numFmtId="3" fontId="4" fillId="41" borderId="0" xfId="0" applyNumberFormat="1" applyFont="1" applyFill="1" applyBorder="1" applyAlignment="1">
      <alignment vertical="center"/>
    </xf>
    <xf numFmtId="3" fontId="26" fillId="41" borderId="0" xfId="0" applyNumberFormat="1" applyFont="1" applyFill="1" applyBorder="1" applyAlignment="1">
      <alignment vertical="center"/>
    </xf>
    <xf numFmtId="0" fontId="4" fillId="33" borderId="0" xfId="0" applyFont="1" applyFill="1" applyAlignment="1">
      <alignment vertical="center"/>
    </xf>
    <xf numFmtId="0" fontId="26" fillId="33" borderId="0" xfId="55" applyFont="1" applyFill="1" applyAlignment="1">
      <alignment horizontal="left" vertical="center"/>
    </xf>
    <xf numFmtId="0" fontId="26" fillId="33" borderId="0" xfId="0" applyFont="1" applyFill="1" applyAlignment="1">
      <alignment horizontal="left" vertical="center"/>
    </xf>
    <xf numFmtId="0" fontId="26" fillId="33" borderId="0" xfId="40" applyFont="1" applyFill="1" applyAlignment="1">
      <alignment horizontal="left" vertical="center"/>
    </xf>
    <xf numFmtId="1" fontId="26" fillId="33" borderId="0" xfId="40" applyNumberFormat="1" applyFont="1" applyFill="1" applyAlignment="1">
      <alignment horizontal="left" vertical="center"/>
    </xf>
    <xf numFmtId="1" fontId="26" fillId="33" borderId="0" xfId="40" applyNumberFormat="1" applyFont="1" applyFill="1" applyAlignment="1">
      <alignment horizontal="right" vertical="center"/>
    </xf>
    <xf numFmtId="1" fontId="26" fillId="33" borderId="0" xfId="0" applyNumberFormat="1" applyFont="1" applyFill="1" applyAlignment="1">
      <alignment horizontal="right" vertical="center"/>
    </xf>
    <xf numFmtId="167" fontId="4" fillId="46" borderId="0" xfId="0" applyNumberFormat="1" applyFont="1" applyFill="1"/>
    <xf numFmtId="171" fontId="4" fillId="0" borderId="0" xfId="0" applyNumberFormat="1" applyFont="1" applyAlignment="1">
      <alignment horizontal="right"/>
    </xf>
    <xf numFmtId="168" fontId="4" fillId="0" borderId="0" xfId="46" applyNumberFormat="1" applyFont="1" applyAlignment="1">
      <alignment horizontal="right"/>
    </xf>
    <xf numFmtId="169" fontId="26" fillId="0" borderId="0" xfId="0" applyNumberFormat="1" applyFont="1" applyAlignment="1">
      <alignment horizontal="right"/>
    </xf>
    <xf numFmtId="165" fontId="4" fillId="0" borderId="0" xfId="28" applyNumberFormat="1" applyFont="1" applyAlignment="1">
      <alignment horizontal="right"/>
    </xf>
    <xf numFmtId="0" fontId="81" fillId="0" borderId="0" xfId="0" applyFont="1"/>
    <xf numFmtId="165" fontId="4" fillId="0" borderId="0" xfId="28" applyNumberFormat="1" applyFont="1" applyAlignment="1">
      <alignment horizontal="left"/>
    </xf>
    <xf numFmtId="1" fontId="35" fillId="30" borderId="0" xfId="0" applyNumberFormat="1" applyFont="1" applyFill="1" applyAlignment="1">
      <alignment vertical="center"/>
    </xf>
    <xf numFmtId="3" fontId="26" fillId="41" borderId="20" xfId="0" applyNumberFormat="1" applyFont="1" applyFill="1" applyBorder="1" applyAlignment="1">
      <alignment vertical="center"/>
    </xf>
    <xf numFmtId="1" fontId="35" fillId="41" borderId="0" xfId="0" applyNumberFormat="1" applyFont="1" applyFill="1" applyBorder="1" applyAlignment="1">
      <alignment vertical="center"/>
    </xf>
    <xf numFmtId="1" fontId="35" fillId="30" borderId="19" xfId="0" applyNumberFormat="1" applyFont="1" applyFill="1" applyBorder="1" applyAlignment="1">
      <alignment vertical="center"/>
    </xf>
    <xf numFmtId="1" fontId="35" fillId="41" borderId="19" xfId="0" applyNumberFormat="1" applyFont="1" applyFill="1" applyBorder="1" applyAlignment="1">
      <alignment vertical="center"/>
    </xf>
    <xf numFmtId="0" fontId="0" fillId="0" borderId="19" xfId="0" applyBorder="1"/>
    <xf numFmtId="0" fontId="57" fillId="27" borderId="0" xfId="55" applyFont="1" applyFill="1" applyBorder="1" applyAlignment="1"/>
    <xf numFmtId="168" fontId="26" fillId="0" borderId="0" xfId="28" applyNumberFormat="1" applyFont="1" applyAlignment="1">
      <alignment horizontal="right"/>
    </xf>
    <xf numFmtId="0" fontId="0" fillId="30" borderId="0" xfId="0" applyFill="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0" fillId="41" borderId="0" xfId="0" applyFill="1" applyBorder="1" applyAlignment="1">
      <alignment vertical="center"/>
    </xf>
    <xf numFmtId="0" fontId="4" fillId="41" borderId="0" xfId="0" applyFont="1" applyFill="1" applyBorder="1" applyAlignment="1">
      <alignment vertical="center"/>
    </xf>
    <xf numFmtId="0" fontId="26" fillId="41" borderId="0" xfId="0" applyFont="1" applyFill="1" applyBorder="1" applyAlignment="1">
      <alignment vertical="center"/>
    </xf>
    <xf numFmtId="1" fontId="82" fillId="24" borderId="0" xfId="51" applyNumberFormat="1" applyFont="1" applyFill="1" applyBorder="1"/>
    <xf numFmtId="1" fontId="3" fillId="0" borderId="0" xfId="51" applyNumberFormat="1" applyFill="1" applyBorder="1"/>
    <xf numFmtId="1" fontId="82" fillId="0" borderId="0" xfId="51" applyNumberFormat="1" applyFont="1" applyFill="1" applyBorder="1"/>
    <xf numFmtId="1" fontId="82" fillId="0" borderId="19" xfId="51" applyNumberFormat="1" applyFont="1" applyFill="1" applyBorder="1"/>
    <xf numFmtId="1" fontId="82" fillId="24" borderId="19" xfId="51" applyNumberFormat="1" applyFont="1" applyFill="1" applyBorder="1"/>
    <xf numFmtId="14" fontId="0" fillId="0" borderId="0" xfId="0" applyNumberFormat="1"/>
    <xf numFmtId="172" fontId="0" fillId="0" borderId="0" xfId="28" applyNumberFormat="1" applyFont="1" applyAlignment="1">
      <alignment horizontal="right"/>
    </xf>
    <xf numFmtId="172" fontId="0" fillId="0" borderId="0" xfId="28" applyNumberFormat="1" applyFont="1"/>
    <xf numFmtId="0" fontId="0" fillId="0" borderId="0" xfId="0" applyAlignment="1">
      <alignment wrapText="1"/>
    </xf>
    <xf numFmtId="0" fontId="70" fillId="0" borderId="0" xfId="0" applyFont="1" applyFill="1" applyBorder="1"/>
    <xf numFmtId="3" fontId="4" fillId="40" borderId="0" xfId="53" applyNumberFormat="1" applyFont="1" applyFill="1" applyBorder="1" applyAlignment="1">
      <alignment horizontal="right" wrapText="1"/>
    </xf>
    <xf numFmtId="3" fontId="4" fillId="43" borderId="19" xfId="53" applyNumberFormat="1" applyFont="1" applyFill="1" applyBorder="1" applyAlignment="1">
      <alignment horizontal="right" wrapText="1"/>
    </xf>
    <xf numFmtId="3" fontId="4" fillId="43" borderId="0" xfId="53" applyNumberFormat="1" applyFont="1" applyFill="1" applyBorder="1" applyAlignment="1">
      <alignment horizontal="right" wrapText="1"/>
    </xf>
    <xf numFmtId="165" fontId="4" fillId="40" borderId="0" xfId="53" applyNumberFormat="1" applyFont="1" applyFill="1" applyBorder="1" applyAlignment="1">
      <alignment horizontal="right" vertical="center" wrapText="1"/>
    </xf>
    <xf numFmtId="165" fontId="4" fillId="40" borderId="19" xfId="53" applyNumberFormat="1" applyFont="1" applyFill="1" applyBorder="1" applyAlignment="1">
      <alignment horizontal="right" vertical="center" wrapText="1"/>
    </xf>
    <xf numFmtId="165" fontId="4" fillId="43" borderId="19" xfId="53" applyNumberFormat="1" applyFont="1" applyFill="1" applyBorder="1" applyAlignment="1">
      <alignment horizontal="right" wrapText="1"/>
    </xf>
    <xf numFmtId="165" fontId="4" fillId="43" borderId="0" xfId="53" applyNumberFormat="1" applyFont="1" applyFill="1" applyBorder="1" applyAlignment="1">
      <alignment horizontal="right" wrapText="1"/>
    </xf>
    <xf numFmtId="169" fontId="26" fillId="0" borderId="10" xfId="28" applyNumberFormat="1" applyFont="1" applyBorder="1" applyAlignment="1">
      <alignment horizontal="center"/>
    </xf>
    <xf numFmtId="9" fontId="26" fillId="0" borderId="11" xfId="46" applyFont="1" applyFill="1" applyBorder="1" applyAlignment="1">
      <alignment horizontal="center"/>
    </xf>
    <xf numFmtId="168" fontId="4" fillId="0" borderId="0" xfId="0" applyNumberFormat="1" applyFont="1" applyAlignment="1">
      <alignment horizontal="right"/>
    </xf>
    <xf numFmtId="1" fontId="26" fillId="33" borderId="0" xfId="40" applyNumberFormat="1" applyFont="1" applyFill="1" applyAlignment="1">
      <alignment horizontal="center" vertical="center" wrapText="1"/>
    </xf>
    <xf numFmtId="9" fontId="0" fillId="0" borderId="0" xfId="0" applyNumberFormat="1"/>
    <xf numFmtId="164" fontId="26" fillId="0" borderId="0" xfId="0" applyNumberFormat="1" applyFont="1"/>
    <xf numFmtId="0" fontId="84" fillId="0" borderId="0" xfId="51" applyFont="1"/>
    <xf numFmtId="0" fontId="26" fillId="41" borderId="0" xfId="0" applyFont="1" applyFill="1" applyAlignment="1">
      <alignment horizontal="center" vertical="center" wrapText="1"/>
    </xf>
    <xf numFmtId="0" fontId="85" fillId="37" borderId="0" xfId="0" applyFont="1" applyFill="1" applyBorder="1" applyAlignment="1">
      <alignment vertical="center"/>
    </xf>
    <xf numFmtId="0" fontId="85" fillId="38" borderId="0" xfId="0" applyFont="1" applyFill="1" applyBorder="1" applyAlignment="1">
      <alignment vertical="center"/>
    </xf>
    <xf numFmtId="0" fontId="3" fillId="24" borderId="0" xfId="51" applyFill="1" applyBorder="1" applyAlignment="1">
      <alignment vertical="center"/>
    </xf>
    <xf numFmtId="0" fontId="0" fillId="24" borderId="0" xfId="0" applyFill="1" applyAlignment="1">
      <alignment vertical="center"/>
    </xf>
    <xf numFmtId="3" fontId="66" fillId="24" borderId="0" xfId="0" applyNumberFormat="1" applyFont="1" applyFill="1" applyBorder="1" applyAlignment="1">
      <alignment horizontal="right" vertical="center" wrapText="1"/>
    </xf>
    <xf numFmtId="3" fontId="66" fillId="24" borderId="0" xfId="0" applyNumberFormat="1" applyFont="1" applyFill="1" applyAlignment="1">
      <alignment vertical="center"/>
    </xf>
    <xf numFmtId="3" fontId="66" fillId="24" borderId="0" xfId="0" applyNumberFormat="1" applyFont="1" applyFill="1" applyBorder="1" applyAlignment="1">
      <alignment vertical="center"/>
    </xf>
    <xf numFmtId="3" fontId="66" fillId="24" borderId="19" xfId="0" applyNumberFormat="1" applyFont="1" applyFill="1" applyBorder="1" applyAlignment="1">
      <alignment horizontal="right" wrapText="1"/>
    </xf>
    <xf numFmtId="3" fontId="66" fillId="24" borderId="0" xfId="0" applyNumberFormat="1" applyFont="1" applyFill="1" applyBorder="1" applyAlignment="1">
      <alignment horizontal="right" wrapText="1"/>
    </xf>
    <xf numFmtId="3" fontId="3" fillId="24" borderId="21" xfId="51" applyNumberFormat="1" applyFill="1" applyBorder="1" applyAlignment="1">
      <alignment vertical="center"/>
    </xf>
    <xf numFmtId="0" fontId="0" fillId="0" borderId="0" xfId="0" applyAlignment="1">
      <alignment horizontal="center"/>
    </xf>
    <xf numFmtId="3" fontId="4" fillId="40" borderId="0" xfId="0" applyNumberFormat="1" applyFont="1" applyFill="1" applyBorder="1" applyAlignment="1">
      <alignment horizontal="right" vertical="center" wrapText="1"/>
    </xf>
    <xf numFmtId="3" fontId="4" fillId="40" borderId="19" xfId="0" applyNumberFormat="1" applyFont="1" applyFill="1" applyBorder="1" applyAlignment="1">
      <alignment horizontal="right" vertical="center" wrapText="1"/>
    </xf>
    <xf numFmtId="172" fontId="40" fillId="0" borderId="0" xfId="28" applyNumberFormat="1" applyFont="1" applyFill="1" applyBorder="1"/>
    <xf numFmtId="172" fontId="40" fillId="24" borderId="0" xfId="28" applyNumberFormat="1" applyFont="1" applyFill="1" applyBorder="1"/>
    <xf numFmtId="172" fontId="26" fillId="33" borderId="13" xfId="28" applyNumberFormat="1" applyFont="1" applyFill="1" applyBorder="1" applyAlignment="1">
      <alignment horizontal="center" vertical="center" wrapText="1"/>
    </xf>
    <xf numFmtId="14" fontId="4" fillId="0" borderId="0" xfId="0" applyNumberFormat="1" applyFont="1" applyAlignment="1">
      <alignment horizontal="center"/>
    </xf>
    <xf numFmtId="0" fontId="4" fillId="0" borderId="0" xfId="0" applyFont="1" applyAlignment="1">
      <alignment horizontal="center"/>
    </xf>
    <xf numFmtId="168" fontId="0" fillId="0" borderId="0" xfId="0" applyNumberFormat="1" applyAlignment="1">
      <alignment horizontal="center"/>
    </xf>
    <xf numFmtId="14" fontId="4" fillId="0" borderId="0" xfId="113" applyNumberFormat="1" applyAlignment="1">
      <alignment horizontal="center"/>
    </xf>
    <xf numFmtId="0" fontId="4" fillId="0" borderId="0" xfId="113" applyAlignment="1">
      <alignment horizontal="center"/>
    </xf>
    <xf numFmtId="0" fontId="4" fillId="0" borderId="0" xfId="113"/>
    <xf numFmtId="14" fontId="4" fillId="0" borderId="0" xfId="59" applyNumberFormat="1" applyAlignment="1">
      <alignment horizontal="center"/>
    </xf>
    <xf numFmtId="0" fontId="4" fillId="0" borderId="0" xfId="59" applyAlignment="1">
      <alignment horizontal="center"/>
    </xf>
    <xf numFmtId="0" fontId="4" fillId="0" borderId="0" xfId="59"/>
    <xf numFmtId="1" fontId="4" fillId="0" borderId="0" xfId="59" applyNumberFormat="1" applyAlignment="1">
      <alignment horizontal="center"/>
    </xf>
    <xf numFmtId="14" fontId="26" fillId="33" borderId="13" xfId="59" applyNumberFormat="1" applyFont="1" applyFill="1" applyBorder="1" applyAlignment="1">
      <alignment horizontal="center" vertical="center" wrapText="1"/>
    </xf>
    <xf numFmtId="0" fontId="26" fillId="33" borderId="13" xfId="55" applyFont="1" applyFill="1" applyBorder="1" applyAlignment="1">
      <alignment horizontal="center" vertical="center" wrapText="1"/>
    </xf>
    <xf numFmtId="0" fontId="26" fillId="0" borderId="13" xfId="59" applyFont="1" applyBorder="1" applyAlignment="1">
      <alignment horizontal="center" vertical="center"/>
    </xf>
    <xf numFmtId="0" fontId="26" fillId="33" borderId="13" xfId="113" applyFont="1" applyFill="1" applyBorder="1" applyAlignment="1">
      <alignment horizontal="left" vertical="center"/>
    </xf>
    <xf numFmtId="0" fontId="47" fillId="0" borderId="0" xfId="0" applyFont="1" applyAlignment="1">
      <alignment vertical="top" wrapText="1"/>
    </xf>
    <xf numFmtId="0" fontId="40" fillId="0" borderId="0" xfId="0" applyFont="1" applyAlignment="1">
      <alignment horizontal="center"/>
    </xf>
    <xf numFmtId="14" fontId="75" fillId="24" borderId="0" xfId="0" applyNumberFormat="1" applyFont="1" applyFill="1" applyAlignment="1">
      <alignment horizontal="center"/>
    </xf>
    <xf numFmtId="0" fontId="75" fillId="24" borderId="0" xfId="0" applyFont="1" applyFill="1" applyAlignment="1">
      <alignment horizontal="center"/>
    </xf>
    <xf numFmtId="0" fontId="75" fillId="24" borderId="0" xfId="0" applyFont="1" applyFill="1"/>
    <xf numFmtId="0" fontId="43" fillId="0" borderId="0" xfId="0" applyFont="1" applyAlignment="1">
      <alignment vertical="center" wrapText="1"/>
    </xf>
    <xf numFmtId="14" fontId="0" fillId="0" borderId="0" xfId="0" applyNumberFormat="1" applyAlignment="1">
      <alignment horizontal="center"/>
    </xf>
    <xf numFmtId="0" fontId="0" fillId="0" borderId="0" xfId="0" quotePrefix="1"/>
    <xf numFmtId="0" fontId="26" fillId="0" borderId="0" xfId="0" applyFont="1" applyAlignment="1">
      <alignment horizontal="center" vertical="center"/>
    </xf>
    <xf numFmtId="0" fontId="31" fillId="24" borderId="0" xfId="0" applyFont="1" applyFill="1" applyAlignment="1">
      <alignment horizontal="center"/>
    </xf>
    <xf numFmtId="0" fontId="28" fillId="24" borderId="0" xfId="0" applyFont="1" applyFill="1" applyAlignment="1">
      <alignment horizontal="center" wrapText="1"/>
    </xf>
    <xf numFmtId="0" fontId="30" fillId="24" borderId="0" xfId="0" applyFont="1" applyFill="1" applyAlignment="1">
      <alignment horizontal="center"/>
    </xf>
    <xf numFmtId="49" fontId="33" fillId="24" borderId="0" xfId="0" applyNumberFormat="1" applyFont="1" applyFill="1" applyAlignment="1">
      <alignment horizontal="center" vertical="center"/>
    </xf>
    <xf numFmtId="49" fontId="34" fillId="24" borderId="0" xfId="0" applyNumberFormat="1" applyFont="1" applyFill="1" applyAlignment="1">
      <alignment horizontal="center" vertical="center"/>
    </xf>
    <xf numFmtId="0" fontId="26" fillId="24" borderId="0" xfId="0" applyFont="1" applyFill="1" applyAlignment="1">
      <alignment horizontal="center" vertical="center"/>
    </xf>
    <xf numFmtId="0" fontId="39" fillId="27" borderId="0" xfId="0" applyFont="1" applyFill="1" applyBorder="1" applyAlignment="1">
      <alignment horizontal="center" vertical="center"/>
    </xf>
    <xf numFmtId="0" fontId="41" fillId="30" borderId="11" xfId="0" applyFont="1" applyFill="1" applyBorder="1" applyAlignment="1">
      <alignment horizontal="center" vertical="center"/>
    </xf>
    <xf numFmtId="0" fontId="41" fillId="30" borderId="13" xfId="0" applyFont="1" applyFill="1" applyBorder="1" applyAlignment="1">
      <alignment horizontal="center" vertical="center"/>
    </xf>
    <xf numFmtId="0" fontId="41" fillId="30"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87" fillId="0" borderId="0" xfId="0" applyFont="1" applyAlignment="1">
      <alignment horizontal="left" vertical="center"/>
    </xf>
    <xf numFmtId="0" fontId="25" fillId="30" borderId="0" xfId="0" applyFont="1" applyFill="1" applyBorder="1" applyAlignment="1">
      <alignment horizontal="center" vertical="center"/>
    </xf>
    <xf numFmtId="0" fontId="26" fillId="0" borderId="17"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169" fontId="26" fillId="0" borderId="11" xfId="28" applyNumberFormat="1" applyFont="1" applyBorder="1" applyAlignment="1">
      <alignment horizontal="left"/>
    </xf>
    <xf numFmtId="169" fontId="26" fillId="0" borderId="13" xfId="28" applyNumberFormat="1" applyFont="1" applyBorder="1" applyAlignment="1">
      <alignment horizontal="left"/>
    </xf>
    <xf numFmtId="169" fontId="26" fillId="0" borderId="12" xfId="28" applyNumberFormat="1" applyFont="1" applyBorder="1" applyAlignment="1">
      <alignment horizontal="left"/>
    </xf>
    <xf numFmtId="0" fontId="26"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horizontal="center"/>
    </xf>
    <xf numFmtId="0" fontId="26" fillId="0" borderId="0" xfId="0" applyFont="1" applyAlignment="1">
      <alignment horizontal="left" vertical="top" wrapText="1"/>
    </xf>
    <xf numFmtId="0" fontId="52" fillId="0" borderId="0" xfId="0" applyFont="1" applyAlignment="1">
      <alignment horizontal="left" vertical="top" wrapText="1"/>
    </xf>
    <xf numFmtId="0" fontId="38"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42" fillId="28" borderId="0" xfId="0" applyFont="1" applyFill="1" applyBorder="1" applyAlignment="1">
      <alignment horizontal="center" vertical="center"/>
    </xf>
    <xf numFmtId="0" fontId="25" fillId="28" borderId="0" xfId="0" applyFont="1" applyFill="1" applyBorder="1" applyAlignment="1">
      <alignment horizontal="center" vertical="center"/>
    </xf>
    <xf numFmtId="0" fontId="77" fillId="0" borderId="14" xfId="0" applyFont="1" applyFill="1" applyBorder="1" applyAlignment="1">
      <alignment horizontal="left" wrapText="1"/>
    </xf>
    <xf numFmtId="0" fontId="77" fillId="0" borderId="0" xfId="0" applyFont="1" applyFill="1" applyBorder="1" applyAlignment="1">
      <alignment horizontal="left" wrapText="1"/>
    </xf>
    <xf numFmtId="0" fontId="77" fillId="0" borderId="19" xfId="0" applyFont="1" applyFill="1" applyBorder="1" applyAlignment="1">
      <alignment horizontal="left" wrapText="1"/>
    </xf>
    <xf numFmtId="10" fontId="26" fillId="0" borderId="0" xfId="46" applyNumberFormat="1" applyFont="1" applyFill="1" applyBorder="1" applyAlignment="1">
      <alignment horizontal="center"/>
    </xf>
    <xf numFmtId="10" fontId="26" fillId="0" borderId="19" xfId="46" applyNumberFormat="1" applyFont="1" applyFill="1" applyBorder="1" applyAlignment="1">
      <alignment horizontal="center"/>
    </xf>
    <xf numFmtId="0" fontId="42" fillId="26" borderId="0" xfId="51" applyFont="1" applyFill="1" applyBorder="1" applyAlignment="1">
      <alignment horizontal="center" vertical="center" wrapText="1"/>
    </xf>
    <xf numFmtId="0" fontId="42" fillId="26" borderId="0" xfId="0" applyFont="1" applyFill="1" applyBorder="1" applyAlignment="1">
      <alignment horizontal="center" vertical="center" wrapText="1"/>
    </xf>
    <xf numFmtId="0" fontId="26" fillId="37" borderId="0" xfId="0" applyFont="1" applyFill="1" applyBorder="1" applyAlignment="1">
      <alignment horizontal="center" vertical="center"/>
    </xf>
    <xf numFmtId="0" fontId="26" fillId="37" borderId="19" xfId="0" applyFont="1" applyFill="1" applyBorder="1" applyAlignment="1">
      <alignment horizontal="center" vertical="center"/>
    </xf>
    <xf numFmtId="0" fontId="4" fillId="0" borderId="0" xfId="51" applyFont="1" applyAlignment="1">
      <alignment horizontal="left" vertical="center" wrapText="1"/>
    </xf>
    <xf numFmtId="0" fontId="57" fillId="26" borderId="0" xfId="55" applyFont="1" applyFill="1" applyBorder="1" applyAlignment="1">
      <alignment horizontal="left"/>
    </xf>
    <xf numFmtId="0" fontId="78" fillId="31" borderId="0" xfId="39" applyFont="1" applyFill="1" applyAlignment="1">
      <alignment horizontal="left" vertical="center" wrapText="1"/>
    </xf>
    <xf numFmtId="0" fontId="43" fillId="32" borderId="0" xfId="39" applyFont="1" applyFill="1" applyAlignment="1">
      <alignment horizontal="center" vertical="center" wrapText="1"/>
    </xf>
    <xf numFmtId="0" fontId="70" fillId="25" borderId="0" xfId="39" applyFont="1" applyFill="1" applyAlignment="1">
      <alignment horizontal="left" vertical="top" wrapText="1"/>
    </xf>
    <xf numFmtId="0" fontId="80" fillId="44" borderId="0" xfId="39" applyFont="1" applyFill="1" applyAlignment="1">
      <alignment horizontal="left"/>
    </xf>
    <xf numFmtId="165" fontId="46" fillId="45" borderId="0" xfId="28" applyNumberFormat="1" applyFont="1" applyFill="1" applyBorder="1" applyAlignment="1">
      <alignment horizontal="left" vertical="center" wrapText="1"/>
    </xf>
    <xf numFmtId="0" fontId="54" fillId="0" borderId="0" xfId="51" applyFont="1" applyFill="1" applyBorder="1" applyAlignment="1">
      <alignment horizontal="center"/>
    </xf>
    <xf numFmtId="0" fontId="54" fillId="0" borderId="19" xfId="51" applyFont="1" applyFill="1" applyBorder="1" applyAlignment="1">
      <alignment horizontal="center"/>
    </xf>
    <xf numFmtId="0" fontId="60" fillId="27" borderId="0" xfId="51" applyFont="1" applyFill="1" applyBorder="1" applyAlignment="1">
      <alignment horizontal="center" vertical="center" wrapText="1"/>
    </xf>
    <xf numFmtId="0" fontId="83" fillId="27" borderId="0" xfId="51" applyFont="1" applyFill="1" applyBorder="1" applyAlignment="1">
      <alignment horizontal="center" vertical="center" wrapText="1"/>
    </xf>
    <xf numFmtId="0" fontId="57" fillId="27" borderId="0" xfId="55" applyFont="1" applyFill="1" applyBorder="1" applyAlignment="1">
      <alignment horizontal="left"/>
    </xf>
    <xf numFmtId="0" fontId="26" fillId="0" borderId="0" xfId="0" applyFont="1" applyAlignment="1">
      <alignment horizontal="center" vertical="center"/>
    </xf>
    <xf numFmtId="0" fontId="39" fillId="26" borderId="0" xfId="0" applyFont="1" applyFill="1" applyBorder="1" applyAlignment="1">
      <alignment horizontal="center" vertical="center"/>
    </xf>
    <xf numFmtId="0" fontId="26" fillId="0" borderId="0" xfId="0" applyFont="1" applyBorder="1" applyAlignment="1">
      <alignment horizontal="center" vertical="center"/>
    </xf>
    <xf numFmtId="0" fontId="39" fillId="27" borderId="14" xfId="0" applyFont="1" applyFill="1" applyBorder="1" applyAlignment="1">
      <alignment horizontal="center" vertical="center"/>
    </xf>
    <xf numFmtId="0" fontId="43" fillId="32" borderId="0" xfId="0" applyFont="1" applyFill="1" applyBorder="1" applyAlignment="1">
      <alignment horizontal="center" vertical="center" wrapText="1"/>
    </xf>
    <xf numFmtId="0" fontId="48" fillId="31" borderId="0" xfId="0" applyFont="1" applyFill="1" applyAlignment="1">
      <alignment horizontal="center" vertical="center" wrapText="1"/>
    </xf>
    <xf numFmtId="0" fontId="47" fillId="25" borderId="0" xfId="0" applyFont="1" applyFill="1" applyBorder="1" applyAlignment="1">
      <alignment horizontal="left" vertical="center" wrapText="1"/>
    </xf>
    <xf numFmtId="0" fontId="47" fillId="0" borderId="0" xfId="0" applyFont="1" applyFill="1" applyBorder="1" applyAlignment="1">
      <alignment horizontal="left" wrapText="1"/>
    </xf>
    <xf numFmtId="0" fontId="46" fillId="25" borderId="0" xfId="0" applyFont="1" applyFill="1" applyBorder="1" applyAlignment="1">
      <alignment horizontal="left" vertical="top" wrapText="1"/>
    </xf>
    <xf numFmtId="0" fontId="43" fillId="32" borderId="0" xfId="0" applyFont="1" applyFill="1" applyAlignment="1">
      <alignment horizontal="center" vertical="center" wrapText="1"/>
    </xf>
    <xf numFmtId="0" fontId="46" fillId="36" borderId="17" xfId="0" applyFont="1" applyFill="1" applyBorder="1" applyAlignment="1">
      <alignment horizontal="left" vertical="top" wrapText="1"/>
    </xf>
  </cellXfs>
  <cellStyles count="116">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4" xfId="90" xr:uid="{00000000-0005-0000-0000-000039000000}"/>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7" xfId="65" xr:uid="{00000000-0005-0000-0000-00005F000000}"/>
    <cellStyle name="Normal 7 2" xfId="114" xr:uid="{00000000-0005-0000-0000-000060000000}"/>
    <cellStyle name="Normal 8" xfId="60" xr:uid="{00000000-0005-0000-0000-000061000000}"/>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AEC7"/>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 FIve-Year</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SummerSummary!$E$4:$I$4</c:f>
              <c:numCache>
                <c:formatCode>0</c:formatCode>
                <c:ptCount val="5"/>
                <c:pt idx="0">
                  <c:v>2023</c:v>
                </c:pt>
                <c:pt idx="1">
                  <c:v>2024</c:v>
                </c:pt>
                <c:pt idx="2">
                  <c:v>2025</c:v>
                </c:pt>
                <c:pt idx="3">
                  <c:v>2026</c:v>
                </c:pt>
                <c:pt idx="4">
                  <c:v>2027</c:v>
                </c:pt>
              </c:numCache>
            </c:numRef>
          </c:cat>
          <c:val>
            <c:numRef>
              <c:f>SummerSummary!$E$14:$I$14</c:f>
              <c:numCache>
                <c:formatCode>#,##0</c:formatCode>
                <c:ptCount val="5"/>
                <c:pt idx="0">
                  <c:v>76505.306152133329</c:v>
                </c:pt>
                <c:pt idx="1">
                  <c:v>77730.299345066669</c:v>
                </c:pt>
                <c:pt idx="2">
                  <c:v>78758.021711333349</c:v>
                </c:pt>
                <c:pt idx="3">
                  <c:v>79782.439252533339</c:v>
                </c:pt>
                <c:pt idx="4">
                  <c:v>80574.745737733334</c:v>
                </c:pt>
              </c:numCache>
            </c:numRef>
          </c:val>
          <c:smooth val="0"/>
          <c:extLst>
            <c:ext xmlns:c16="http://schemas.microsoft.com/office/drawing/2014/chart" uri="{C3380CC4-5D6E-409C-BE32-E72D297353CC}">
              <c16:uniqueId val="{00000000-9763-45A2-978F-CFE567C42A15}"/>
            </c:ext>
          </c:extLst>
        </c:ser>
        <c:ser>
          <c:idx val="1"/>
          <c:order val="1"/>
          <c:tx>
            <c:v>Total Capacity</c:v>
          </c:tx>
          <c:spPr>
            <a:ln w="38100">
              <a:solidFill>
                <a:schemeClr val="accent6"/>
              </a:solidFill>
              <a:prstDash val="solid"/>
            </a:ln>
          </c:spPr>
          <c:marker>
            <c:symbol val="square"/>
            <c:size val="9"/>
            <c:spPr>
              <a:solidFill>
                <a:schemeClr val="accent6"/>
              </a:solidFill>
              <a:ln>
                <a:noFill/>
                <a:prstDash val="solid"/>
              </a:ln>
            </c:spPr>
          </c:marker>
          <c:cat>
            <c:numRef>
              <c:f>SummerSummary!$E$4:$I$4</c:f>
              <c:numCache>
                <c:formatCode>0</c:formatCode>
                <c:ptCount val="5"/>
                <c:pt idx="0">
                  <c:v>2023</c:v>
                </c:pt>
                <c:pt idx="1">
                  <c:v>2024</c:v>
                </c:pt>
                <c:pt idx="2">
                  <c:v>2025</c:v>
                </c:pt>
                <c:pt idx="3">
                  <c:v>2026</c:v>
                </c:pt>
                <c:pt idx="4">
                  <c:v>2027</c:v>
                </c:pt>
              </c:numCache>
            </c:numRef>
          </c:cat>
          <c:val>
            <c:numRef>
              <c:f>SummerSummary!$E$43:$I$43</c:f>
              <c:numCache>
                <c:formatCode>#,##0</c:formatCode>
                <c:ptCount val="5"/>
                <c:pt idx="0">
                  <c:v>104174.3962774668</c:v>
                </c:pt>
                <c:pt idx="1">
                  <c:v>113613.94327746681</c:v>
                </c:pt>
                <c:pt idx="2">
                  <c:v>114881.48427746681</c:v>
                </c:pt>
                <c:pt idx="3">
                  <c:v>115043.48427746681</c:v>
                </c:pt>
                <c:pt idx="4">
                  <c:v>115038.48427746681</c:v>
                </c:pt>
              </c:numCache>
            </c:numRef>
          </c:val>
          <c:smooth val="0"/>
          <c:extLst>
            <c:ext xmlns:c16="http://schemas.microsoft.com/office/drawing/2014/chart" uri="{C3380CC4-5D6E-409C-BE32-E72D297353CC}">
              <c16:uniqueId val="{00000001-9763-45A2-978F-CFE567C42A15}"/>
            </c:ext>
          </c:extLst>
        </c:ser>
        <c:ser>
          <c:idx val="2"/>
          <c:order val="2"/>
          <c:tx>
            <c:v>Total Summer Peak Demand</c:v>
          </c:tx>
          <c:cat>
            <c:numRef>
              <c:f>SummerSummary!$E$4:$I$4</c:f>
              <c:numCache>
                <c:formatCode>0</c:formatCode>
                <c:ptCount val="5"/>
                <c:pt idx="0">
                  <c:v>2023</c:v>
                </c:pt>
                <c:pt idx="1">
                  <c:v>2024</c:v>
                </c:pt>
                <c:pt idx="2">
                  <c:v>2025</c:v>
                </c:pt>
                <c:pt idx="3">
                  <c:v>2026</c:v>
                </c:pt>
                <c:pt idx="4">
                  <c:v>2027</c:v>
                </c:pt>
              </c:numCache>
            </c:numRef>
          </c:cat>
          <c:val>
            <c:numRef>
              <c:f>SummerSummary!$E$5:$I$5</c:f>
              <c:numCache>
                <c:formatCode>_(* #,##0_);_(* \(#,##0\);_(* "-"??_);_(@_)</c:formatCode>
                <c:ptCount val="5"/>
                <c:pt idx="0">
                  <c:v>79857.445641733313</c:v>
                </c:pt>
                <c:pt idx="1">
                  <c:v>81239.189334333321</c:v>
                </c:pt>
                <c:pt idx="2">
                  <c:v>82408.395555666677</c:v>
                </c:pt>
                <c:pt idx="3">
                  <c:v>83573.533271733337</c:v>
                </c:pt>
                <c:pt idx="4">
                  <c:v>84505.939490266668</c:v>
                </c:pt>
              </c:numCache>
            </c:numRef>
          </c:val>
          <c:smooth val="0"/>
          <c:extLst>
            <c:ext xmlns:c16="http://schemas.microsoft.com/office/drawing/2014/chart" uri="{C3380CC4-5D6E-409C-BE32-E72D297353CC}">
              <c16:uniqueId val="{00000002-9763-45A2-978F-CFE567C42A15}"/>
            </c:ext>
          </c:extLst>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 Five-Year </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Winter Firm Peak Demand</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WinterSummary!$E$4:$I$4</c:f>
              <c:strCache>
                <c:ptCount val="5"/>
                <c:pt idx="0">
                  <c:v>2023/2024</c:v>
                </c:pt>
                <c:pt idx="1">
                  <c:v>2024/2025</c:v>
                </c:pt>
                <c:pt idx="2">
                  <c:v>2025/2026</c:v>
                </c:pt>
                <c:pt idx="3">
                  <c:v>2026/2027</c:v>
                </c:pt>
                <c:pt idx="4">
                  <c:v>2027/2028</c:v>
                </c:pt>
              </c:strCache>
            </c:strRef>
          </c:cat>
          <c:val>
            <c:numRef>
              <c:f>WinterSummary!$E$14:$I$14</c:f>
              <c:numCache>
                <c:formatCode>#,##0</c:formatCode>
                <c:ptCount val="5"/>
                <c:pt idx="0">
                  <c:v>63570.965351533319</c:v>
                </c:pt>
                <c:pt idx="1">
                  <c:v>64816.104336866651</c:v>
                </c:pt>
                <c:pt idx="2">
                  <c:v>65974.68904373332</c:v>
                </c:pt>
                <c:pt idx="3">
                  <c:v>66909.758777266659</c:v>
                </c:pt>
                <c:pt idx="4">
                  <c:v>67814.126059199989</c:v>
                </c:pt>
              </c:numCache>
            </c:numRef>
          </c:val>
          <c:smooth val="0"/>
          <c:extLst>
            <c:ext xmlns:c16="http://schemas.microsoft.com/office/drawing/2014/chart" uri="{C3380CC4-5D6E-409C-BE32-E72D297353CC}">
              <c16:uniqueId val="{00000000-870B-40E5-8F57-34BDADE90846}"/>
            </c:ext>
          </c:extLst>
        </c:ser>
        <c:ser>
          <c:idx val="1"/>
          <c:order val="1"/>
          <c:tx>
            <c:v>Total Capacity</c:v>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WinterSummary!$E$4:$I$4</c:f>
              <c:strCache>
                <c:ptCount val="5"/>
                <c:pt idx="0">
                  <c:v>2023/2024</c:v>
                </c:pt>
                <c:pt idx="1">
                  <c:v>2024/2025</c:v>
                </c:pt>
                <c:pt idx="2">
                  <c:v>2025/2026</c:v>
                </c:pt>
                <c:pt idx="3">
                  <c:v>2026/2027</c:v>
                </c:pt>
                <c:pt idx="4">
                  <c:v>2027/2028</c:v>
                </c:pt>
              </c:strCache>
            </c:strRef>
          </c:cat>
          <c:val>
            <c:numRef>
              <c:f>WinterSummary!$E$43:$I$43</c:f>
              <c:numCache>
                <c:formatCode>#,##0</c:formatCode>
                <c:ptCount val="5"/>
                <c:pt idx="0">
                  <c:v>90729.491151883791</c:v>
                </c:pt>
                <c:pt idx="1">
                  <c:v>91957.240151883787</c:v>
                </c:pt>
                <c:pt idx="2">
                  <c:v>92092.342151883786</c:v>
                </c:pt>
                <c:pt idx="3">
                  <c:v>92092.342151883786</c:v>
                </c:pt>
                <c:pt idx="4">
                  <c:v>92087.342151883786</c:v>
                </c:pt>
              </c:numCache>
            </c:numRef>
          </c:val>
          <c:smooth val="0"/>
          <c:extLst>
            <c:ext xmlns:c16="http://schemas.microsoft.com/office/drawing/2014/chart" uri="{C3380CC4-5D6E-409C-BE32-E72D297353CC}">
              <c16:uniqueId val="{00000001-870B-40E5-8F57-34BDADE90846}"/>
            </c:ext>
          </c:extLst>
        </c:ser>
        <c:ser>
          <c:idx val="2"/>
          <c:order val="2"/>
          <c:tx>
            <c:v>Winter Total Peak Demand</c:v>
          </c:tx>
          <c:cat>
            <c:strRef>
              <c:f>WinterSummary!$E$4:$I$4</c:f>
              <c:strCache>
                <c:ptCount val="5"/>
                <c:pt idx="0">
                  <c:v>2023/2024</c:v>
                </c:pt>
                <c:pt idx="1">
                  <c:v>2024/2025</c:v>
                </c:pt>
                <c:pt idx="2">
                  <c:v>2025/2026</c:v>
                </c:pt>
                <c:pt idx="3">
                  <c:v>2026/2027</c:v>
                </c:pt>
                <c:pt idx="4">
                  <c:v>2027/2028</c:v>
                </c:pt>
              </c:strCache>
            </c:strRef>
          </c:cat>
          <c:val>
            <c:numRef>
              <c:f>WinterSummary!$E$5:$I$5</c:f>
              <c:numCache>
                <c:formatCode>_(* #,##0_);_(* \(#,##0\);_(* "-"??_);_(@_)</c:formatCode>
                <c:ptCount val="5"/>
                <c:pt idx="0">
                  <c:v>66454.289111533333</c:v>
                </c:pt>
                <c:pt idx="1">
                  <c:v>67699.428096866657</c:v>
                </c:pt>
                <c:pt idx="2">
                  <c:v>68858.012803733334</c:v>
                </c:pt>
                <c:pt idx="3">
                  <c:v>69793.082537266673</c:v>
                </c:pt>
                <c:pt idx="4">
                  <c:v>70697.449819200003</c:v>
                </c:pt>
              </c:numCache>
            </c:numRef>
          </c:val>
          <c:smooth val="0"/>
          <c:extLst>
            <c:ext xmlns:c16="http://schemas.microsoft.com/office/drawing/2014/chart" uri="{C3380CC4-5D6E-409C-BE32-E72D297353CC}">
              <c16:uniqueId val="{00000002-870B-40E5-8F57-34BDADE90846}"/>
            </c:ext>
          </c:extLst>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2023-2032</a:t>
          </a:r>
        </a:p>
        <a:p>
          <a:pPr algn="r"/>
          <a:endParaRPr lang="en-US" sz="2800" b="1" baseline="0">
            <a:solidFill>
              <a:schemeClr val="tx2"/>
            </a:solidFill>
            <a:latin typeface="Arial" panose="020B0604020202020204" pitchFamily="34" charset="0"/>
            <a:cs typeface="Arial" panose="020B0604020202020204" pitchFamily="34" charset="0"/>
          </a:endParaRPr>
        </a:p>
        <a:p>
          <a:pPr marL="0" indent="0" algn="r"/>
          <a:r>
            <a:rPr lang="en-US" sz="2800" b="0" baseline="0">
              <a:solidFill>
                <a:schemeClr val="tx2"/>
              </a:solidFill>
              <a:latin typeface="Arial" panose="020B0604020202020204" pitchFamily="34" charset="0"/>
              <a:ea typeface="+mn-ea"/>
              <a:cs typeface="Arial" panose="020B0604020202020204" pitchFamily="34" charset="0"/>
            </a:rPr>
            <a:t>May 16, 2022</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15242</xdr:colOff>
      <xdr:row>2</xdr:row>
      <xdr:rowOff>40006</xdr:rowOff>
    </xdr:from>
    <xdr:to>
      <xdr:col>12</xdr:col>
      <xdr:colOff>8987</xdr:colOff>
      <xdr:row>42</xdr:row>
      <xdr:rowOff>51210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48387" y="582829"/>
          <a:ext cx="7101648" cy="6566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10-year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potential load reductions available through interruptible load programs controlled by ERCOT. The methodologies used to develop Planning Reserve Margins and other elements of the CDR report are outlined in the ERCOT Nodal Protocols, Section 3.2.6 (https://www.ercot.com/files/docs/2022/04/01/03-040122_Nodal.docx). ERCOT's load forecasts are based on normal weather conditions and determined by the methodologies described in the 2022 Long-Term Load Forecast Report posted </a:t>
          </a:r>
          <a:r>
            <a:rPr lang="en-US" sz="1200" baseline="0">
              <a:solidFill>
                <a:sysClr val="windowText" lastClr="000000"/>
              </a:solidFill>
              <a:effectLst/>
              <a:latin typeface="Arial" panose="020B0604020202020204" pitchFamily="34" charset="0"/>
              <a:ea typeface="+mn-ea"/>
              <a:cs typeface="Arial" panose="020B0604020202020204" pitchFamily="34" charset="0"/>
            </a:rPr>
            <a:t>on the ERCOT website (https://www.ercot.com/files/docs/2022/02/24/2022_LTLF_Report.pdf).</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solidFill>
                <a:sysClr val="windowText" lastClr="000000"/>
              </a:solidFill>
              <a:effectLst/>
              <a:latin typeface="Arial" panose="020B0604020202020204" pitchFamily="34" charset="0"/>
              <a:ea typeface="+mn-ea"/>
              <a:cs typeface="Arial" panose="020B0604020202020204" pitchFamily="34" charset="0"/>
            </a:rPr>
            <a:t>Highlights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peak demand for summer 2023 is 79,857</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while the firm peak demand is 76,505 MW. </a:t>
          </a:r>
          <a:r>
            <a:rPr lang="en-US" sz="1200" baseline="0">
              <a:solidFill>
                <a:sysClr val="windowText" lastClr="000000"/>
              </a:solidFill>
              <a:effectLst/>
              <a:latin typeface="Arial" panose="020B0604020202020204" pitchFamily="34" charset="0"/>
              <a:ea typeface="+mn-ea"/>
              <a:cs typeface="Arial" panose="020B0604020202020204" pitchFamily="34" charset="0"/>
            </a:rPr>
            <a:t>The winter 2023-2024 peak demand forecast is 66,454 MW and firm peak demand forecast is 63,571 MW.</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Planning Reserve Margin for summer 2023 is forecasted to be 36.2%. This is 3.2 percentage points lower than the 39.4% margin for summer 2023 reported in the December 2021 CDR report. This decrease is due mainly to delays of planned projects that were previously expected to be in service by July 1, 2023. The Reserve Margin peaks at 46.2% for summer 2024. Resource data comes from generation capacity developers and owners as reported in ERCOT's Resource Integration and Ongoing Operations (RIOO) system, as well as other data collection mechanisms described in the ERCOT 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Planned resource capacity expected for the 2023 summer peak demand totals 13,117 MW. This includes 581 MW of summer-rated gas-fired resources, 834 MW of wind resources, and 11,702 MW of solar resources. These amounts of solar and wind capacity are what ERCOT expects to be available on an average basis during peak demand hours (the peak average capacity contribution).</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Developers also anticipate adding 4,831</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of battery storage capacity for summer 2023. This storage capacity is currently assumed to provide grid reliability services (Ancillary Services) for short periods of time rather than to support customer demand on a sustained basis during peak demand hours. Therefore, ERCOT assigns no capacity value to this resource for the reserve margin calculations. </a:t>
          </a:r>
        </a:p>
        <a:p>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20052</xdr:colOff>
      <xdr:row>50</xdr:row>
      <xdr:rowOff>10027</xdr:rowOff>
    </xdr:from>
    <xdr:to>
      <xdr:col>6</xdr:col>
      <xdr:colOff>146268</xdr:colOff>
      <xdr:row>86</xdr:row>
      <xdr:rowOff>21196</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65926</xdr:colOff>
      <xdr:row>49</xdr:row>
      <xdr:rowOff>187052</xdr:rowOff>
    </xdr:from>
    <xdr:to>
      <xdr:col>5</xdr:col>
      <xdr:colOff>111471</xdr:colOff>
      <xdr:row>84</xdr:row>
      <xdr:rowOff>64100</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3"/>
  <sheetViews>
    <sheetView zoomScale="70" zoomScaleNormal="70" workbookViewId="0"/>
  </sheetViews>
  <sheetFormatPr defaultRowHeight="12.75"/>
  <cols>
    <col min="1" max="1" width="3" customWidth="1"/>
    <col min="8" max="8" width="16.5703125" customWidth="1"/>
  </cols>
  <sheetData>
    <row r="1" spans="1:10" s="23" customFormat="1" ht="5.45" customHeight="1"/>
    <row r="2" spans="1:10" s="23" customFormat="1" ht="5.45" customHeight="1">
      <c r="A2" s="24"/>
      <c r="B2" s="24"/>
      <c r="C2" s="24"/>
      <c r="D2" s="24"/>
      <c r="E2" s="24"/>
      <c r="F2" s="24"/>
      <c r="G2" s="24"/>
      <c r="H2" s="24"/>
    </row>
    <row r="3" spans="1:10" s="23" customFormat="1" ht="5.45" customHeight="1">
      <c r="A3" s="24"/>
      <c r="B3" s="24"/>
      <c r="C3" s="24"/>
      <c r="D3" s="24"/>
      <c r="E3" s="24"/>
      <c r="F3" s="24"/>
      <c r="G3" s="24"/>
      <c r="H3" s="24"/>
    </row>
    <row r="4" spans="1:10" s="23" customFormat="1" ht="5.45" customHeight="1">
      <c r="A4" s="24"/>
      <c r="B4" s="24"/>
      <c r="C4" s="24"/>
      <c r="D4" s="24"/>
      <c r="E4" s="24"/>
      <c r="F4" s="24"/>
      <c r="G4" s="24"/>
      <c r="H4" s="24"/>
    </row>
    <row r="5" spans="1:10" s="23" customFormat="1">
      <c r="A5" s="24"/>
      <c r="B5" s="24"/>
      <c r="C5" s="24"/>
      <c r="D5" s="24"/>
      <c r="E5" s="24"/>
      <c r="F5" s="24"/>
      <c r="G5" s="24"/>
      <c r="H5" s="24"/>
    </row>
    <row r="6" spans="1:10" s="23" customFormat="1">
      <c r="A6" s="24"/>
      <c r="B6" s="24"/>
      <c r="C6" s="24"/>
      <c r="D6" s="24"/>
      <c r="E6" s="24"/>
      <c r="F6" s="24"/>
      <c r="G6" s="24"/>
      <c r="H6" s="24"/>
    </row>
    <row r="7" spans="1:10" s="23" customFormat="1">
      <c r="A7" s="24"/>
      <c r="B7" s="24"/>
      <c r="C7" s="24"/>
      <c r="D7" s="24"/>
      <c r="E7" s="24"/>
      <c r="F7" s="24"/>
      <c r="G7" s="24"/>
      <c r="H7" s="24"/>
    </row>
    <row r="8" spans="1:10" s="23" customFormat="1">
      <c r="A8" s="24"/>
      <c r="B8" s="24"/>
      <c r="C8" s="24"/>
      <c r="D8" s="24"/>
      <c r="E8" s="24"/>
      <c r="F8" s="24"/>
      <c r="G8" s="24"/>
      <c r="H8" s="24"/>
    </row>
    <row r="9" spans="1:10" s="23" customFormat="1">
      <c r="A9" s="24"/>
      <c r="B9" s="24"/>
      <c r="C9" s="24"/>
      <c r="D9" s="24"/>
      <c r="E9" s="24"/>
      <c r="F9" s="24"/>
      <c r="G9" s="24"/>
      <c r="H9" s="24"/>
    </row>
    <row r="10" spans="1:10" s="23" customFormat="1">
      <c r="A10" s="24"/>
      <c r="B10" s="24"/>
      <c r="C10" s="24"/>
      <c r="D10" s="24"/>
      <c r="E10" s="24"/>
      <c r="F10" s="24"/>
      <c r="G10" s="24"/>
      <c r="H10" s="24"/>
    </row>
    <row r="11" spans="1:10" s="23" customFormat="1">
      <c r="A11" s="24"/>
      <c r="B11" s="24"/>
      <c r="C11" s="24"/>
      <c r="D11" s="24"/>
      <c r="E11" s="24"/>
      <c r="F11" s="24"/>
      <c r="G11" s="24"/>
      <c r="H11" s="24"/>
      <c r="J11" s="23" t="s">
        <v>8</v>
      </c>
    </row>
    <row r="12" spans="1:10" s="23" customFormat="1">
      <c r="A12" s="24"/>
      <c r="B12" s="24"/>
      <c r="C12" s="24"/>
      <c r="D12" s="24"/>
      <c r="E12" s="24"/>
      <c r="F12" s="24"/>
      <c r="G12" s="24"/>
      <c r="H12" s="24"/>
    </row>
    <row r="13" spans="1:10" s="23" customFormat="1">
      <c r="A13" s="24"/>
      <c r="B13" s="24"/>
      <c r="C13" s="24"/>
      <c r="D13" s="24"/>
      <c r="E13" s="24"/>
      <c r="F13" s="24"/>
      <c r="G13" s="24"/>
      <c r="H13" s="24"/>
    </row>
    <row r="14" spans="1:10" s="23" customFormat="1">
      <c r="A14" s="24"/>
      <c r="B14" s="24"/>
      <c r="C14" s="24"/>
      <c r="D14" s="24"/>
      <c r="E14" s="24"/>
      <c r="F14" s="24"/>
      <c r="G14" s="24"/>
      <c r="H14" s="24"/>
    </row>
    <row r="15" spans="1:10" s="23" customFormat="1">
      <c r="A15" s="24"/>
      <c r="B15" s="24"/>
      <c r="C15" s="24"/>
      <c r="D15" s="24"/>
      <c r="E15" s="24"/>
      <c r="F15" s="24"/>
      <c r="G15" s="24"/>
      <c r="H15" s="24"/>
    </row>
    <row r="16" spans="1:10" s="23" customFormat="1" ht="12.95" customHeight="1">
      <c r="A16" s="25"/>
      <c r="B16" s="25"/>
      <c r="C16" s="25"/>
      <c r="D16" s="25"/>
      <c r="E16" s="25"/>
      <c r="F16" s="25"/>
      <c r="G16" s="25"/>
      <c r="H16" s="25"/>
    </row>
    <row r="17" spans="1:11" s="23" customFormat="1" ht="7.15" customHeight="1">
      <c r="A17" s="25"/>
      <c r="B17" s="25"/>
      <c r="C17" s="25"/>
      <c r="D17" s="25"/>
      <c r="E17" s="25"/>
      <c r="F17" s="25"/>
      <c r="G17" s="25"/>
      <c r="H17" s="25"/>
    </row>
    <row r="18" spans="1:11" s="23" customFormat="1" ht="7.15" customHeight="1">
      <c r="A18" s="25"/>
      <c r="B18" s="25"/>
      <c r="C18" s="25"/>
      <c r="D18" s="25"/>
      <c r="E18" s="25"/>
      <c r="F18" s="25"/>
      <c r="G18" s="25"/>
      <c r="H18" s="25"/>
    </row>
    <row r="19" spans="1:11" s="23" customFormat="1" ht="7.15" customHeight="1">
      <c r="A19" s="25"/>
      <c r="B19" s="25"/>
      <c r="C19" s="25"/>
      <c r="D19" s="25"/>
      <c r="E19" s="25"/>
      <c r="F19" s="25"/>
      <c r="G19" s="25"/>
      <c r="H19" s="25"/>
    </row>
    <row r="20" spans="1:11" s="23" customFormat="1" ht="7.15" customHeight="1">
      <c r="A20" s="25"/>
      <c r="B20" s="25"/>
      <c r="C20" s="25"/>
      <c r="D20" s="25"/>
      <c r="E20" s="25"/>
      <c r="F20" s="25"/>
      <c r="G20" s="25"/>
      <c r="H20" s="25"/>
    </row>
    <row r="21" spans="1:11" s="23" customFormat="1" ht="7.15" customHeight="1"/>
    <row r="22" spans="1:11" s="23" customFormat="1" ht="7.15" customHeight="1">
      <c r="A22" s="268"/>
      <c r="B22" s="268"/>
      <c r="C22" s="268"/>
      <c r="D22" s="268"/>
      <c r="E22" s="268"/>
      <c r="F22" s="268"/>
      <c r="G22" s="268"/>
      <c r="H22" s="268"/>
      <c r="I22" s="26"/>
      <c r="J22" s="27"/>
      <c r="K22" s="27"/>
    </row>
    <row r="23" spans="1:11" s="23" customFormat="1" ht="7.15" customHeight="1">
      <c r="A23" s="269"/>
      <c r="B23" s="269"/>
      <c r="C23" s="269"/>
      <c r="D23" s="269"/>
      <c r="E23" s="269"/>
      <c r="F23" s="269"/>
      <c r="G23" s="269"/>
      <c r="H23" s="269"/>
    </row>
    <row r="24" spans="1:11" s="23" customFormat="1">
      <c r="A24" s="269"/>
      <c r="B24" s="269"/>
      <c r="C24" s="269"/>
      <c r="D24" s="269"/>
      <c r="E24" s="269"/>
      <c r="F24" s="269"/>
      <c r="G24" s="269"/>
      <c r="H24" s="269"/>
    </row>
    <row r="25" spans="1:11" s="23" customFormat="1">
      <c r="A25" s="272"/>
      <c r="B25" s="272"/>
      <c r="C25" s="272"/>
      <c r="D25" s="272"/>
      <c r="E25" s="272"/>
      <c r="F25" s="272"/>
      <c r="G25" s="272"/>
      <c r="H25" s="272"/>
    </row>
    <row r="26" spans="1:11" s="23" customFormat="1" ht="26.45" customHeight="1">
      <c r="A26" s="269"/>
      <c r="B26" s="269"/>
      <c r="C26" s="269"/>
      <c r="D26" s="269"/>
      <c r="E26" s="269"/>
      <c r="F26" s="269"/>
      <c r="G26" s="269"/>
      <c r="H26" s="269"/>
      <c r="I26" s="28"/>
    </row>
    <row r="27" spans="1:11" s="23" customFormat="1" ht="22.5">
      <c r="F27" s="29"/>
    </row>
    <row r="28" spans="1:11" s="23" customFormat="1" ht="28.15" customHeight="1">
      <c r="A28" s="270"/>
      <c r="B28" s="271"/>
      <c r="C28" s="271"/>
      <c r="D28" s="271"/>
      <c r="E28" s="271"/>
      <c r="F28" s="271"/>
      <c r="G28" s="271"/>
      <c r="H28" s="271"/>
      <c r="I28" s="30"/>
    </row>
    <row r="29" spans="1:11" s="23" customFormat="1"/>
    <row r="30" spans="1:11" s="23" customFormat="1"/>
    <row r="31" spans="1:11" s="23" customFormat="1"/>
    <row r="32" spans="1:11" s="23" customFormat="1"/>
    <row r="33" spans="1:9" s="23" customFormat="1"/>
    <row r="34" spans="1:9" s="23" customFormat="1"/>
    <row r="35" spans="1:9" s="23" customFormat="1"/>
    <row r="36" spans="1:9" s="23" customFormat="1"/>
    <row r="37" spans="1:9" s="23" customFormat="1" ht="24" customHeight="1">
      <c r="A37" s="267"/>
      <c r="B37" s="267"/>
      <c r="C37" s="267"/>
      <c r="D37" s="267"/>
      <c r="E37" s="267"/>
      <c r="F37" s="267"/>
      <c r="G37" s="267"/>
      <c r="H37" s="267"/>
      <c r="I37" s="31"/>
    </row>
    <row r="38" spans="1:9" s="23" customFormat="1" ht="24" customHeight="1">
      <c r="A38" s="267"/>
      <c r="B38" s="267"/>
      <c r="C38" s="267"/>
      <c r="D38" s="267"/>
      <c r="E38" s="267"/>
      <c r="F38" s="267"/>
      <c r="G38" s="267"/>
      <c r="H38" s="267"/>
      <c r="I38" s="31"/>
    </row>
    <row r="39" spans="1:9" s="23" customFormat="1" ht="24" customHeight="1">
      <c r="A39" s="267"/>
      <c r="B39" s="267"/>
      <c r="C39" s="267"/>
      <c r="D39" s="267"/>
      <c r="E39" s="267"/>
      <c r="F39" s="267"/>
      <c r="G39" s="267"/>
      <c r="H39" s="267"/>
      <c r="I39" s="31"/>
    </row>
    <row r="40" spans="1:9" s="23" customFormat="1"/>
    <row r="41" spans="1:9" s="23" customFormat="1"/>
    <row r="42" spans="1:9" s="23" customFormat="1"/>
    <row r="43" spans="1:9" s="23" customFormat="1"/>
    <row r="44" spans="1:9" s="23" customFormat="1"/>
    <row r="45" spans="1:9" s="23" customFormat="1"/>
    <row r="46" spans="1:9" s="23" customFormat="1"/>
    <row r="47" spans="1:9" s="23" customFormat="1"/>
    <row r="48" spans="1:9" s="23" customFormat="1"/>
    <row r="49" s="23" customFormat="1"/>
    <row r="50" s="23" customFormat="1"/>
    <row r="51" s="23" customFormat="1"/>
    <row r="52" s="23" customFormat="1"/>
    <row r="53" s="23" customFormat="1"/>
    <row r="54" s="23" customFormat="1"/>
    <row r="55" s="23" customFormat="1"/>
    <row r="56" s="23" customFormat="1"/>
    <row r="57" s="23" customFormat="1"/>
    <row r="58" s="23" customFormat="1"/>
    <row r="59" s="23" customFormat="1"/>
    <row r="60" s="23" customFormat="1"/>
    <row r="61" s="23" customFormat="1"/>
    <row r="62" s="23" customFormat="1"/>
    <row r="63" s="23" customFormat="1"/>
  </sheetData>
  <mergeCells count="8">
    <mergeCell ref="A37:H37"/>
    <mergeCell ref="A38:H38"/>
    <mergeCell ref="A39:H39"/>
    <mergeCell ref="A22:H22"/>
    <mergeCell ref="A26:H26"/>
    <mergeCell ref="A28:H28"/>
    <mergeCell ref="A23:H24"/>
    <mergeCell ref="A25:H25"/>
  </mergeCells>
  <phoneticPr fontId="24"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F16"/>
  <sheetViews>
    <sheetView zoomScaleNormal="100"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273" t="s">
        <v>79</v>
      </c>
      <c r="C1" s="273"/>
    </row>
    <row r="3" spans="2:6" ht="27.2" customHeight="1">
      <c r="B3" s="19" t="s">
        <v>10</v>
      </c>
      <c r="C3" s="19" t="s">
        <v>12</v>
      </c>
    </row>
    <row r="4" spans="2:6" ht="30" customHeight="1">
      <c r="B4" s="39" t="s">
        <v>11</v>
      </c>
      <c r="C4" s="88" t="s">
        <v>100</v>
      </c>
    </row>
    <row r="5" spans="2:6" ht="30.95" customHeight="1">
      <c r="B5" s="40" t="s">
        <v>65</v>
      </c>
      <c r="C5" s="88" t="s">
        <v>3412</v>
      </c>
    </row>
    <row r="6" spans="2:6" ht="30" customHeight="1">
      <c r="B6" s="40" t="s">
        <v>7</v>
      </c>
      <c r="C6" s="88" t="s">
        <v>6</v>
      </c>
    </row>
    <row r="7" spans="2:6" ht="30" customHeight="1">
      <c r="B7" s="33" t="s">
        <v>42</v>
      </c>
      <c r="C7" s="88" t="s">
        <v>43</v>
      </c>
    </row>
    <row r="8" spans="2:6" ht="34.9" customHeight="1">
      <c r="B8" s="38" t="s">
        <v>13</v>
      </c>
      <c r="C8" s="89" t="s">
        <v>3413</v>
      </c>
    </row>
    <row r="9" spans="2:6" ht="34.9" customHeight="1">
      <c r="B9" s="38" t="s">
        <v>15</v>
      </c>
      <c r="C9" s="89" t="s">
        <v>77</v>
      </c>
    </row>
    <row r="10" spans="2:6" ht="38.450000000000003" customHeight="1">
      <c r="B10" s="38" t="s">
        <v>3110</v>
      </c>
      <c r="C10" s="89" t="s">
        <v>3414</v>
      </c>
    </row>
    <row r="11" spans="2:6" ht="30" customHeight="1">
      <c r="B11" s="37" t="s">
        <v>14</v>
      </c>
      <c r="C11" s="89" t="s">
        <v>3415</v>
      </c>
    </row>
    <row r="12" spans="2:6" ht="30" customHeight="1">
      <c r="B12" s="37" t="s">
        <v>16</v>
      </c>
      <c r="C12" s="89" t="s">
        <v>78</v>
      </c>
      <c r="F12" s="10"/>
    </row>
    <row r="13" spans="2:6" ht="30" customHeight="1">
      <c r="B13" s="55" t="s">
        <v>3450</v>
      </c>
      <c r="C13" s="89" t="s">
        <v>3416</v>
      </c>
    </row>
    <row r="14" spans="2:6" ht="38.450000000000003" customHeight="1">
      <c r="B14" s="55" t="s">
        <v>1713</v>
      </c>
      <c r="C14" s="89" t="s">
        <v>3109</v>
      </c>
    </row>
    <row r="15" spans="2:6" ht="38.450000000000003" customHeight="1">
      <c r="B15" s="55" t="s">
        <v>2182</v>
      </c>
      <c r="C15" s="89" t="s">
        <v>2179</v>
      </c>
    </row>
    <row r="16" spans="2:6" ht="38.450000000000003" customHeight="1">
      <c r="B16" s="55" t="s">
        <v>3688</v>
      </c>
      <c r="C16" s="89" t="s">
        <v>3689</v>
      </c>
    </row>
  </sheetData>
  <mergeCells count="1">
    <mergeCell ref="B1:C1"/>
  </mergeCells>
  <phoneticPr fontId="24" type="noConversion"/>
  <hyperlinks>
    <hyperlink ref="B4" location="Disclaimer!A1" display="Disclaimer" xr:uid="{00000000-0004-0000-0100-000000000000}"/>
    <hyperlink ref="B8" location="SummerSummary!A1" display="SummerSummary" xr:uid="{00000000-0004-0000-0100-000001000000}"/>
    <hyperlink ref="B11" location="WinterSummary!A1" display="WinterSummary" xr:uid="{00000000-0004-0000-0100-000002000000}"/>
    <hyperlink ref="B13" location="'Fuel Type Capacity Mix'!Print_Area" display="Fuel Type Capacity Mix" xr:uid="{00000000-0004-0000-0100-000003000000}"/>
    <hyperlink ref="B9" location="SummerCapacities!A1" display="SummerCapacities" xr:uid="{00000000-0004-0000-0100-000004000000}"/>
    <hyperlink ref="B12" location="WinterCapacities!A1" display="WinterCapacities" xr:uid="{00000000-0004-0000-0100-000005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5" location="'Fossil Fuel SODG Capacities'!A1" display="Fossil Fuel SODG Capacities" xr:uid="{00000000-0004-0000-0100-00000B000000}"/>
    <hyperlink ref="B14" location="'Unconfirmed Retirement Capacity'!A1" display="Unconfirmed Retirement Capacity" xr:uid="{51A1E24E-B595-45D6-B928-334703D58FBD}"/>
    <hyperlink ref="B10" location="'Planned Resource Scenarios'!A1" display="Planned Resources Scenarios" xr:uid="{C3F38A4E-B2F2-45AD-9E30-FD1BB376E601}"/>
    <hyperlink ref="B16:C16" location="'Decommissioned Gen. Resources'!A1" display="Decommissioned Gen. Resources" xr:uid="{AE355695-9CAB-44DA-ABAC-5929F7C21FFF}"/>
  </hyperlinks>
  <printOptions horizontalCentered="1"/>
  <pageMargins left="0.5" right="0.25" top="0.5" bottom="0.5" header="0.5" footer="0.5"/>
  <pageSetup scale="96"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heetViews>
  <sheetFormatPr defaultRowHeight="12.75"/>
  <cols>
    <col min="1" max="1" width="2" bestFit="1" customWidth="1"/>
    <col min="2" max="2" width="91.28515625" customWidth="1"/>
  </cols>
  <sheetData>
    <row r="1" spans="2:5" ht="30" customHeight="1">
      <c r="B1" s="274" t="s">
        <v>11</v>
      </c>
      <c r="C1" s="275"/>
      <c r="D1" s="275"/>
      <c r="E1" s="276"/>
    </row>
    <row r="3" spans="2:5">
      <c r="B3" s="277" t="s">
        <v>17</v>
      </c>
      <c r="C3" s="277"/>
      <c r="D3" s="277"/>
      <c r="E3" s="277"/>
    </row>
    <row r="4" spans="2:5" ht="21" customHeight="1">
      <c r="B4" s="277" t="s">
        <v>9</v>
      </c>
      <c r="C4" s="277"/>
      <c r="D4" s="277"/>
      <c r="E4" s="277"/>
    </row>
    <row r="6" spans="2:5" ht="94.35" customHeight="1">
      <c r="B6" s="278" t="s">
        <v>18</v>
      </c>
      <c r="C6" s="278"/>
      <c r="D6" s="278"/>
      <c r="E6" s="278"/>
    </row>
    <row r="8" spans="2:5">
      <c r="B8" s="278"/>
      <c r="C8" s="278"/>
      <c r="D8" s="278"/>
      <c r="E8" s="278"/>
    </row>
  </sheetData>
  <mergeCells count="5">
    <mergeCell ref="B1:E1"/>
    <mergeCell ref="B3:E3"/>
    <mergeCell ref="B4:E4"/>
    <mergeCell ref="B6:E6"/>
    <mergeCell ref="B8:E8"/>
  </mergeCells>
  <phoneticPr fontId="24"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DEE1E2"/>
  </sheetPr>
  <dimension ref="A1:J75"/>
  <sheetViews>
    <sheetView zoomScaleNormal="100" zoomScaleSheetLayoutView="100" workbookViewId="0">
      <selection sqref="A1:J1"/>
    </sheetView>
  </sheetViews>
  <sheetFormatPr defaultColWidth="9.28515625" defaultRowHeight="12.75"/>
  <cols>
    <col min="1" max="1" width="9.28515625" style="14" customWidth="1"/>
    <col min="2" max="2" width="48.85546875" style="14" customWidth="1"/>
    <col min="3" max="3" width="21.28515625" style="14" customWidth="1"/>
    <col min="4" max="4" width="17.28515625" style="14" customWidth="1"/>
    <col min="5" max="5" width="13" style="14" bestFit="1" customWidth="1"/>
    <col min="6" max="6" width="11.28515625" style="14" customWidth="1"/>
    <col min="7" max="7" width="14.28515625" style="14" customWidth="1"/>
    <col min="8" max="10" width="16.7109375" style="14" customWidth="1"/>
    <col min="11" max="14" width="8.7109375" style="14" customWidth="1"/>
    <col min="15" max="15" width="18.7109375" style="14" bestFit="1" customWidth="1"/>
    <col min="16" max="17" width="8.7109375" style="14" customWidth="1"/>
    <col min="18" max="16384" width="9.28515625" style="14"/>
  </cols>
  <sheetData>
    <row r="1" spans="1:10" ht="32.1" customHeight="1">
      <c r="A1" s="280" t="s">
        <v>3411</v>
      </c>
      <c r="B1" s="280"/>
      <c r="C1" s="280"/>
      <c r="D1" s="280"/>
      <c r="E1" s="280"/>
      <c r="F1" s="280"/>
      <c r="G1" s="280"/>
      <c r="H1" s="280"/>
      <c r="I1" s="280"/>
      <c r="J1" s="280"/>
    </row>
    <row r="2" spans="1:10" ht="18.95" customHeight="1"/>
    <row r="3" spans="1:10" s="41" customFormat="1" ht="21" customHeight="1">
      <c r="A3" s="78">
        <v>1</v>
      </c>
      <c r="B3" s="281" t="s">
        <v>66</v>
      </c>
      <c r="C3" s="281"/>
      <c r="D3" s="281"/>
      <c r="E3" s="281"/>
      <c r="F3" s="281"/>
      <c r="G3" s="281"/>
      <c r="H3" s="281"/>
      <c r="I3" s="281"/>
      <c r="J3" s="281"/>
    </row>
    <row r="4" spans="1:10" ht="86.1" customHeight="1">
      <c r="A4" s="78"/>
      <c r="B4" s="79" t="s">
        <v>50</v>
      </c>
      <c r="C4" s="81" t="s">
        <v>95</v>
      </c>
      <c r="D4" s="80" t="s">
        <v>20</v>
      </c>
      <c r="E4" s="80" t="s">
        <v>30</v>
      </c>
      <c r="F4" s="80" t="s">
        <v>88</v>
      </c>
      <c r="G4" s="81" t="s">
        <v>2183</v>
      </c>
      <c r="H4" s="81" t="s">
        <v>3477</v>
      </c>
      <c r="I4" s="113" t="s">
        <v>2571</v>
      </c>
      <c r="J4" s="81" t="s">
        <v>2407</v>
      </c>
    </row>
    <row r="5" spans="1:10">
      <c r="A5"/>
      <c r="B5" s="136" t="s">
        <v>3304</v>
      </c>
      <c r="C5" s="137" t="s">
        <v>3305</v>
      </c>
      <c r="D5" s="137" t="s">
        <v>297</v>
      </c>
      <c r="E5" s="137" t="s">
        <v>2252</v>
      </c>
      <c r="F5" s="137" t="s">
        <v>46</v>
      </c>
      <c r="G5" s="138">
        <v>2022</v>
      </c>
      <c r="H5" s="137">
        <v>76</v>
      </c>
      <c r="I5" s="139">
        <v>1</v>
      </c>
      <c r="J5" s="137">
        <f t="shared" ref="J5:J12" si="0">H5*I5</f>
        <v>76</v>
      </c>
    </row>
    <row r="6" spans="1:10">
      <c r="A6"/>
      <c r="B6" s="136" t="s">
        <v>3306</v>
      </c>
      <c r="C6" s="137" t="s">
        <v>3307</v>
      </c>
      <c r="D6" s="137" t="s">
        <v>267</v>
      </c>
      <c r="E6" s="137" t="s">
        <v>2252</v>
      </c>
      <c r="F6" s="137" t="s">
        <v>221</v>
      </c>
      <c r="G6" s="138">
        <v>2022</v>
      </c>
      <c r="H6" s="137">
        <v>89.2</v>
      </c>
      <c r="I6" s="139">
        <v>1</v>
      </c>
      <c r="J6" s="137">
        <f t="shared" si="0"/>
        <v>89.2</v>
      </c>
    </row>
    <row r="7" spans="1:10">
      <c r="A7"/>
      <c r="B7" s="136" t="s">
        <v>3695</v>
      </c>
      <c r="C7" s="137" t="s">
        <v>3696</v>
      </c>
      <c r="D7" s="137" t="s">
        <v>1092</v>
      </c>
      <c r="E7" s="137" t="s">
        <v>1718</v>
      </c>
      <c r="F7" s="137" t="s">
        <v>45</v>
      </c>
      <c r="G7" s="138">
        <v>2022</v>
      </c>
      <c r="H7" s="137">
        <v>196</v>
      </c>
      <c r="I7" s="139">
        <v>0.2</v>
      </c>
      <c r="J7" s="137">
        <f t="shared" si="0"/>
        <v>39.200000000000003</v>
      </c>
    </row>
    <row r="8" spans="1:10">
      <c r="A8"/>
      <c r="B8" s="136" t="s">
        <v>3308</v>
      </c>
      <c r="C8" s="137" t="s">
        <v>3309</v>
      </c>
      <c r="D8" s="137" t="s">
        <v>2190</v>
      </c>
      <c r="E8" s="137" t="s">
        <v>1718</v>
      </c>
      <c r="F8" s="137" t="s">
        <v>45</v>
      </c>
      <c r="G8" s="138">
        <v>2022</v>
      </c>
      <c r="H8" s="137">
        <v>16</v>
      </c>
      <c r="I8" s="139">
        <v>0.2</v>
      </c>
      <c r="J8" s="137">
        <f t="shared" si="0"/>
        <v>3.2</v>
      </c>
    </row>
    <row r="9" spans="1:10">
      <c r="A9"/>
      <c r="B9" s="136" t="s">
        <v>3310</v>
      </c>
      <c r="C9" s="137" t="s">
        <v>3311</v>
      </c>
      <c r="D9" s="137" t="s">
        <v>2190</v>
      </c>
      <c r="E9" s="137" t="s">
        <v>1718</v>
      </c>
      <c r="F9" s="137" t="s">
        <v>45</v>
      </c>
      <c r="G9" s="138">
        <v>2022</v>
      </c>
      <c r="H9" s="137">
        <v>19.3</v>
      </c>
      <c r="I9" s="139">
        <v>0.2</v>
      </c>
      <c r="J9" s="137">
        <f t="shared" si="0"/>
        <v>3.8600000000000003</v>
      </c>
    </row>
    <row r="10" spans="1:10">
      <c r="A10"/>
      <c r="B10" s="136" t="s">
        <v>3313</v>
      </c>
      <c r="C10" s="137" t="s">
        <v>3314</v>
      </c>
      <c r="D10" s="137" t="s">
        <v>1368</v>
      </c>
      <c r="E10" s="137" t="s">
        <v>72</v>
      </c>
      <c r="F10" s="137" t="s">
        <v>90</v>
      </c>
      <c r="G10" s="138">
        <v>2023</v>
      </c>
      <c r="H10" s="137">
        <v>236.9</v>
      </c>
      <c r="I10" s="139">
        <v>0.56999999999999995</v>
      </c>
      <c r="J10" s="137">
        <f t="shared" si="0"/>
        <v>135.03299999999999</v>
      </c>
    </row>
    <row r="11" spans="1:10">
      <c r="A11"/>
      <c r="B11" s="136" t="s">
        <v>3315</v>
      </c>
      <c r="C11" s="137" t="s">
        <v>3316</v>
      </c>
      <c r="D11" s="137" t="s">
        <v>1602</v>
      </c>
      <c r="E11" s="137" t="s">
        <v>1718</v>
      </c>
      <c r="F11" s="137" t="s">
        <v>47</v>
      </c>
      <c r="G11" s="138">
        <v>2023</v>
      </c>
      <c r="H11" s="137">
        <v>200.2</v>
      </c>
      <c r="I11" s="139">
        <v>0.2</v>
      </c>
      <c r="J11" s="137">
        <f t="shared" si="0"/>
        <v>40.04</v>
      </c>
    </row>
    <row r="12" spans="1:10">
      <c r="A12"/>
      <c r="B12" s="136" t="s">
        <v>3317</v>
      </c>
      <c r="C12" s="137" t="s">
        <v>3318</v>
      </c>
      <c r="D12" s="137" t="s">
        <v>486</v>
      </c>
      <c r="E12" s="137" t="s">
        <v>1718</v>
      </c>
      <c r="F12" s="137" t="s">
        <v>47</v>
      </c>
      <c r="G12" s="138">
        <v>2022</v>
      </c>
      <c r="H12" s="137">
        <v>499.1</v>
      </c>
      <c r="I12" s="139">
        <v>0.2</v>
      </c>
      <c r="J12" s="137">
        <f t="shared" si="0"/>
        <v>99.820000000000007</v>
      </c>
    </row>
    <row r="13" spans="1:10">
      <c r="A13"/>
      <c r="B13" s="136" t="s">
        <v>3699</v>
      </c>
      <c r="C13" s="137" t="s">
        <v>3700</v>
      </c>
      <c r="D13" s="137" t="s">
        <v>1590</v>
      </c>
      <c r="E13" s="137" t="s">
        <v>52</v>
      </c>
      <c r="F13" s="137" t="s">
        <v>90</v>
      </c>
      <c r="G13" s="138">
        <v>2022</v>
      </c>
      <c r="H13" s="137">
        <v>509.88</v>
      </c>
      <c r="I13" s="139">
        <v>0.81</v>
      </c>
      <c r="J13" s="137">
        <v>166.21199999999999</v>
      </c>
    </row>
    <row r="14" spans="1:10">
      <c r="A14"/>
      <c r="B14" s="136" t="s">
        <v>3319</v>
      </c>
      <c r="C14" s="137" t="s">
        <v>3320</v>
      </c>
      <c r="D14" s="137" t="s">
        <v>1174</v>
      </c>
      <c r="E14" s="137" t="s">
        <v>52</v>
      </c>
      <c r="F14" s="137" t="s">
        <v>47</v>
      </c>
      <c r="G14" s="138">
        <v>2023</v>
      </c>
      <c r="H14" s="137">
        <v>195</v>
      </c>
      <c r="I14" s="139">
        <v>0.81</v>
      </c>
      <c r="J14" s="137">
        <v>166.21199999999999</v>
      </c>
    </row>
    <row r="15" spans="1:10">
      <c r="A15"/>
      <c r="B15" s="136" t="s">
        <v>3321</v>
      </c>
      <c r="C15" s="137" t="s">
        <v>3322</v>
      </c>
      <c r="D15" s="137" t="s">
        <v>256</v>
      </c>
      <c r="E15" s="137" t="s">
        <v>52</v>
      </c>
      <c r="F15" s="137" t="s">
        <v>45</v>
      </c>
      <c r="G15" s="138">
        <v>2023</v>
      </c>
      <c r="H15" s="137">
        <v>113</v>
      </c>
      <c r="I15" s="139">
        <v>0.81</v>
      </c>
      <c r="J15" s="137">
        <v>166.21199999999999</v>
      </c>
    </row>
    <row r="16" spans="1:10">
      <c r="A16"/>
      <c r="B16" s="136" t="s">
        <v>3323</v>
      </c>
      <c r="C16" s="137" t="s">
        <v>3324</v>
      </c>
      <c r="D16" s="137" t="s">
        <v>469</v>
      </c>
      <c r="E16" s="137" t="s">
        <v>52</v>
      </c>
      <c r="F16" s="137" t="s">
        <v>45</v>
      </c>
      <c r="G16" s="138">
        <v>2023</v>
      </c>
      <c r="H16" s="137">
        <v>400</v>
      </c>
      <c r="I16" s="139">
        <v>0.81</v>
      </c>
      <c r="J16" s="137">
        <v>166.21199999999999</v>
      </c>
    </row>
    <row r="17" spans="1:10">
      <c r="A17"/>
      <c r="B17" s="136" t="s">
        <v>3325</v>
      </c>
      <c r="C17" s="137" t="s">
        <v>3326</v>
      </c>
      <c r="D17" s="137" t="s">
        <v>112</v>
      </c>
      <c r="E17" s="137" t="s">
        <v>52</v>
      </c>
      <c r="F17" s="137" t="s">
        <v>47</v>
      </c>
      <c r="G17" s="138">
        <v>2023</v>
      </c>
      <c r="H17" s="137">
        <v>101.2</v>
      </c>
      <c r="I17" s="139">
        <v>0.81</v>
      </c>
      <c r="J17" s="137">
        <v>166.21199999999999</v>
      </c>
    </row>
    <row r="18" spans="1:10">
      <c r="A18"/>
      <c r="B18" s="136" t="s">
        <v>3327</v>
      </c>
      <c r="C18" s="137" t="s">
        <v>3328</v>
      </c>
      <c r="D18" s="137" t="s">
        <v>550</v>
      </c>
      <c r="E18" s="137" t="s">
        <v>52</v>
      </c>
      <c r="F18" s="137" t="s">
        <v>45</v>
      </c>
      <c r="G18" s="138">
        <v>2023</v>
      </c>
      <c r="H18" s="137">
        <v>359.4</v>
      </c>
      <c r="I18" s="139">
        <v>0.81</v>
      </c>
      <c r="J18" s="137">
        <v>166.21199999999999</v>
      </c>
    </row>
    <row r="19" spans="1:10">
      <c r="A19"/>
      <c r="B19" s="136" t="s">
        <v>3329</v>
      </c>
      <c r="C19" s="137" t="s">
        <v>3330</v>
      </c>
      <c r="D19" s="137" t="s">
        <v>1508</v>
      </c>
      <c r="E19" s="137" t="s">
        <v>52</v>
      </c>
      <c r="F19" s="137" t="s">
        <v>45</v>
      </c>
      <c r="G19" s="138">
        <v>2023</v>
      </c>
      <c r="H19" s="137">
        <v>152</v>
      </c>
      <c r="I19" s="139">
        <v>0.81</v>
      </c>
      <c r="J19" s="137">
        <v>166.21199999999999</v>
      </c>
    </row>
    <row r="20" spans="1:10">
      <c r="A20"/>
      <c r="B20" s="136" t="s">
        <v>3331</v>
      </c>
      <c r="C20" s="137" t="s">
        <v>3332</v>
      </c>
      <c r="D20" s="137" t="s">
        <v>128</v>
      </c>
      <c r="E20" s="137" t="s">
        <v>52</v>
      </c>
      <c r="F20" s="137" t="s">
        <v>47</v>
      </c>
      <c r="G20" s="138">
        <v>2023</v>
      </c>
      <c r="H20" s="137">
        <v>46</v>
      </c>
      <c r="I20" s="139">
        <v>0.81</v>
      </c>
      <c r="J20" s="137">
        <v>166.21199999999999</v>
      </c>
    </row>
    <row r="21" spans="1:10">
      <c r="A21"/>
      <c r="B21" s="136" t="s">
        <v>3333</v>
      </c>
      <c r="C21" s="137" t="s">
        <v>3334</v>
      </c>
      <c r="D21" s="137" t="s">
        <v>1659</v>
      </c>
      <c r="E21" s="137" t="s">
        <v>52</v>
      </c>
      <c r="F21" s="137" t="s">
        <v>45</v>
      </c>
      <c r="G21" s="138">
        <v>2023</v>
      </c>
      <c r="H21" s="137">
        <v>122</v>
      </c>
      <c r="I21" s="139">
        <v>0.81</v>
      </c>
      <c r="J21" s="137">
        <v>166.21199999999999</v>
      </c>
    </row>
    <row r="22" spans="1:10">
      <c r="A22"/>
      <c r="B22" s="136" t="s">
        <v>3335</v>
      </c>
      <c r="C22" s="137" t="s">
        <v>3336</v>
      </c>
      <c r="D22" s="137" t="s">
        <v>57</v>
      </c>
      <c r="E22" s="137" t="s">
        <v>52</v>
      </c>
      <c r="F22" s="137" t="s">
        <v>47</v>
      </c>
      <c r="G22" s="138">
        <v>2023</v>
      </c>
      <c r="H22" s="137">
        <v>608.70000000000005</v>
      </c>
      <c r="I22" s="139">
        <v>0.81</v>
      </c>
      <c r="J22" s="137">
        <v>166.21199999999999</v>
      </c>
    </row>
    <row r="23" spans="1:10">
      <c r="A23"/>
      <c r="B23" s="136" t="s">
        <v>3337</v>
      </c>
      <c r="C23" s="137" t="s">
        <v>3338</v>
      </c>
      <c r="D23" s="137" t="s">
        <v>1628</v>
      </c>
      <c r="E23" s="137" t="s">
        <v>52</v>
      </c>
      <c r="F23" s="137" t="s">
        <v>55</v>
      </c>
      <c r="G23" s="138">
        <v>2023</v>
      </c>
      <c r="H23" s="137">
        <v>600</v>
      </c>
      <c r="I23" s="139">
        <v>0.81</v>
      </c>
      <c r="J23" s="137">
        <v>166.21199999999999</v>
      </c>
    </row>
    <row r="24" spans="1:10">
      <c r="A24"/>
      <c r="B24" s="136" t="s">
        <v>3339</v>
      </c>
      <c r="C24" s="137" t="s">
        <v>3340</v>
      </c>
      <c r="D24" s="137" t="s">
        <v>3341</v>
      </c>
      <c r="E24" s="137" t="s">
        <v>52</v>
      </c>
      <c r="F24" s="137" t="s">
        <v>46</v>
      </c>
      <c r="G24" s="138">
        <v>2023</v>
      </c>
      <c r="H24" s="137">
        <v>40</v>
      </c>
      <c r="I24" s="139">
        <v>0.81</v>
      </c>
      <c r="J24" s="137">
        <v>166.21199999999999</v>
      </c>
    </row>
    <row r="25" spans="1:10">
      <c r="A25"/>
      <c r="B25" s="136" t="s">
        <v>3697</v>
      </c>
      <c r="C25" s="137" t="s">
        <v>3698</v>
      </c>
      <c r="D25" s="137" t="s">
        <v>136</v>
      </c>
      <c r="E25" s="137" t="s">
        <v>52</v>
      </c>
      <c r="F25" s="137" t="s">
        <v>46</v>
      </c>
      <c r="G25" s="138">
        <v>1900</v>
      </c>
      <c r="H25" s="137">
        <v>206.31</v>
      </c>
      <c r="I25" s="139">
        <v>0.81</v>
      </c>
      <c r="J25" s="137">
        <v>166.21199999999999</v>
      </c>
    </row>
    <row r="26" spans="1:10">
      <c r="A26"/>
      <c r="B26" s="136" t="s">
        <v>3343</v>
      </c>
      <c r="C26" s="137" t="s">
        <v>3344</v>
      </c>
      <c r="D26" s="137" t="s">
        <v>592</v>
      </c>
      <c r="E26" s="137" t="s">
        <v>52</v>
      </c>
      <c r="F26" s="137" t="s">
        <v>46</v>
      </c>
      <c r="G26" s="138">
        <v>2024</v>
      </c>
      <c r="H26" s="137">
        <v>513.70000000000005</v>
      </c>
      <c r="I26" s="139">
        <v>0.81</v>
      </c>
      <c r="J26" s="137">
        <v>166.21199999999999</v>
      </c>
    </row>
    <row r="27" spans="1:10">
      <c r="A27"/>
      <c r="B27" s="136" t="s">
        <v>3345</v>
      </c>
      <c r="C27" s="137" t="s">
        <v>3346</v>
      </c>
      <c r="D27" s="137" t="s">
        <v>397</v>
      </c>
      <c r="E27" s="137" t="s">
        <v>52</v>
      </c>
      <c r="F27" s="137" t="s">
        <v>45</v>
      </c>
      <c r="G27" s="138">
        <v>2023</v>
      </c>
      <c r="H27" s="137">
        <v>245</v>
      </c>
      <c r="I27" s="139">
        <v>0.81</v>
      </c>
      <c r="J27" s="137">
        <v>166.21199999999999</v>
      </c>
    </row>
    <row r="28" spans="1:10">
      <c r="A28"/>
      <c r="B28" s="136" t="s">
        <v>3347</v>
      </c>
      <c r="C28" s="137" t="s">
        <v>3348</v>
      </c>
      <c r="D28" s="137" t="s">
        <v>124</v>
      </c>
      <c r="E28" s="137" t="s">
        <v>52</v>
      </c>
      <c r="F28" s="137" t="s">
        <v>46</v>
      </c>
      <c r="G28" s="138">
        <v>2023</v>
      </c>
      <c r="H28" s="137">
        <v>253.2</v>
      </c>
      <c r="I28" s="139">
        <v>0.81</v>
      </c>
      <c r="J28" s="137">
        <v>166.21199999999999</v>
      </c>
    </row>
    <row r="29" spans="1:10">
      <c r="A29"/>
      <c r="B29" s="136" t="s">
        <v>3701</v>
      </c>
      <c r="C29" s="137" t="s">
        <v>3702</v>
      </c>
      <c r="D29" s="137" t="s">
        <v>954</v>
      </c>
      <c r="E29" s="137" t="s">
        <v>52</v>
      </c>
      <c r="F29" s="137" t="s">
        <v>46</v>
      </c>
      <c r="G29" s="138">
        <v>1900</v>
      </c>
      <c r="H29" s="137">
        <v>95</v>
      </c>
      <c r="I29" s="139">
        <v>0.81</v>
      </c>
      <c r="J29" s="137">
        <v>166.21199999999999</v>
      </c>
    </row>
    <row r="30" spans="1:10">
      <c r="A30"/>
      <c r="B30" s="136" t="s">
        <v>3349</v>
      </c>
      <c r="C30" s="137" t="s">
        <v>3350</v>
      </c>
      <c r="D30" s="137" t="s">
        <v>3351</v>
      </c>
      <c r="E30" s="137" t="s">
        <v>52</v>
      </c>
      <c r="F30" s="137" t="s">
        <v>46</v>
      </c>
      <c r="G30" s="138">
        <v>2024</v>
      </c>
      <c r="H30" s="137">
        <v>205.2</v>
      </c>
      <c r="I30" s="139">
        <v>0.81</v>
      </c>
      <c r="J30" s="137">
        <v>166.21199999999999</v>
      </c>
    </row>
    <row r="31" spans="1:10">
      <c r="A31"/>
      <c r="B31" s="136" t="s">
        <v>3352</v>
      </c>
      <c r="C31" s="137" t="s">
        <v>3353</v>
      </c>
      <c r="D31" s="137" t="s">
        <v>2329</v>
      </c>
      <c r="E31" s="137" t="s">
        <v>52</v>
      </c>
      <c r="F31" s="137" t="s">
        <v>45</v>
      </c>
      <c r="G31" s="138">
        <v>2022</v>
      </c>
      <c r="H31" s="137">
        <v>259.10000000000002</v>
      </c>
      <c r="I31" s="139">
        <v>0.81</v>
      </c>
      <c r="J31" s="137">
        <v>209.87100000000004</v>
      </c>
    </row>
    <row r="32" spans="1:10">
      <c r="A32"/>
      <c r="B32" s="136" t="s">
        <v>3354</v>
      </c>
      <c r="C32" s="137" t="s">
        <v>3355</v>
      </c>
      <c r="D32" s="137" t="s">
        <v>954</v>
      </c>
      <c r="E32" s="137" t="s">
        <v>52</v>
      </c>
      <c r="F32" s="137" t="s">
        <v>46</v>
      </c>
      <c r="G32" s="138">
        <v>2023</v>
      </c>
      <c r="H32" s="137">
        <v>123</v>
      </c>
      <c r="I32" s="139">
        <v>0.81</v>
      </c>
      <c r="J32" s="137">
        <v>99.63000000000001</v>
      </c>
    </row>
    <row r="33" spans="1:10">
      <c r="A33"/>
      <c r="B33" s="136" t="s">
        <v>3709</v>
      </c>
      <c r="C33" s="137" t="s">
        <v>3710</v>
      </c>
      <c r="D33" s="137" t="s">
        <v>1590</v>
      </c>
      <c r="E33" s="137" t="s">
        <v>1553</v>
      </c>
      <c r="F33" s="137" t="s">
        <v>90</v>
      </c>
      <c r="G33" s="138">
        <v>2022</v>
      </c>
      <c r="H33" s="137">
        <v>201.1</v>
      </c>
      <c r="I33" s="139">
        <v>0</v>
      </c>
      <c r="J33" s="137">
        <v>0</v>
      </c>
    </row>
    <row r="34" spans="1:10">
      <c r="A34"/>
      <c r="B34" s="136" t="s">
        <v>3356</v>
      </c>
      <c r="C34" s="137" t="s">
        <v>3357</v>
      </c>
      <c r="D34" s="137" t="s">
        <v>63</v>
      </c>
      <c r="E34" s="137" t="s">
        <v>1553</v>
      </c>
      <c r="F34" s="137" t="s">
        <v>46</v>
      </c>
      <c r="G34" s="138">
        <v>2023</v>
      </c>
      <c r="H34" s="137">
        <v>205</v>
      </c>
      <c r="I34" s="139">
        <v>0</v>
      </c>
      <c r="J34" s="137">
        <v>0</v>
      </c>
    </row>
    <row r="35" spans="1:10">
      <c r="A35"/>
      <c r="B35" s="136" t="s">
        <v>3358</v>
      </c>
      <c r="C35" s="137" t="s">
        <v>3359</v>
      </c>
      <c r="D35" s="137" t="s">
        <v>979</v>
      </c>
      <c r="E35" s="137" t="s">
        <v>1553</v>
      </c>
      <c r="F35" s="137" t="s">
        <v>45</v>
      </c>
      <c r="G35" s="138">
        <v>2022</v>
      </c>
      <c r="H35" s="137">
        <v>50</v>
      </c>
      <c r="I35" s="139">
        <v>0</v>
      </c>
      <c r="J35" s="137">
        <v>0</v>
      </c>
    </row>
    <row r="36" spans="1:10">
      <c r="A36"/>
      <c r="B36" s="136" t="s">
        <v>3360</v>
      </c>
      <c r="C36" s="137" t="s">
        <v>3361</v>
      </c>
      <c r="D36" s="137" t="s">
        <v>2329</v>
      </c>
      <c r="E36" s="137" t="s">
        <v>1553</v>
      </c>
      <c r="F36" s="137" t="s">
        <v>45</v>
      </c>
      <c r="G36" s="138">
        <v>2023</v>
      </c>
      <c r="H36" s="137">
        <v>103.6</v>
      </c>
      <c r="I36" s="139">
        <v>0</v>
      </c>
      <c r="J36" s="137">
        <v>0</v>
      </c>
    </row>
    <row r="37" spans="1:10">
      <c r="A37"/>
      <c r="B37" s="136" t="s">
        <v>3362</v>
      </c>
      <c r="C37" s="137" t="s">
        <v>3363</v>
      </c>
      <c r="D37" s="137" t="s">
        <v>406</v>
      </c>
      <c r="E37" s="137" t="s">
        <v>1553</v>
      </c>
      <c r="F37" s="137" t="s">
        <v>46</v>
      </c>
      <c r="G37" s="138">
        <v>2023</v>
      </c>
      <c r="H37" s="137">
        <v>202.4</v>
      </c>
      <c r="I37" s="139">
        <v>0</v>
      </c>
      <c r="J37" s="137">
        <v>0</v>
      </c>
    </row>
    <row r="38" spans="1:10">
      <c r="A38"/>
      <c r="B38" s="136" t="s">
        <v>3364</v>
      </c>
      <c r="C38" s="137" t="s">
        <v>3365</v>
      </c>
      <c r="D38" s="137" t="s">
        <v>1618</v>
      </c>
      <c r="E38" s="137" t="s">
        <v>1553</v>
      </c>
      <c r="F38" s="137" t="s">
        <v>46</v>
      </c>
      <c r="G38" s="138">
        <v>2022</v>
      </c>
      <c r="H38" s="137">
        <v>9.9</v>
      </c>
      <c r="I38" s="139">
        <v>0</v>
      </c>
      <c r="J38" s="137">
        <v>0</v>
      </c>
    </row>
    <row r="39" spans="1:10">
      <c r="A39"/>
      <c r="B39" s="136" t="s">
        <v>3366</v>
      </c>
      <c r="C39" s="137" t="s">
        <v>3367</v>
      </c>
      <c r="D39" s="137" t="s">
        <v>1662</v>
      </c>
      <c r="E39" s="137" t="s">
        <v>1553</v>
      </c>
      <c r="F39" s="137" t="s">
        <v>47</v>
      </c>
      <c r="G39" s="138">
        <v>2022</v>
      </c>
      <c r="H39" s="137">
        <v>9.9</v>
      </c>
      <c r="I39" s="139">
        <v>0</v>
      </c>
      <c r="J39" s="137">
        <v>0</v>
      </c>
    </row>
    <row r="40" spans="1:10">
      <c r="A40"/>
      <c r="B40" s="136" t="s">
        <v>3368</v>
      </c>
      <c r="C40" s="137" t="s">
        <v>3369</v>
      </c>
      <c r="D40" s="137" t="s">
        <v>550</v>
      </c>
      <c r="E40" s="137" t="s">
        <v>1553</v>
      </c>
      <c r="F40" s="137" t="s">
        <v>45</v>
      </c>
      <c r="G40" s="138">
        <v>2023</v>
      </c>
      <c r="H40" s="137">
        <v>153.80000000000001</v>
      </c>
      <c r="I40" s="139">
        <v>0</v>
      </c>
      <c r="J40" s="137">
        <v>0</v>
      </c>
    </row>
    <row r="41" spans="1:10">
      <c r="A41"/>
      <c r="B41" s="136" t="s">
        <v>3705</v>
      </c>
      <c r="C41" s="137" t="s">
        <v>3706</v>
      </c>
      <c r="D41" s="137" t="s">
        <v>1590</v>
      </c>
      <c r="E41" s="137" t="s">
        <v>1553</v>
      </c>
      <c r="F41" s="137" t="s">
        <v>90</v>
      </c>
      <c r="G41" s="138">
        <v>1900</v>
      </c>
      <c r="H41" s="137">
        <v>150.80000000000001</v>
      </c>
      <c r="I41" s="139">
        <v>0</v>
      </c>
      <c r="J41" s="137">
        <v>0</v>
      </c>
    </row>
    <row r="42" spans="1:10">
      <c r="A42"/>
      <c r="B42" s="136" t="s">
        <v>3370</v>
      </c>
      <c r="C42" s="137" t="s">
        <v>3371</v>
      </c>
      <c r="D42" s="137" t="s">
        <v>1662</v>
      </c>
      <c r="E42" s="137" t="s">
        <v>1553</v>
      </c>
      <c r="F42" s="137" t="s">
        <v>47</v>
      </c>
      <c r="G42" s="138">
        <v>2022</v>
      </c>
      <c r="H42" s="137">
        <v>9.9</v>
      </c>
      <c r="I42" s="139">
        <v>0</v>
      </c>
      <c r="J42" s="137">
        <v>0</v>
      </c>
    </row>
    <row r="43" spans="1:10">
      <c r="A43"/>
      <c r="B43" s="136" t="s">
        <v>3372</v>
      </c>
      <c r="C43" s="137" t="s">
        <v>3373</v>
      </c>
      <c r="D43" s="137" t="s">
        <v>48</v>
      </c>
      <c r="E43" s="137" t="s">
        <v>1553</v>
      </c>
      <c r="F43" s="137" t="s">
        <v>90</v>
      </c>
      <c r="G43" s="138">
        <v>2023</v>
      </c>
      <c r="H43" s="137">
        <v>255</v>
      </c>
      <c r="I43" s="139">
        <v>0</v>
      </c>
      <c r="J43" s="137">
        <v>0</v>
      </c>
    </row>
    <row r="44" spans="1:10">
      <c r="A44"/>
      <c r="B44" s="136" t="s">
        <v>3374</v>
      </c>
      <c r="C44" s="137" t="s">
        <v>3375</v>
      </c>
      <c r="D44" s="137" t="s">
        <v>1662</v>
      </c>
      <c r="E44" s="137" t="s">
        <v>1553</v>
      </c>
      <c r="F44" s="137" t="s">
        <v>47</v>
      </c>
      <c r="G44" s="138">
        <v>2022</v>
      </c>
      <c r="H44" s="137">
        <v>9.9</v>
      </c>
      <c r="I44" s="139">
        <v>0</v>
      </c>
      <c r="J44" s="137">
        <v>0</v>
      </c>
    </row>
    <row r="45" spans="1:10">
      <c r="A45"/>
      <c r="B45" s="136" t="s">
        <v>3376</v>
      </c>
      <c r="C45" s="137" t="s">
        <v>3377</v>
      </c>
      <c r="D45" s="137" t="s">
        <v>352</v>
      </c>
      <c r="E45" s="137" t="s">
        <v>1553</v>
      </c>
      <c r="F45" s="137" t="s">
        <v>46</v>
      </c>
      <c r="G45" s="138">
        <v>2023</v>
      </c>
      <c r="H45" s="137">
        <v>131.1</v>
      </c>
      <c r="I45" s="139">
        <v>0</v>
      </c>
      <c r="J45" s="137">
        <v>0</v>
      </c>
    </row>
    <row r="46" spans="1:10">
      <c r="A46"/>
      <c r="B46" s="136" t="s">
        <v>3378</v>
      </c>
      <c r="C46" s="137" t="s">
        <v>3379</v>
      </c>
      <c r="D46" s="137" t="s">
        <v>397</v>
      </c>
      <c r="E46" s="137" t="s">
        <v>1553</v>
      </c>
      <c r="F46" s="137" t="s">
        <v>45</v>
      </c>
      <c r="G46" s="138">
        <v>2023</v>
      </c>
      <c r="H46" s="137">
        <v>103.8</v>
      </c>
      <c r="I46" s="139">
        <v>0</v>
      </c>
      <c r="J46" s="137">
        <v>0</v>
      </c>
    </row>
    <row r="47" spans="1:10">
      <c r="A47"/>
      <c r="B47" s="136" t="s">
        <v>3380</v>
      </c>
      <c r="C47" s="137" t="s">
        <v>3381</v>
      </c>
      <c r="D47" s="137" t="s">
        <v>3382</v>
      </c>
      <c r="E47" s="137" t="s">
        <v>1553</v>
      </c>
      <c r="F47" s="137" t="s">
        <v>46</v>
      </c>
      <c r="G47" s="138">
        <v>2022</v>
      </c>
      <c r="H47" s="137">
        <v>9.9</v>
      </c>
      <c r="I47" s="139">
        <v>0</v>
      </c>
      <c r="J47" s="137">
        <v>0</v>
      </c>
    </row>
    <row r="48" spans="1:10">
      <c r="A48"/>
      <c r="B48" s="136" t="s">
        <v>3707</v>
      </c>
      <c r="C48" s="137" t="s">
        <v>3708</v>
      </c>
      <c r="D48" s="137" t="s">
        <v>979</v>
      </c>
      <c r="E48" s="137" t="s">
        <v>1553</v>
      </c>
      <c r="F48" s="137" t="s">
        <v>45</v>
      </c>
      <c r="G48" s="138">
        <v>1900</v>
      </c>
      <c r="H48" s="137">
        <v>104.6</v>
      </c>
      <c r="I48" s="139">
        <v>0</v>
      </c>
      <c r="J48" s="137">
        <v>0</v>
      </c>
    </row>
    <row r="49" spans="1:10">
      <c r="A49"/>
      <c r="B49" s="136" t="s">
        <v>3383</v>
      </c>
      <c r="C49" s="137" t="s">
        <v>3384</v>
      </c>
      <c r="D49" s="137" t="s">
        <v>1662</v>
      </c>
      <c r="E49" s="137" t="s">
        <v>1553</v>
      </c>
      <c r="F49" s="137" t="s">
        <v>47</v>
      </c>
      <c r="G49" s="138">
        <v>2022</v>
      </c>
      <c r="H49" s="137">
        <v>9.9</v>
      </c>
      <c r="I49" s="139">
        <v>0</v>
      </c>
      <c r="J49" s="137">
        <v>0</v>
      </c>
    </row>
    <row r="50" spans="1:10">
      <c r="A50"/>
      <c r="B50" s="136" t="s">
        <v>3385</v>
      </c>
      <c r="C50" s="137" t="s">
        <v>3386</v>
      </c>
      <c r="D50" s="137" t="s">
        <v>136</v>
      </c>
      <c r="E50" s="137" t="s">
        <v>1553</v>
      </c>
      <c r="F50" s="137" t="s">
        <v>46</v>
      </c>
      <c r="G50" s="138">
        <v>2022</v>
      </c>
      <c r="H50" s="137">
        <v>71.8</v>
      </c>
      <c r="I50" s="139">
        <v>0</v>
      </c>
      <c r="J50" s="137">
        <v>0</v>
      </c>
    </row>
    <row r="51" spans="1:10">
      <c r="A51"/>
      <c r="B51" s="136" t="s">
        <v>3703</v>
      </c>
      <c r="C51" s="137" t="s">
        <v>3704</v>
      </c>
      <c r="D51" s="137" t="s">
        <v>397</v>
      </c>
      <c r="E51" s="137" t="s">
        <v>1553</v>
      </c>
      <c r="F51" s="137" t="s">
        <v>45</v>
      </c>
      <c r="G51" s="138">
        <v>1900</v>
      </c>
      <c r="H51" s="137">
        <v>62.5</v>
      </c>
      <c r="I51" s="139">
        <v>0</v>
      </c>
      <c r="J51" s="137">
        <v>0</v>
      </c>
    </row>
    <row r="52" spans="1:10">
      <c r="A52"/>
      <c r="B52" s="136" t="s">
        <v>3387</v>
      </c>
      <c r="C52" s="137" t="s">
        <v>3388</v>
      </c>
      <c r="D52" s="137" t="s">
        <v>51</v>
      </c>
      <c r="E52" s="137" t="s">
        <v>1553</v>
      </c>
      <c r="F52" s="137" t="s">
        <v>46</v>
      </c>
      <c r="G52" s="138">
        <v>2024</v>
      </c>
      <c r="H52" s="137">
        <v>202.6</v>
      </c>
      <c r="I52" s="139">
        <v>0</v>
      </c>
      <c r="J52" s="137">
        <v>0</v>
      </c>
    </row>
    <row r="53" spans="1:10">
      <c r="A53"/>
      <c r="B53" s="136" t="s">
        <v>3389</v>
      </c>
      <c r="C53" s="137" t="s">
        <v>3390</v>
      </c>
      <c r="D53" s="137" t="s">
        <v>1077</v>
      </c>
      <c r="E53" s="137" t="s">
        <v>1553</v>
      </c>
      <c r="F53" s="137" t="s">
        <v>47</v>
      </c>
      <c r="G53" s="138">
        <v>2022</v>
      </c>
      <c r="H53" s="137">
        <v>30.2</v>
      </c>
      <c r="I53" s="139">
        <v>0</v>
      </c>
      <c r="J53" s="137">
        <v>0</v>
      </c>
    </row>
    <row r="54" spans="1:10">
      <c r="A54"/>
      <c r="B54" s="136" t="s">
        <v>3713</v>
      </c>
      <c r="C54" s="137" t="s">
        <v>3714</v>
      </c>
      <c r="D54" s="137" t="s">
        <v>954</v>
      </c>
      <c r="E54" s="137" t="s">
        <v>1553</v>
      </c>
      <c r="F54" s="137" t="s">
        <v>46</v>
      </c>
      <c r="G54" s="138">
        <v>1900</v>
      </c>
      <c r="H54" s="137">
        <v>33</v>
      </c>
      <c r="I54" s="139">
        <v>0</v>
      </c>
      <c r="J54" s="137">
        <v>0</v>
      </c>
    </row>
    <row r="55" spans="1:10">
      <c r="A55"/>
      <c r="B55" s="136" t="s">
        <v>3391</v>
      </c>
      <c r="C55" s="137" t="s">
        <v>3392</v>
      </c>
      <c r="D55" s="137" t="s">
        <v>1508</v>
      </c>
      <c r="E55" s="137" t="s">
        <v>1553</v>
      </c>
      <c r="F55" s="137" t="s">
        <v>45</v>
      </c>
      <c r="G55" s="138">
        <v>2022</v>
      </c>
      <c r="H55" s="137">
        <v>50</v>
      </c>
      <c r="I55" s="139">
        <v>0</v>
      </c>
      <c r="J55" s="137">
        <v>0</v>
      </c>
    </row>
    <row r="56" spans="1:10">
      <c r="A56"/>
      <c r="B56" s="136" t="s">
        <v>3715</v>
      </c>
      <c r="C56" s="137" t="s">
        <v>3716</v>
      </c>
      <c r="D56" s="137" t="s">
        <v>48</v>
      </c>
      <c r="E56" s="137" t="s">
        <v>1553</v>
      </c>
      <c r="F56" s="137" t="s">
        <v>90</v>
      </c>
      <c r="G56" s="138">
        <v>1900</v>
      </c>
      <c r="H56" s="137">
        <v>24</v>
      </c>
      <c r="I56" s="139">
        <v>0</v>
      </c>
      <c r="J56" s="137">
        <v>0</v>
      </c>
    </row>
    <row r="57" spans="1:10">
      <c r="A57"/>
      <c r="B57" s="136" t="s">
        <v>3393</v>
      </c>
      <c r="C57" s="137" t="s">
        <v>3394</v>
      </c>
      <c r="D57" s="137" t="s">
        <v>1662</v>
      </c>
      <c r="E57" s="137" t="s">
        <v>1553</v>
      </c>
      <c r="F57" s="137" t="s">
        <v>47</v>
      </c>
      <c r="G57" s="138">
        <v>2022</v>
      </c>
      <c r="H57" s="137">
        <v>9.9</v>
      </c>
      <c r="I57" s="139">
        <v>0</v>
      </c>
      <c r="J57" s="137">
        <v>0</v>
      </c>
    </row>
    <row r="58" spans="1:10">
      <c r="A58"/>
      <c r="B58" s="136" t="s">
        <v>3395</v>
      </c>
      <c r="C58" s="137" t="s">
        <v>3396</v>
      </c>
      <c r="D58" s="137" t="s">
        <v>128</v>
      </c>
      <c r="E58" s="137" t="s">
        <v>1553</v>
      </c>
      <c r="F58" s="137" t="s">
        <v>47</v>
      </c>
      <c r="G58" s="138">
        <v>2022</v>
      </c>
      <c r="H58" s="137">
        <v>9.9</v>
      </c>
      <c r="I58" s="139">
        <v>0</v>
      </c>
      <c r="J58" s="137">
        <v>0</v>
      </c>
    </row>
    <row r="59" spans="1:10">
      <c r="A59"/>
      <c r="B59" s="136" t="s">
        <v>3711</v>
      </c>
      <c r="C59" s="137" t="s">
        <v>3712</v>
      </c>
      <c r="D59" s="137" t="s">
        <v>59</v>
      </c>
      <c r="E59" s="137" t="s">
        <v>1553</v>
      </c>
      <c r="F59" s="137" t="s">
        <v>45</v>
      </c>
      <c r="G59" s="138">
        <v>1900</v>
      </c>
      <c r="H59" s="137">
        <v>203</v>
      </c>
      <c r="I59" s="139">
        <v>0</v>
      </c>
      <c r="J59" s="137">
        <v>0</v>
      </c>
    </row>
    <row r="60" spans="1:10">
      <c r="A60"/>
      <c r="B60" s="136" t="s">
        <v>3397</v>
      </c>
      <c r="C60" s="137" t="s">
        <v>3398</v>
      </c>
      <c r="D60" s="137" t="s">
        <v>2329</v>
      </c>
      <c r="E60" s="137" t="s">
        <v>1553</v>
      </c>
      <c r="F60" s="137" t="s">
        <v>45</v>
      </c>
      <c r="G60" s="138">
        <v>2022</v>
      </c>
      <c r="H60" s="137">
        <v>73.099999999999994</v>
      </c>
      <c r="I60" s="139">
        <v>0</v>
      </c>
      <c r="J60" s="137">
        <v>0</v>
      </c>
    </row>
    <row r="61" spans="1:10">
      <c r="A61"/>
      <c r="B61" s="136" t="s">
        <v>3399</v>
      </c>
      <c r="C61" s="137" t="s">
        <v>3400</v>
      </c>
      <c r="D61" s="137" t="s">
        <v>513</v>
      </c>
      <c r="E61" s="137" t="s">
        <v>1553</v>
      </c>
      <c r="F61" s="137" t="s">
        <v>45</v>
      </c>
      <c r="G61" s="138">
        <v>2022</v>
      </c>
      <c r="H61" s="137">
        <v>196.2</v>
      </c>
      <c r="I61" s="139">
        <v>0</v>
      </c>
      <c r="J61" s="137">
        <v>0</v>
      </c>
    </row>
    <row r="62" spans="1:10">
      <c r="A62"/>
      <c r="B62" s="284" t="s">
        <v>97</v>
      </c>
      <c r="C62" s="285"/>
      <c r="D62" s="285"/>
      <c r="E62" s="285"/>
      <c r="F62" s="285"/>
      <c r="G62" s="286"/>
      <c r="H62" s="220">
        <f>SUM(H5:H61)</f>
        <v>9167.19</v>
      </c>
      <c r="I62" s="221"/>
      <c r="J62" s="220">
        <f>SUM(J5:J61)</f>
        <v>3787.67</v>
      </c>
    </row>
    <row r="63" spans="1:10" ht="81.2" customHeight="1">
      <c r="A63"/>
      <c r="B63" s="282" t="s">
        <v>2572</v>
      </c>
      <c r="C63" s="282"/>
      <c r="D63" s="282"/>
      <c r="E63" s="282"/>
      <c r="F63" s="282"/>
      <c r="G63" s="282"/>
      <c r="H63" s="282"/>
      <c r="I63" s="282"/>
      <c r="J63" s="282"/>
    </row>
    <row r="64" spans="1:10" ht="12.95" customHeight="1">
      <c r="A64" s="82"/>
      <c r="B64" s="117"/>
      <c r="C64" s="118"/>
      <c r="D64" s="118"/>
      <c r="E64" s="118"/>
      <c r="F64" s="118"/>
      <c r="G64" s="118"/>
      <c r="H64" s="118"/>
      <c r="I64" s="117"/>
      <c r="J64" s="41"/>
    </row>
    <row r="65" spans="1:10" ht="70.5" customHeight="1">
      <c r="A65" s="78">
        <v>2</v>
      </c>
      <c r="B65" s="283" t="s">
        <v>3717</v>
      </c>
      <c r="C65" s="283"/>
      <c r="D65" s="283"/>
      <c r="E65" s="283"/>
      <c r="F65" s="283"/>
      <c r="G65" s="283"/>
      <c r="H65" s="283"/>
      <c r="I65" s="283"/>
      <c r="J65" s="283"/>
    </row>
    <row r="66" spans="1:10" ht="143.25" customHeight="1">
      <c r="A66" s="78">
        <v>3</v>
      </c>
      <c r="B66" s="283" t="s">
        <v>3473</v>
      </c>
      <c r="C66" s="283"/>
      <c r="D66" s="283"/>
      <c r="E66" s="283"/>
      <c r="F66" s="283"/>
      <c r="G66" s="283"/>
      <c r="H66" s="283"/>
      <c r="I66" s="283"/>
      <c r="J66" s="283"/>
    </row>
    <row r="67" spans="1:10" ht="25.5" customHeight="1">
      <c r="A67" s="266">
        <v>4</v>
      </c>
      <c r="B67" s="279" t="s">
        <v>3718</v>
      </c>
      <c r="C67" s="279"/>
      <c r="D67" s="279"/>
      <c r="E67" s="279"/>
      <c r="F67" s="279"/>
      <c r="G67" s="279"/>
      <c r="H67" s="279"/>
      <c r="I67" s="279"/>
      <c r="J67" s="279"/>
    </row>
    <row r="68" spans="1:10">
      <c r="A68" s="77"/>
      <c r="B68" s="41"/>
      <c r="C68" s="41"/>
      <c r="D68" s="41"/>
      <c r="E68" s="41"/>
      <c r="F68" s="41"/>
      <c r="G68" s="41"/>
      <c r="H68" s="41"/>
      <c r="I68" s="41"/>
      <c r="J68" s="41"/>
    </row>
    <row r="69" spans="1:10">
      <c r="A69" s="77"/>
      <c r="B69" s="41"/>
      <c r="C69" s="41"/>
      <c r="D69" s="41"/>
      <c r="E69" s="41"/>
      <c r="F69" s="41"/>
      <c r="G69" s="41"/>
      <c r="H69" s="41"/>
      <c r="I69" s="41"/>
      <c r="J69" s="41"/>
    </row>
    <row r="70" spans="1:10">
      <c r="A70" s="77"/>
      <c r="B70" s="41"/>
      <c r="C70" s="41"/>
      <c r="D70" s="41"/>
      <c r="E70" s="41"/>
      <c r="F70" s="41"/>
      <c r="G70" s="41"/>
      <c r="H70" s="41"/>
      <c r="I70" s="41"/>
      <c r="J70" s="41"/>
    </row>
    <row r="71" spans="1:10">
      <c r="A71" s="77"/>
      <c r="B71" s="41"/>
      <c r="C71" s="41"/>
      <c r="D71" s="41"/>
      <c r="E71" s="41"/>
      <c r="F71" s="41"/>
      <c r="G71" s="41"/>
      <c r="H71" s="41"/>
      <c r="I71" s="41"/>
      <c r="J71" s="41"/>
    </row>
    <row r="72" spans="1:10">
      <c r="A72" s="77"/>
      <c r="B72" s="41"/>
      <c r="C72" s="41"/>
      <c r="D72" s="41"/>
      <c r="E72" s="41"/>
      <c r="F72" s="41"/>
      <c r="G72" s="41"/>
      <c r="H72" s="41"/>
      <c r="I72" s="41"/>
      <c r="J72" s="41"/>
    </row>
    <row r="73" spans="1:10">
      <c r="A73" s="77"/>
      <c r="B73" s="41"/>
      <c r="C73" s="41"/>
      <c r="D73" s="41"/>
      <c r="E73" s="41"/>
      <c r="F73" s="41"/>
      <c r="G73" s="41"/>
      <c r="H73" s="41"/>
      <c r="I73" s="41"/>
      <c r="J73" s="41"/>
    </row>
    <row r="74" spans="1:10">
      <c r="A74" s="77"/>
      <c r="B74" s="41"/>
      <c r="C74" s="41"/>
      <c r="D74" s="41"/>
      <c r="E74" s="41"/>
      <c r="F74" s="41"/>
      <c r="G74" s="41"/>
      <c r="H74" s="41"/>
      <c r="I74" s="41"/>
      <c r="J74" s="41"/>
    </row>
    <row r="75" spans="1:10">
      <c r="A75" s="77"/>
      <c r="B75" s="41"/>
      <c r="C75" s="41"/>
      <c r="D75" s="41"/>
      <c r="E75" s="41"/>
      <c r="F75" s="41"/>
      <c r="G75" s="41"/>
      <c r="H75" s="41"/>
      <c r="I75" s="41"/>
      <c r="J75" s="41"/>
    </row>
  </sheetData>
  <mergeCells count="7">
    <mergeCell ref="B67:J67"/>
    <mergeCell ref="A1:J1"/>
    <mergeCell ref="B3:J3"/>
    <mergeCell ref="B63:J63"/>
    <mergeCell ref="B65:J65"/>
    <mergeCell ref="B66:J66"/>
    <mergeCell ref="B62:G62"/>
  </mergeCells>
  <phoneticPr fontId="24" type="noConversion"/>
  <pageMargins left="0.7" right="0.7" top="0.75" bottom="0.75" header="0.3" footer="0.3"/>
  <pageSetup scale="41" firstPageNumber="5" fitToWidth="2" fitToHeight="2" orientation="landscape" r:id="rId1"/>
  <headerFooter>
    <oddFooter>&amp;LERCOT PUBLIC&amp;C&amp;12&amp;P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EE1E2"/>
  </sheetPr>
  <dimension ref="A1:J102"/>
  <sheetViews>
    <sheetView zoomScale="115" zoomScaleNormal="115" zoomScaleSheetLayoutView="100" workbookViewId="0">
      <selection sqref="A1:G1"/>
    </sheetView>
  </sheetViews>
  <sheetFormatPr defaultRowHeight="12.75"/>
  <cols>
    <col min="1" max="2" width="3.28515625" customWidth="1"/>
    <col min="3" max="3" width="84.7109375" customWidth="1"/>
  </cols>
  <sheetData>
    <row r="1" spans="1:10" ht="30" customHeight="1">
      <c r="A1" s="280" t="s">
        <v>7</v>
      </c>
      <c r="B1" s="280"/>
      <c r="C1" s="280"/>
      <c r="D1" s="280"/>
      <c r="E1" s="280"/>
      <c r="F1" s="280"/>
      <c r="G1" s="280"/>
      <c r="H1" s="1"/>
      <c r="I1" s="1"/>
      <c r="J1" s="1"/>
    </row>
    <row r="2" spans="1:10">
      <c r="A2" s="289"/>
      <c r="B2" s="289"/>
      <c r="C2" s="289"/>
      <c r="D2" s="289"/>
      <c r="E2" s="289"/>
      <c r="F2" s="289"/>
      <c r="G2" s="289"/>
    </row>
    <row r="3" spans="1:10" ht="12.95" customHeight="1">
      <c r="A3" s="290" t="s">
        <v>86</v>
      </c>
      <c r="B3" s="290"/>
      <c r="C3" s="290"/>
      <c r="D3" s="290"/>
      <c r="E3" s="290"/>
      <c r="F3" s="290"/>
      <c r="G3" s="290"/>
    </row>
    <row r="4" spans="1:10" ht="43.15" customHeight="1">
      <c r="A4" s="288" t="s">
        <v>87</v>
      </c>
      <c r="B4" s="288"/>
      <c r="C4" s="288"/>
      <c r="D4" s="288"/>
      <c r="E4" s="288"/>
      <c r="F4" s="288"/>
      <c r="G4" s="288"/>
    </row>
    <row r="5" spans="1:10" ht="18" customHeight="1">
      <c r="A5" s="289"/>
      <c r="B5" s="289"/>
      <c r="C5" s="289"/>
      <c r="D5" s="289"/>
      <c r="E5" s="289"/>
      <c r="F5" s="289"/>
      <c r="G5" s="289"/>
    </row>
    <row r="6" spans="1:10" ht="15" customHeight="1">
      <c r="A6" s="290" t="s">
        <v>1569</v>
      </c>
      <c r="B6" s="290"/>
      <c r="C6" s="290"/>
      <c r="D6" s="290"/>
      <c r="E6" s="290"/>
      <c r="F6" s="290"/>
      <c r="G6" s="290"/>
    </row>
    <row r="7" spans="1:10" ht="18" customHeight="1">
      <c r="A7" s="288" t="s">
        <v>2394</v>
      </c>
      <c r="B7" s="288"/>
      <c r="C7" s="288"/>
      <c r="D7" s="288"/>
      <c r="E7" s="288"/>
      <c r="F7" s="288"/>
      <c r="G7" s="288"/>
    </row>
    <row r="8" spans="1:10" ht="18" customHeight="1">
      <c r="A8" s="116"/>
      <c r="B8" s="115"/>
      <c r="C8" s="115"/>
      <c r="D8" s="115"/>
      <c r="E8" s="115"/>
      <c r="F8" s="115"/>
      <c r="G8" s="115"/>
    </row>
    <row r="9" spans="1:10" ht="14.85" customHeight="1">
      <c r="A9" s="290" t="s">
        <v>2584</v>
      </c>
      <c r="B9" s="290"/>
      <c r="C9" s="290"/>
      <c r="D9" s="290"/>
      <c r="E9" s="290"/>
      <c r="F9" s="290"/>
      <c r="G9" s="290"/>
    </row>
    <row r="10" spans="1:10" ht="46.5" customHeight="1">
      <c r="A10" s="288" t="s">
        <v>2585</v>
      </c>
      <c r="B10" s="288"/>
      <c r="C10" s="288"/>
      <c r="D10" s="288"/>
      <c r="E10" s="288"/>
      <c r="F10" s="288"/>
      <c r="G10" s="288"/>
    </row>
    <row r="11" spans="1:10" ht="18" customHeight="1">
      <c r="A11" s="87"/>
      <c r="B11" s="87"/>
      <c r="C11" s="87"/>
      <c r="D11" s="87"/>
      <c r="E11" s="87"/>
      <c r="F11" s="87"/>
      <c r="G11" s="87"/>
    </row>
    <row r="12" spans="1:10" ht="12.95" customHeight="1">
      <c r="A12" s="290" t="s">
        <v>1730</v>
      </c>
      <c r="B12" s="290"/>
      <c r="C12" s="290"/>
      <c r="D12" s="290"/>
      <c r="E12" s="290"/>
      <c r="F12" s="290"/>
      <c r="G12" s="290"/>
    </row>
    <row r="13" spans="1:10">
      <c r="B13" s="290" t="s">
        <v>1724</v>
      </c>
      <c r="C13" s="290"/>
      <c r="D13" s="290"/>
      <c r="E13" s="290"/>
      <c r="F13" s="290"/>
      <c r="G13" s="290"/>
    </row>
    <row r="14" spans="1:10" s="11" customFormat="1" ht="121.5" customHeight="1">
      <c r="B14" s="288" t="s">
        <v>2580</v>
      </c>
      <c r="C14" s="288"/>
      <c r="D14" s="288"/>
      <c r="E14" s="288"/>
      <c r="F14" s="288"/>
      <c r="G14" s="288"/>
    </row>
    <row r="15" spans="1:10">
      <c r="B15" s="290" t="s">
        <v>1725</v>
      </c>
      <c r="C15" s="290"/>
      <c r="D15" s="290"/>
      <c r="E15" s="290"/>
      <c r="F15" s="290"/>
      <c r="G15" s="290"/>
    </row>
    <row r="16" spans="1:10" ht="106.5" customHeight="1">
      <c r="B16" s="288" t="s">
        <v>2581</v>
      </c>
      <c r="C16" s="288"/>
      <c r="D16" s="288"/>
      <c r="E16" s="288"/>
      <c r="F16" s="288"/>
      <c r="G16" s="288"/>
    </row>
    <row r="17" spans="1:7" ht="12" customHeight="1">
      <c r="A17" s="289"/>
      <c r="B17" s="289"/>
      <c r="C17" s="289"/>
      <c r="D17" s="289"/>
      <c r="E17" s="289"/>
      <c r="F17" s="289"/>
      <c r="G17" s="289"/>
    </row>
    <row r="18" spans="1:7">
      <c r="A18" s="291" t="s">
        <v>108</v>
      </c>
      <c r="B18" s="291"/>
      <c r="C18" s="291"/>
      <c r="D18" s="291"/>
      <c r="E18" s="291"/>
      <c r="F18" s="291"/>
      <c r="G18" s="291"/>
    </row>
    <row r="19" spans="1:7" ht="44.45" customHeight="1">
      <c r="A19" s="292" t="s">
        <v>109</v>
      </c>
      <c r="B19" s="292"/>
      <c r="C19" s="292"/>
      <c r="D19" s="292"/>
      <c r="E19" s="292"/>
      <c r="F19" s="292"/>
      <c r="G19" s="292"/>
    </row>
    <row r="20" spans="1:7" ht="18" customHeight="1">
      <c r="A20" s="289"/>
      <c r="B20" s="289"/>
      <c r="C20" s="289"/>
      <c r="D20" s="289"/>
      <c r="E20" s="289"/>
      <c r="F20" s="289"/>
      <c r="G20" s="289"/>
    </row>
    <row r="21" spans="1:7">
      <c r="A21" s="290" t="s">
        <v>106</v>
      </c>
      <c r="B21" s="290"/>
      <c r="C21" s="290"/>
      <c r="D21" s="290"/>
      <c r="E21" s="290"/>
      <c r="F21" s="290"/>
      <c r="G21" s="290"/>
    </row>
    <row r="22" spans="1:7" ht="183" customHeight="1">
      <c r="A22" s="288" t="s">
        <v>1741</v>
      </c>
      <c r="B22" s="288"/>
      <c r="C22" s="288"/>
      <c r="D22" s="288"/>
      <c r="E22" s="288"/>
      <c r="F22" s="288"/>
      <c r="G22" s="288"/>
    </row>
    <row r="23" spans="1:7" ht="13.5" customHeight="1">
      <c r="A23" s="288"/>
      <c r="B23" s="288"/>
      <c r="C23" s="288"/>
      <c r="D23" s="288"/>
      <c r="E23" s="288"/>
      <c r="F23" s="288"/>
      <c r="G23" s="288"/>
    </row>
    <row r="24" spans="1:7" ht="17.649999999999999" customHeight="1">
      <c r="A24" s="290" t="s">
        <v>1811</v>
      </c>
      <c r="B24" s="290"/>
      <c r="C24" s="290"/>
      <c r="D24" s="290"/>
      <c r="E24" s="290"/>
      <c r="F24" s="290"/>
      <c r="G24" s="290"/>
    </row>
    <row r="25" spans="1:7" ht="71.650000000000006" customHeight="1">
      <c r="A25" s="292" t="s">
        <v>1812</v>
      </c>
      <c r="B25" s="292"/>
      <c r="C25" s="292"/>
      <c r="D25" s="292"/>
      <c r="E25" s="292"/>
      <c r="F25" s="292"/>
      <c r="G25" s="292"/>
    </row>
    <row r="26" spans="1:7" ht="17.649999999999999" customHeight="1">
      <c r="A26" s="289"/>
      <c r="B26" s="289"/>
      <c r="C26" s="289"/>
      <c r="D26" s="289"/>
      <c r="E26" s="289"/>
      <c r="F26" s="289"/>
      <c r="G26" s="289"/>
    </row>
    <row r="27" spans="1:7">
      <c r="A27" s="56" t="s">
        <v>40</v>
      </c>
      <c r="B27" s="57"/>
      <c r="C27" s="57"/>
      <c r="D27" s="57"/>
      <c r="E27" s="57"/>
      <c r="F27" s="57"/>
      <c r="G27" s="57"/>
    </row>
    <row r="28" spans="1:7" ht="94.35" customHeight="1">
      <c r="A28" s="288" t="s">
        <v>1731</v>
      </c>
      <c r="B28" s="288"/>
      <c r="C28" s="288"/>
      <c r="D28" s="288"/>
      <c r="E28" s="288"/>
      <c r="F28" s="288"/>
      <c r="G28" s="288"/>
    </row>
    <row r="29" spans="1:7" ht="15.95" customHeight="1">
      <c r="A29" s="289"/>
      <c r="B29" s="289"/>
      <c r="C29" s="289"/>
      <c r="D29" s="289"/>
      <c r="E29" s="289"/>
      <c r="F29" s="289"/>
      <c r="G29" s="289"/>
    </row>
    <row r="30" spans="1:7">
      <c r="A30" s="287" t="s">
        <v>103</v>
      </c>
      <c r="B30" s="287"/>
      <c r="C30" s="287"/>
      <c r="D30" s="287"/>
      <c r="E30" s="287"/>
      <c r="F30" s="287"/>
      <c r="G30" s="287"/>
    </row>
    <row r="31" spans="1:7" ht="59.45" customHeight="1">
      <c r="A31" s="293" t="s">
        <v>104</v>
      </c>
      <c r="B31" s="293"/>
      <c r="C31" s="293"/>
      <c r="D31" s="293"/>
      <c r="E31" s="293"/>
      <c r="F31" s="293"/>
      <c r="G31" s="293"/>
    </row>
    <row r="32" spans="1:7" ht="15" customHeight="1">
      <c r="A32" s="293"/>
      <c r="B32" s="293"/>
      <c r="C32" s="293"/>
      <c r="D32" s="293"/>
      <c r="E32" s="293"/>
      <c r="F32" s="293"/>
      <c r="G32" s="293"/>
    </row>
    <row r="33" spans="1:7" ht="13.5" customHeight="1">
      <c r="A33" s="287" t="s">
        <v>1813</v>
      </c>
      <c r="B33" s="287"/>
      <c r="C33" s="287"/>
      <c r="D33" s="287"/>
      <c r="E33" s="287"/>
      <c r="F33" s="287"/>
      <c r="G33" s="287"/>
    </row>
    <row r="34" spans="1:7" ht="105.95" customHeight="1">
      <c r="A34" s="288" t="s">
        <v>2586</v>
      </c>
      <c r="B34" s="288"/>
      <c r="C34" s="288"/>
      <c r="D34" s="288"/>
      <c r="E34" s="288"/>
      <c r="F34" s="288"/>
      <c r="G34" s="288"/>
    </row>
    <row r="35" spans="1:7" ht="15.95" customHeight="1">
      <c r="A35" s="288"/>
      <c r="B35" s="288"/>
      <c r="C35" s="288"/>
      <c r="D35" s="288"/>
      <c r="E35" s="288"/>
      <c r="F35" s="288"/>
      <c r="G35" s="288"/>
    </row>
    <row r="36" spans="1:7" ht="15.95" customHeight="1">
      <c r="A36" s="287" t="s">
        <v>3474</v>
      </c>
      <c r="B36" s="287"/>
      <c r="C36" s="287"/>
      <c r="D36" s="287"/>
      <c r="E36" s="287"/>
      <c r="F36" s="287"/>
      <c r="G36" s="287"/>
    </row>
    <row r="37" spans="1:7" ht="43.5" customHeight="1">
      <c r="A37" s="288" t="s">
        <v>3475</v>
      </c>
      <c r="B37" s="288"/>
      <c r="C37" s="288"/>
      <c r="D37" s="288"/>
      <c r="E37" s="288"/>
      <c r="F37" s="288"/>
      <c r="G37" s="288"/>
    </row>
    <row r="38" spans="1:7" ht="15.95" customHeight="1">
      <c r="A38" s="289"/>
      <c r="B38" s="289"/>
      <c r="C38" s="289"/>
      <c r="D38" s="289"/>
      <c r="E38" s="289"/>
      <c r="F38" s="289"/>
      <c r="G38" s="289"/>
    </row>
    <row r="39" spans="1:7">
      <c r="A39" s="287" t="s">
        <v>1</v>
      </c>
      <c r="B39" s="287"/>
      <c r="C39" s="287"/>
      <c r="D39" s="287"/>
      <c r="E39" s="287"/>
      <c r="F39" s="287"/>
      <c r="G39" s="287"/>
    </row>
    <row r="40" spans="1:7" s="11" customFormat="1" ht="54.95" customHeight="1">
      <c r="A40" s="288" t="s">
        <v>81</v>
      </c>
      <c r="B40" s="288"/>
      <c r="C40" s="288"/>
      <c r="D40" s="288"/>
      <c r="E40" s="288"/>
      <c r="F40" s="288"/>
      <c r="G40" s="288"/>
    </row>
    <row r="41" spans="1:7" s="11" customFormat="1" ht="18" customHeight="1">
      <c r="A41" s="289"/>
      <c r="B41" s="289"/>
      <c r="C41" s="289"/>
      <c r="D41" s="289"/>
      <c r="E41" s="289"/>
      <c r="F41" s="289"/>
      <c r="G41" s="289"/>
    </row>
    <row r="42" spans="1:7">
      <c r="A42" s="287" t="s">
        <v>41</v>
      </c>
      <c r="B42" s="287"/>
      <c r="C42" s="287"/>
      <c r="D42" s="287"/>
      <c r="E42" s="287"/>
      <c r="F42" s="287"/>
      <c r="G42" s="287"/>
    </row>
    <row r="43" spans="1:7" ht="57" customHeight="1">
      <c r="A43" s="288" t="s">
        <v>107</v>
      </c>
      <c r="B43" s="288"/>
      <c r="C43" s="288"/>
      <c r="D43" s="288"/>
      <c r="E43" s="288"/>
      <c r="F43" s="288"/>
      <c r="G43" s="288"/>
    </row>
    <row r="44" spans="1:7" s="11" customFormat="1" ht="16.5" customHeight="1">
      <c r="A44" s="289"/>
      <c r="B44" s="289"/>
      <c r="C44" s="289"/>
      <c r="D44" s="289"/>
      <c r="E44" s="289"/>
      <c r="F44" s="289"/>
      <c r="G44" s="289"/>
    </row>
    <row r="45" spans="1:7" s="11" customFormat="1">
      <c r="A45" s="290" t="s">
        <v>0</v>
      </c>
      <c r="B45" s="290"/>
      <c r="C45" s="290"/>
      <c r="D45" s="290"/>
      <c r="E45" s="290"/>
      <c r="F45" s="290"/>
      <c r="G45" s="290"/>
    </row>
    <row r="46" spans="1:7" s="11" customFormat="1" ht="32.85" customHeight="1">
      <c r="A46" s="288" t="s">
        <v>82</v>
      </c>
      <c r="B46" s="288"/>
      <c r="C46" s="288"/>
      <c r="D46" s="288"/>
      <c r="E46" s="288"/>
      <c r="F46" s="288"/>
      <c r="G46" s="288"/>
    </row>
    <row r="47" spans="1:7" s="11" customFormat="1" ht="17.649999999999999" customHeight="1">
      <c r="A47" s="289"/>
      <c r="B47" s="289"/>
      <c r="C47" s="289"/>
      <c r="D47" s="289"/>
      <c r="E47" s="289"/>
      <c r="F47" s="289"/>
      <c r="G47" s="289"/>
    </row>
    <row r="48" spans="1:7">
      <c r="A48" s="22" t="s">
        <v>98</v>
      </c>
      <c r="D48" s="34"/>
      <c r="E48" s="34"/>
      <c r="F48" s="34"/>
      <c r="G48" s="34"/>
    </row>
    <row r="49" spans="1:7" ht="18" customHeight="1">
      <c r="A49" s="294" t="s">
        <v>99</v>
      </c>
      <c r="B49" s="294"/>
      <c r="C49" s="294"/>
      <c r="D49" s="294"/>
      <c r="E49" s="294"/>
      <c r="F49" s="294"/>
      <c r="G49" s="294"/>
    </row>
    <row r="50" spans="1:7">
      <c r="A50" s="289"/>
      <c r="B50" s="289"/>
      <c r="C50" s="289"/>
      <c r="D50" s="289"/>
      <c r="E50" s="289"/>
      <c r="F50" s="289"/>
      <c r="G50" s="289"/>
    </row>
    <row r="51" spans="1:7">
      <c r="A51" s="287" t="s">
        <v>73</v>
      </c>
      <c r="B51" s="287"/>
      <c r="C51" s="287"/>
      <c r="D51" s="287"/>
      <c r="E51" s="287"/>
      <c r="F51" s="287"/>
      <c r="G51" s="287"/>
    </row>
    <row r="52" spans="1:7" ht="29.45" customHeight="1">
      <c r="A52" s="288" t="s">
        <v>2</v>
      </c>
      <c r="B52" s="288"/>
      <c r="C52" s="288"/>
      <c r="D52" s="288"/>
      <c r="E52" s="288"/>
      <c r="F52" s="288"/>
      <c r="G52" s="288"/>
    </row>
    <row r="53" spans="1:7" ht="16.5" customHeight="1">
      <c r="A53" s="289"/>
      <c r="B53" s="289"/>
      <c r="C53" s="289"/>
      <c r="D53" s="289"/>
      <c r="E53" s="289"/>
      <c r="F53" s="289"/>
      <c r="G53" s="289"/>
    </row>
    <row r="54" spans="1:7" ht="15.95" customHeight="1">
      <c r="A54" s="287" t="s">
        <v>29</v>
      </c>
      <c r="B54" s="287"/>
      <c r="C54" s="287"/>
      <c r="D54" s="287"/>
      <c r="E54" s="287"/>
      <c r="F54" s="287"/>
      <c r="G54" s="287"/>
    </row>
    <row r="55" spans="1:7" ht="18" customHeight="1">
      <c r="A55" s="288" t="s">
        <v>64</v>
      </c>
      <c r="B55" s="288"/>
      <c r="C55" s="288"/>
      <c r="D55" s="288"/>
      <c r="E55" s="288"/>
      <c r="F55" s="288"/>
      <c r="G55" s="288"/>
    </row>
    <row r="56" spans="1:7" ht="18" customHeight="1">
      <c r="A56" s="289"/>
      <c r="B56" s="289"/>
      <c r="C56" s="289"/>
      <c r="D56" s="289"/>
      <c r="E56" s="289"/>
      <c r="F56" s="289"/>
      <c r="G56" s="289"/>
    </row>
    <row r="57" spans="1:7">
      <c r="A57" s="287" t="s">
        <v>3</v>
      </c>
      <c r="B57" s="287"/>
      <c r="C57" s="287"/>
      <c r="D57" s="287"/>
      <c r="E57" s="287"/>
      <c r="F57" s="287"/>
      <c r="G57" s="287"/>
    </row>
    <row r="58" spans="1:7" ht="30" customHeight="1">
      <c r="A58" s="288" t="s">
        <v>4</v>
      </c>
      <c r="B58" s="288"/>
      <c r="C58" s="288"/>
      <c r="D58" s="288"/>
      <c r="E58" s="288"/>
      <c r="F58" s="288"/>
      <c r="G58" s="288"/>
    </row>
    <row r="59" spans="1:7" ht="16.5" customHeight="1">
      <c r="A59" s="289"/>
      <c r="B59" s="289"/>
      <c r="C59" s="289"/>
      <c r="D59" s="289"/>
      <c r="E59" s="289"/>
      <c r="F59" s="289"/>
      <c r="G59" s="289"/>
    </row>
    <row r="60" spans="1:7">
      <c r="A60" s="287" t="s">
        <v>96</v>
      </c>
      <c r="B60" s="287"/>
      <c r="C60" s="287"/>
      <c r="D60" s="287"/>
      <c r="E60" s="287"/>
      <c r="F60" s="287"/>
      <c r="G60" s="287"/>
    </row>
    <row r="61" spans="1:7" ht="28.5" customHeight="1">
      <c r="A61" s="288" t="s">
        <v>60</v>
      </c>
      <c r="B61" s="288"/>
      <c r="C61" s="288"/>
      <c r="D61" s="288"/>
      <c r="E61" s="288"/>
      <c r="F61" s="288"/>
      <c r="G61" s="288"/>
    </row>
    <row r="62" spans="1:7" ht="17.649999999999999" customHeight="1">
      <c r="A62" s="289"/>
      <c r="B62" s="289"/>
      <c r="C62" s="289"/>
      <c r="D62" s="289"/>
      <c r="E62" s="289"/>
      <c r="F62" s="289"/>
      <c r="G62" s="289"/>
    </row>
    <row r="63" spans="1:7">
      <c r="A63" s="287" t="s">
        <v>1729</v>
      </c>
      <c r="B63" s="287"/>
      <c r="C63" s="287"/>
      <c r="D63" s="287"/>
      <c r="E63" s="287"/>
      <c r="F63" s="287"/>
      <c r="G63" s="287"/>
    </row>
    <row r="64" spans="1:7" ht="19.149999999999999" customHeight="1">
      <c r="A64" s="288" t="s">
        <v>5</v>
      </c>
      <c r="B64" s="288"/>
      <c r="C64" s="288"/>
      <c r="D64" s="288"/>
      <c r="E64" s="288"/>
      <c r="F64" s="288"/>
      <c r="G64" s="288"/>
    </row>
    <row r="65" spans="1:7" ht="19.149999999999999" customHeight="1">
      <c r="A65" s="288"/>
      <c r="B65" s="288"/>
      <c r="C65" s="288"/>
      <c r="D65" s="288"/>
      <c r="E65" s="288"/>
      <c r="F65" s="288"/>
      <c r="G65" s="288"/>
    </row>
    <row r="66" spans="1:7">
      <c r="A66" s="287" t="s">
        <v>2596</v>
      </c>
      <c r="B66" s="287"/>
      <c r="C66" s="287"/>
      <c r="D66" s="287"/>
      <c r="E66" s="287"/>
      <c r="F66" s="287"/>
      <c r="G66" s="287"/>
    </row>
    <row r="67" spans="1:7" ht="122.85" customHeight="1">
      <c r="A67" s="293" t="s">
        <v>3082</v>
      </c>
      <c r="B67" s="293"/>
      <c r="C67" s="293"/>
      <c r="D67" s="293"/>
      <c r="E67" s="293"/>
      <c r="F67" s="293"/>
      <c r="G67" s="293"/>
    </row>
    <row r="68" spans="1:7" ht="19.149999999999999" customHeight="1">
      <c r="A68" s="288"/>
      <c r="B68" s="288"/>
      <c r="C68" s="288"/>
      <c r="D68" s="288"/>
      <c r="E68" s="288"/>
      <c r="F68" s="288"/>
      <c r="G68" s="288"/>
    </row>
    <row r="69" spans="1:7" ht="15.95" customHeight="1">
      <c r="A69" s="290" t="s">
        <v>1743</v>
      </c>
      <c r="B69" s="290"/>
      <c r="C69" s="290"/>
      <c r="D69" s="290"/>
      <c r="E69" s="290"/>
      <c r="F69" s="290"/>
      <c r="G69" s="290"/>
    </row>
    <row r="70" spans="1:7" ht="110.45" customHeight="1">
      <c r="A70" s="288" t="s">
        <v>1744</v>
      </c>
      <c r="B70" s="288"/>
      <c r="C70" s="288"/>
      <c r="D70" s="288"/>
      <c r="E70" s="288"/>
      <c r="F70" s="288"/>
      <c r="G70" s="288"/>
    </row>
    <row r="71" spans="1:7" ht="19.149999999999999" customHeight="1">
      <c r="A71" s="288"/>
      <c r="B71" s="288"/>
      <c r="C71" s="288"/>
      <c r="D71" s="288"/>
      <c r="E71" s="288"/>
      <c r="F71" s="288"/>
      <c r="G71" s="288"/>
    </row>
    <row r="72" spans="1:7" ht="13.5" customHeight="1">
      <c r="A72" s="287" t="s">
        <v>1733</v>
      </c>
      <c r="B72" s="287"/>
      <c r="C72" s="287"/>
      <c r="D72" s="287"/>
      <c r="E72" s="287"/>
      <c r="F72" s="287"/>
      <c r="G72" s="287"/>
    </row>
    <row r="73" spans="1:7" ht="107.65" customHeight="1">
      <c r="A73" s="288" t="s">
        <v>1734</v>
      </c>
      <c r="B73" s="288"/>
      <c r="C73" s="288"/>
      <c r="D73" s="288"/>
      <c r="E73" s="288"/>
      <c r="F73" s="288"/>
      <c r="G73" s="288"/>
    </row>
    <row r="74" spans="1:7" ht="17.649999999999999" customHeight="1">
      <c r="A74" s="288"/>
      <c r="B74" s="288"/>
      <c r="C74" s="288"/>
      <c r="D74" s="288"/>
      <c r="E74" s="288"/>
      <c r="F74" s="288"/>
      <c r="G74" s="288"/>
    </row>
    <row r="75" spans="1:7" ht="14.85" customHeight="1">
      <c r="A75" s="287" t="s">
        <v>105</v>
      </c>
      <c r="B75" s="287"/>
      <c r="C75" s="287"/>
      <c r="D75" s="287"/>
      <c r="E75" s="287"/>
      <c r="F75" s="287"/>
      <c r="G75" s="287"/>
    </row>
    <row r="76" spans="1:7" ht="55.7" customHeight="1">
      <c r="A76" s="288" t="s">
        <v>1742</v>
      </c>
      <c r="B76" s="288"/>
      <c r="C76" s="288"/>
      <c r="D76" s="288"/>
      <c r="E76" s="288"/>
      <c r="F76" s="288"/>
      <c r="G76" s="288"/>
    </row>
    <row r="77" spans="1:7" ht="18" customHeight="1">
      <c r="A77" s="289"/>
      <c r="B77" s="289"/>
      <c r="C77" s="289"/>
      <c r="D77" s="289"/>
      <c r="E77" s="289"/>
      <c r="F77" s="289"/>
      <c r="G77" s="289"/>
    </row>
    <row r="78" spans="1:7">
      <c r="A78" s="287" t="s">
        <v>83</v>
      </c>
      <c r="B78" s="287"/>
      <c r="C78" s="287"/>
      <c r="D78" s="287"/>
      <c r="E78" s="287"/>
      <c r="F78" s="287"/>
      <c r="G78" s="287"/>
    </row>
    <row r="79" spans="1:7" ht="29.45" customHeight="1">
      <c r="A79" s="288" t="s">
        <v>1727</v>
      </c>
      <c r="B79" s="288"/>
      <c r="C79" s="288"/>
      <c r="D79" s="288"/>
      <c r="E79" s="288"/>
      <c r="F79" s="288"/>
      <c r="G79" s="288"/>
    </row>
    <row r="80" spans="1:7" ht="17.649999999999999" customHeight="1">
      <c r="A80" s="289"/>
      <c r="B80" s="289"/>
      <c r="C80" s="289"/>
      <c r="D80" s="289"/>
      <c r="E80" s="289"/>
      <c r="F80" s="289"/>
      <c r="G80" s="289"/>
    </row>
    <row r="81" spans="1:7">
      <c r="A81" s="287" t="s">
        <v>84</v>
      </c>
      <c r="B81" s="287"/>
      <c r="C81" s="287"/>
      <c r="D81" s="287"/>
      <c r="E81" s="287"/>
      <c r="F81" s="287"/>
      <c r="G81" s="287"/>
    </row>
    <row r="82" spans="1:7" ht="43.15" customHeight="1">
      <c r="A82" s="288" t="s">
        <v>1728</v>
      </c>
      <c r="B82" s="288"/>
      <c r="C82" s="288"/>
      <c r="D82" s="288"/>
      <c r="E82" s="288"/>
      <c r="F82" s="288"/>
      <c r="G82" s="288"/>
    </row>
    <row r="83" spans="1:7" ht="17.649999999999999" customHeight="1">
      <c r="A83" s="289"/>
      <c r="B83" s="289"/>
      <c r="C83" s="289"/>
      <c r="D83" s="289"/>
      <c r="E83" s="289"/>
      <c r="F83" s="289"/>
      <c r="G83" s="289"/>
    </row>
    <row r="84" spans="1:7">
      <c r="A84" s="287" t="s">
        <v>1726</v>
      </c>
      <c r="B84" s="287"/>
      <c r="C84" s="287"/>
      <c r="D84" s="287"/>
      <c r="E84" s="287"/>
      <c r="F84" s="287"/>
      <c r="G84" s="287"/>
    </row>
    <row r="85" spans="1:7" ht="109.7" customHeight="1">
      <c r="A85" s="288" t="s">
        <v>1732</v>
      </c>
      <c r="B85" s="288"/>
      <c r="C85" s="288"/>
      <c r="D85" s="288"/>
      <c r="E85" s="288"/>
      <c r="F85" s="288"/>
      <c r="G85" s="288"/>
    </row>
    <row r="86" spans="1:7">
      <c r="C86" s="34"/>
      <c r="D86" s="34"/>
      <c r="E86" s="34"/>
      <c r="F86" s="34"/>
      <c r="G86" s="34"/>
    </row>
    <row r="87" spans="1:7">
      <c r="C87" s="11"/>
      <c r="D87" s="11"/>
      <c r="E87" s="11"/>
      <c r="F87" s="11"/>
      <c r="G87" s="11"/>
    </row>
    <row r="88" spans="1:7">
      <c r="C88" s="11"/>
      <c r="D88" s="11"/>
      <c r="E88" s="11"/>
      <c r="F88" s="11"/>
      <c r="G88" s="11"/>
    </row>
    <row r="89" spans="1:7">
      <c r="C89" s="11"/>
      <c r="D89" s="11"/>
      <c r="E89" s="11"/>
      <c r="F89" s="11"/>
      <c r="G89" s="11"/>
    </row>
    <row r="90" spans="1:7">
      <c r="C90" s="11"/>
      <c r="D90" s="11"/>
      <c r="E90" s="11"/>
      <c r="F90" s="11"/>
      <c r="G90" s="11"/>
    </row>
    <row r="91" spans="1:7">
      <c r="C91" s="11"/>
      <c r="D91" s="11"/>
      <c r="E91" s="11"/>
      <c r="F91" s="11"/>
      <c r="G91" s="11"/>
    </row>
    <row r="92" spans="1:7">
      <c r="C92" s="11"/>
      <c r="D92" s="11"/>
      <c r="E92" s="11"/>
      <c r="F92" s="11"/>
      <c r="G92" s="11"/>
    </row>
    <row r="93" spans="1:7">
      <c r="C93" s="11"/>
      <c r="D93" s="11"/>
      <c r="E93" s="11"/>
      <c r="F93" s="11"/>
      <c r="G93" s="11"/>
    </row>
    <row r="94" spans="1:7">
      <c r="C94" s="11"/>
      <c r="D94" s="11"/>
      <c r="E94" s="11"/>
      <c r="F94" s="11"/>
      <c r="G94" s="11"/>
    </row>
    <row r="95" spans="1:7">
      <c r="C95" s="11"/>
      <c r="D95" s="11"/>
      <c r="E95" s="11"/>
      <c r="F95" s="11"/>
      <c r="G95" s="11"/>
    </row>
    <row r="96" spans="1:7">
      <c r="C96" s="11"/>
      <c r="D96" s="11"/>
      <c r="E96" s="11"/>
      <c r="F96" s="11"/>
      <c r="G96" s="11"/>
    </row>
    <row r="97" spans="3:7">
      <c r="C97" s="11"/>
      <c r="D97" s="11"/>
      <c r="E97" s="11"/>
      <c r="F97" s="11"/>
      <c r="G97" s="11"/>
    </row>
    <row r="98" spans="3:7">
      <c r="C98" s="11"/>
      <c r="D98" s="11"/>
      <c r="E98" s="11"/>
      <c r="F98" s="11"/>
      <c r="G98" s="11"/>
    </row>
    <row r="99" spans="3:7">
      <c r="C99" s="11"/>
      <c r="D99" s="11"/>
      <c r="E99" s="11"/>
      <c r="F99" s="11"/>
      <c r="G99" s="11"/>
    </row>
    <row r="100" spans="3:7">
      <c r="C100" s="11"/>
      <c r="D100" s="11"/>
      <c r="E100" s="11"/>
      <c r="F100" s="11"/>
      <c r="G100" s="11"/>
    </row>
    <row r="101" spans="3:7">
      <c r="C101" s="11"/>
      <c r="D101" s="11"/>
      <c r="E101" s="11"/>
      <c r="F101" s="11"/>
      <c r="G101" s="11"/>
    </row>
    <row r="102" spans="3:7">
      <c r="C102" s="11"/>
      <c r="D102" s="11"/>
      <c r="E102" s="11"/>
      <c r="F102" s="11"/>
      <c r="G102" s="11"/>
    </row>
  </sheetData>
  <mergeCells count="81">
    <mergeCell ref="A74:G74"/>
    <mergeCell ref="A72:G72"/>
    <mergeCell ref="A60:G60"/>
    <mergeCell ref="A57:G57"/>
    <mergeCell ref="A77:G77"/>
    <mergeCell ref="A73:G73"/>
    <mergeCell ref="A76:G76"/>
    <mergeCell ref="A75:G75"/>
    <mergeCell ref="A63:G63"/>
    <mergeCell ref="A69:G69"/>
    <mergeCell ref="A70:G70"/>
    <mergeCell ref="A59:G59"/>
    <mergeCell ref="A61:G61"/>
    <mergeCell ref="A64:G64"/>
    <mergeCell ref="A62:G62"/>
    <mergeCell ref="A65:G65"/>
    <mergeCell ref="A20:G20"/>
    <mergeCell ref="A26:G26"/>
    <mergeCell ref="A29:G29"/>
    <mergeCell ref="A38:G38"/>
    <mergeCell ref="A47:G47"/>
    <mergeCell ref="A44:G44"/>
    <mergeCell ref="A41:G41"/>
    <mergeCell ref="A28:G28"/>
    <mergeCell ref="A31:G31"/>
    <mergeCell ref="A42:G42"/>
    <mergeCell ref="A43:G43"/>
    <mergeCell ref="A21:G21"/>
    <mergeCell ref="A24:G24"/>
    <mergeCell ref="A23:G23"/>
    <mergeCell ref="A25:G25"/>
    <mergeCell ref="A22:G22"/>
    <mergeCell ref="A45:G45"/>
    <mergeCell ref="A40:G40"/>
    <mergeCell ref="A46:G46"/>
    <mergeCell ref="A71:G71"/>
    <mergeCell ref="A49:G49"/>
    <mergeCell ref="A51:G51"/>
    <mergeCell ref="A58:G58"/>
    <mergeCell ref="A50:G50"/>
    <mergeCell ref="A53:G53"/>
    <mergeCell ref="A56:G56"/>
    <mergeCell ref="A52:G52"/>
    <mergeCell ref="A54:G54"/>
    <mergeCell ref="A55:G55"/>
    <mergeCell ref="A66:G66"/>
    <mergeCell ref="A67:G67"/>
    <mergeCell ref="A68:G68"/>
    <mergeCell ref="A33:G33"/>
    <mergeCell ref="A30:G30"/>
    <mergeCell ref="A39:G39"/>
    <mergeCell ref="A34:G34"/>
    <mergeCell ref="A32:G32"/>
    <mergeCell ref="A36:G36"/>
    <mergeCell ref="A37:G37"/>
    <mergeCell ref="A35:G35"/>
    <mergeCell ref="B14:G14"/>
    <mergeCell ref="B15:G15"/>
    <mergeCell ref="B16:G16"/>
    <mergeCell ref="A18:G18"/>
    <mergeCell ref="A19:G19"/>
    <mergeCell ref="A17:G17"/>
    <mergeCell ref="A1:G1"/>
    <mergeCell ref="A3:G3"/>
    <mergeCell ref="A12:G12"/>
    <mergeCell ref="B13:G13"/>
    <mergeCell ref="A4:G4"/>
    <mergeCell ref="A2:G2"/>
    <mergeCell ref="A5:G5"/>
    <mergeCell ref="A6:G6"/>
    <mergeCell ref="A9:G9"/>
    <mergeCell ref="A7:G7"/>
    <mergeCell ref="A10:G10"/>
    <mergeCell ref="A84:G84"/>
    <mergeCell ref="A85:G85"/>
    <mergeCell ref="A81:G81"/>
    <mergeCell ref="A82:G82"/>
    <mergeCell ref="A78:G78"/>
    <mergeCell ref="A79:G79"/>
    <mergeCell ref="A83:G83"/>
    <mergeCell ref="A80:G80"/>
  </mergeCells>
  <phoneticPr fontId="24" type="noConversion"/>
  <pageMargins left="0.75" right="0.75" top="1" bottom="1" header="0.5" footer="0.5"/>
  <pageSetup scale="56" firstPageNumber="4" fitToHeight="2" orientation="portrait" r:id="rId1"/>
  <headerFooter alignWithMargins="0">
    <oddFooter>&amp;LERCOT PUBLIC&amp;C&amp;12&amp;P</oddFooter>
  </headerFooter>
  <rowBreaks count="2" manualBreakCount="2">
    <brk id="32" max="6" man="1"/>
    <brk id="6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pageSetUpPr fitToPage="1"/>
  </sheetPr>
  <dimension ref="B1:L44"/>
  <sheetViews>
    <sheetView zoomScale="93" zoomScaleNormal="93" zoomScaleSheetLayoutView="100" workbookViewId="0">
      <selection activeCell="R30" sqref="R30"/>
    </sheetView>
  </sheetViews>
  <sheetFormatPr defaultRowHeight="12.75"/>
  <cols>
    <col min="1" max="1" width="2" bestFit="1" customWidth="1"/>
    <col min="12" max="12" width="14.42578125" customWidth="1"/>
  </cols>
  <sheetData>
    <row r="1" spans="2:12" ht="30" customHeight="1">
      <c r="B1" s="295" t="s">
        <v>76</v>
      </c>
      <c r="C1" s="296"/>
      <c r="D1" s="296"/>
      <c r="E1" s="296"/>
      <c r="F1" s="296"/>
      <c r="G1" s="296"/>
      <c r="H1" s="296"/>
      <c r="I1" s="296"/>
      <c r="J1" s="296"/>
      <c r="K1" s="296"/>
      <c r="L1" s="296"/>
    </row>
    <row r="2" spans="2:12">
      <c r="B2" s="23"/>
      <c r="C2" s="23"/>
      <c r="D2" s="23"/>
      <c r="E2" s="23"/>
      <c r="F2" s="23"/>
      <c r="G2" s="23"/>
      <c r="H2" s="23"/>
      <c r="I2" s="23"/>
      <c r="J2" s="23"/>
      <c r="K2" s="23"/>
      <c r="L2" s="23"/>
    </row>
    <row r="3" spans="2:12">
      <c r="B3" s="23"/>
      <c r="C3" s="23"/>
      <c r="D3" s="23"/>
      <c r="E3" s="23"/>
      <c r="F3" s="23"/>
      <c r="G3" s="23"/>
      <c r="H3" s="23"/>
      <c r="I3" s="23"/>
      <c r="J3" s="23"/>
      <c r="K3" s="23"/>
      <c r="L3" s="23"/>
    </row>
    <row r="4" spans="2:12">
      <c r="B4" s="23"/>
      <c r="C4" s="23"/>
      <c r="D4" s="23"/>
      <c r="E4" s="23"/>
      <c r="F4" s="23"/>
      <c r="G4" s="23"/>
      <c r="H4" s="23"/>
      <c r="I4" s="23"/>
      <c r="J4" s="23"/>
      <c r="K4" s="23"/>
      <c r="L4" s="23"/>
    </row>
    <row r="5" spans="2:12">
      <c r="B5" s="23"/>
      <c r="C5" s="23"/>
      <c r="D5" s="23"/>
      <c r="E5" s="23"/>
      <c r="F5" s="23"/>
      <c r="G5" s="23"/>
      <c r="H5" s="23"/>
      <c r="I5" s="23"/>
      <c r="J5" s="23"/>
      <c r="K5" s="23"/>
      <c r="L5" s="23"/>
    </row>
    <row r="6" spans="2:12">
      <c r="B6" s="23"/>
      <c r="C6" s="23"/>
      <c r="D6" s="23"/>
      <c r="E6" s="23"/>
      <c r="F6" s="23"/>
      <c r="G6" s="23"/>
      <c r="H6" s="23"/>
      <c r="I6" s="23"/>
      <c r="J6" s="23"/>
      <c r="K6" s="23"/>
      <c r="L6" s="23"/>
    </row>
    <row r="7" spans="2:12">
      <c r="B7" s="23"/>
      <c r="C7" s="23"/>
      <c r="D7" s="23"/>
      <c r="E7" s="23"/>
      <c r="F7" s="23"/>
      <c r="G7" s="23"/>
      <c r="H7" s="23"/>
      <c r="I7" s="23"/>
      <c r="J7" s="23"/>
      <c r="K7" s="23"/>
      <c r="L7" s="23"/>
    </row>
    <row r="8" spans="2:12">
      <c r="B8" s="23"/>
      <c r="C8" s="23"/>
      <c r="D8" s="23"/>
      <c r="E8" s="23"/>
      <c r="F8" s="23"/>
      <c r="G8" s="23"/>
      <c r="H8" s="23"/>
      <c r="I8" s="23"/>
      <c r="J8" s="23"/>
      <c r="K8" s="23"/>
      <c r="L8" s="23"/>
    </row>
    <row r="9" spans="2:12">
      <c r="B9" s="23"/>
      <c r="C9" s="23"/>
      <c r="D9" s="23"/>
      <c r="E9" s="23"/>
      <c r="F9" s="23"/>
      <c r="G9" s="23"/>
      <c r="H9" s="23"/>
      <c r="I9" s="23"/>
      <c r="J9" s="23"/>
      <c r="K9" s="23"/>
      <c r="L9" s="23"/>
    </row>
    <row r="10" spans="2:12">
      <c r="B10" s="23"/>
      <c r="C10" s="23"/>
      <c r="D10" s="23"/>
      <c r="E10" s="23"/>
      <c r="F10" s="23"/>
      <c r="G10" s="23"/>
      <c r="H10" s="23"/>
      <c r="I10" s="23"/>
      <c r="J10" s="23"/>
      <c r="K10" s="23"/>
      <c r="L10" s="23"/>
    </row>
    <row r="11" spans="2:12">
      <c r="B11" s="23"/>
      <c r="C11" s="23"/>
      <c r="D11" s="23"/>
      <c r="E11" s="23"/>
      <c r="F11" s="23"/>
      <c r="G11" s="23"/>
      <c r="H11" s="23"/>
      <c r="I11" s="23"/>
      <c r="J11" s="23"/>
      <c r="K11" s="23"/>
      <c r="L11" s="23"/>
    </row>
    <row r="12" spans="2:12">
      <c r="B12" s="23"/>
      <c r="C12" s="23"/>
      <c r="D12" s="23"/>
      <c r="E12" s="23"/>
      <c r="F12" s="23"/>
      <c r="G12" s="23"/>
      <c r="H12" s="23"/>
      <c r="I12" s="23"/>
      <c r="J12" s="23"/>
      <c r="K12" s="23"/>
      <c r="L12" s="23"/>
    </row>
    <row r="13" spans="2:12">
      <c r="B13" s="23"/>
      <c r="C13" s="23"/>
      <c r="D13" s="23"/>
      <c r="E13" s="23"/>
      <c r="F13" s="23"/>
      <c r="G13" s="23"/>
      <c r="H13" s="23"/>
      <c r="I13" s="23"/>
      <c r="J13" s="23"/>
      <c r="K13" s="23"/>
      <c r="L13" s="23"/>
    </row>
    <row r="14" spans="2:12">
      <c r="B14" s="23"/>
      <c r="C14" s="23"/>
      <c r="D14" s="23"/>
      <c r="E14" s="23"/>
      <c r="F14" s="23"/>
      <c r="G14" s="23"/>
      <c r="H14" s="23"/>
      <c r="I14" s="23"/>
      <c r="J14" s="23"/>
      <c r="K14" s="23"/>
      <c r="L14" s="23"/>
    </row>
    <row r="15" spans="2:12">
      <c r="B15" s="23"/>
      <c r="C15" s="23"/>
      <c r="D15" s="23"/>
      <c r="E15" s="23"/>
      <c r="F15" s="23"/>
      <c r="G15" s="23"/>
      <c r="H15" s="23"/>
      <c r="I15" s="23"/>
      <c r="J15" s="23"/>
      <c r="K15" s="23"/>
      <c r="L15" s="23"/>
    </row>
    <row r="16" spans="2:12">
      <c r="B16" s="23"/>
      <c r="C16" s="23"/>
      <c r="D16" s="23"/>
      <c r="E16" s="23"/>
      <c r="F16" s="23"/>
      <c r="G16" s="23"/>
      <c r="H16" s="23"/>
      <c r="I16" s="23"/>
      <c r="J16" s="23"/>
      <c r="K16" s="23"/>
      <c r="L16" s="23"/>
    </row>
    <row r="17" spans="2:12">
      <c r="B17" s="23"/>
      <c r="C17" s="23"/>
      <c r="D17" s="23"/>
      <c r="E17" s="23"/>
      <c r="F17" s="23"/>
      <c r="G17" s="23"/>
      <c r="H17" s="23"/>
      <c r="I17" s="23"/>
      <c r="J17" s="23"/>
      <c r="K17" s="23"/>
      <c r="L17" s="23"/>
    </row>
    <row r="18" spans="2:12">
      <c r="B18" s="23"/>
      <c r="C18" s="23"/>
      <c r="D18" s="23"/>
      <c r="E18" s="23"/>
      <c r="F18" s="23"/>
      <c r="G18" s="23"/>
      <c r="H18" s="23"/>
      <c r="I18" s="23"/>
      <c r="J18" s="23"/>
      <c r="K18" s="23"/>
      <c r="L18" s="23"/>
    </row>
    <row r="19" spans="2:12">
      <c r="B19" s="23"/>
      <c r="C19" s="23"/>
      <c r="D19" s="23"/>
      <c r="E19" s="23"/>
      <c r="F19" s="23"/>
      <c r="G19" s="23"/>
      <c r="H19" s="23"/>
      <c r="I19" s="23"/>
      <c r="J19" s="23"/>
      <c r="K19" s="23"/>
      <c r="L19" s="23"/>
    </row>
    <row r="20" spans="2:12">
      <c r="B20" s="23"/>
      <c r="C20" s="23"/>
      <c r="D20" s="23"/>
      <c r="E20" s="23"/>
      <c r="F20" s="23"/>
      <c r="G20" s="23"/>
      <c r="H20" s="23"/>
      <c r="I20" s="23"/>
      <c r="J20" s="23"/>
      <c r="K20" s="23"/>
      <c r="L20" s="23"/>
    </row>
    <row r="21" spans="2:12">
      <c r="B21" s="2"/>
      <c r="C21" s="2"/>
      <c r="D21" s="2"/>
      <c r="E21" s="2"/>
      <c r="F21" s="2"/>
      <c r="G21" s="2"/>
      <c r="H21" s="2"/>
      <c r="I21" s="2"/>
      <c r="J21" s="2"/>
      <c r="K21" s="2"/>
      <c r="L21" s="23"/>
    </row>
    <row r="22" spans="2:12">
      <c r="L22" s="23"/>
    </row>
    <row r="23" spans="2:12">
      <c r="L23" s="23"/>
    </row>
    <row r="24" spans="2:12">
      <c r="L24" s="23"/>
    </row>
    <row r="25" spans="2:12">
      <c r="L25" s="23"/>
    </row>
    <row r="26" spans="2:12">
      <c r="L26" s="23"/>
    </row>
    <row r="27" spans="2:12">
      <c r="L27" s="23"/>
    </row>
    <row r="28" spans="2:12">
      <c r="L28" s="23"/>
    </row>
    <row r="29" spans="2:12">
      <c r="L29" s="23"/>
    </row>
    <row r="30" spans="2:12">
      <c r="L30" s="23"/>
    </row>
    <row r="31" spans="2:12">
      <c r="L31" s="23"/>
    </row>
    <row r="32" spans="2:12">
      <c r="L32" s="23"/>
    </row>
    <row r="33" spans="12:12">
      <c r="L33" s="23"/>
    </row>
    <row r="34" spans="12:12">
      <c r="L34" s="23"/>
    </row>
    <row r="35" spans="12:12">
      <c r="L35" s="23"/>
    </row>
    <row r="36" spans="12:12">
      <c r="L36" s="23"/>
    </row>
    <row r="37" spans="12:12">
      <c r="L37" s="23"/>
    </row>
    <row r="43" spans="12:12">
      <c r="L43" s="2"/>
    </row>
    <row r="44" spans="12:12">
      <c r="L44" s="2"/>
    </row>
  </sheetData>
  <mergeCells count="1">
    <mergeCell ref="B1:L1"/>
  </mergeCells>
  <pageMargins left="0.7" right="0.7" top="0.75" bottom="0.75" header="0.3" footer="0.3"/>
  <pageSetup scale="85" firstPageNumber="7" orientation="portrait" r:id="rId1"/>
  <headerFooter>
    <oddFooter>&amp;LERCOT PUBLIC&amp;C&amp;P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B1:Y50"/>
  <sheetViews>
    <sheetView zoomScale="98" zoomScaleNormal="98" workbookViewId="0">
      <selection activeCell="C20" sqref="C20"/>
    </sheetView>
  </sheetViews>
  <sheetFormatPr defaultColWidth="8.7109375" defaultRowHeight="15"/>
  <cols>
    <col min="1" max="1" width="2" style="43" customWidth="1"/>
    <col min="2" max="2" width="3.28515625" style="43" customWidth="1"/>
    <col min="3" max="3" width="89" style="43" customWidth="1"/>
    <col min="4" max="4" width="16.85546875" style="43" customWidth="1"/>
    <col min="5" max="8" width="10.85546875" style="43" customWidth="1"/>
    <col min="9" max="10" width="10.5703125" customWidth="1"/>
    <col min="11" max="13" width="10.5703125" style="43" customWidth="1"/>
    <col min="14" max="15" width="8.7109375" style="43"/>
    <col min="16" max="20" width="10.5703125" style="43" bestFit="1" customWidth="1"/>
    <col min="21" max="16384" width="8.7109375" style="43"/>
  </cols>
  <sheetData>
    <row r="1" spans="2:25" ht="40.35" customHeight="1">
      <c r="B1" s="303" t="s">
        <v>149</v>
      </c>
      <c r="C1" s="303"/>
      <c r="D1" s="303"/>
      <c r="E1" s="303"/>
      <c r="F1" s="303"/>
      <c r="G1" s="303"/>
      <c r="H1" s="303"/>
      <c r="I1" s="303"/>
      <c r="J1" s="303"/>
      <c r="K1" s="303"/>
      <c r="L1" s="303"/>
      <c r="M1" s="303"/>
      <c r="N1" s="303"/>
    </row>
    <row r="2" spans="2:25" ht="22.35" customHeight="1">
      <c r="B2" s="302" t="s">
        <v>3406</v>
      </c>
      <c r="C2" s="302"/>
      <c r="D2" s="302"/>
      <c r="E2" s="302"/>
      <c r="F2" s="302"/>
      <c r="G2" s="302"/>
      <c r="H2" s="302"/>
      <c r="I2" s="302"/>
      <c r="J2" s="302"/>
      <c r="K2" s="302"/>
      <c r="L2" s="302"/>
      <c r="M2" s="302"/>
      <c r="N2" s="302"/>
    </row>
    <row r="3" spans="2:25" ht="64.5" customHeight="1">
      <c r="B3" s="300"/>
      <c r="C3" s="300"/>
      <c r="D3" s="300"/>
      <c r="E3" s="300"/>
      <c r="F3" s="300"/>
      <c r="G3" s="300"/>
      <c r="H3" s="300"/>
      <c r="I3" s="301"/>
      <c r="J3" s="297" t="s">
        <v>3106</v>
      </c>
      <c r="K3" s="298"/>
      <c r="L3" s="298"/>
      <c r="M3" s="298"/>
      <c r="N3" s="299"/>
    </row>
    <row r="4" spans="2:25" s="90" customFormat="1" ht="15.75">
      <c r="B4" s="229" t="s">
        <v>150</v>
      </c>
      <c r="C4" s="75"/>
      <c r="D4" s="189"/>
      <c r="E4" s="189">
        <f>SummerCapacities!J2</f>
        <v>2023</v>
      </c>
      <c r="F4" s="189">
        <f>SummerCapacities!K2</f>
        <v>2024</v>
      </c>
      <c r="G4" s="189">
        <f>SummerCapacities!L2</f>
        <v>2025</v>
      </c>
      <c r="H4" s="189">
        <f>SummerCapacities!M2</f>
        <v>2026</v>
      </c>
      <c r="I4" s="192">
        <f>SummerCapacities!N2</f>
        <v>2027</v>
      </c>
      <c r="J4" s="189">
        <f>SummerCapacities!O2</f>
        <v>2028</v>
      </c>
      <c r="K4" s="189">
        <f>SummerCapacities!P2</f>
        <v>2029</v>
      </c>
      <c r="L4" s="189">
        <f>SummerCapacities!Q2</f>
        <v>2030</v>
      </c>
      <c r="M4" s="189">
        <f>SummerCapacities!R2</f>
        <v>2031</v>
      </c>
      <c r="N4" s="192">
        <f>SummerCapacities!S2</f>
        <v>2032</v>
      </c>
      <c r="U4" s="94"/>
      <c r="V4" s="94"/>
      <c r="W4" s="94"/>
      <c r="X4" s="94"/>
      <c r="Y4" s="94"/>
    </row>
    <row r="5" spans="2:25" s="90" customFormat="1">
      <c r="B5" s="60"/>
      <c r="C5" s="59" t="s">
        <v>151</v>
      </c>
      <c r="D5" s="59"/>
      <c r="E5" s="216">
        <v>79857.445641733313</v>
      </c>
      <c r="F5" s="216">
        <v>81239.189334333321</v>
      </c>
      <c r="G5" s="216">
        <v>82408.395555666677</v>
      </c>
      <c r="H5" s="216">
        <v>83573.533271733337</v>
      </c>
      <c r="I5" s="217">
        <v>84505.939490266668</v>
      </c>
      <c r="J5" s="216">
        <v>85390.936295666688</v>
      </c>
      <c r="K5" s="216">
        <v>86254.266449799994</v>
      </c>
      <c r="L5" s="216">
        <v>87068.384813333338</v>
      </c>
      <c r="M5" s="216">
        <v>87853.146922200016</v>
      </c>
      <c r="N5" s="217">
        <v>88644.982224957159</v>
      </c>
      <c r="U5" s="94"/>
      <c r="V5" s="94"/>
      <c r="W5" s="94"/>
      <c r="X5" s="94"/>
      <c r="Y5" s="94"/>
    </row>
    <row r="6" spans="2:25" s="90" customFormat="1">
      <c r="B6" s="60"/>
      <c r="C6" s="59" t="s">
        <v>1709</v>
      </c>
      <c r="D6" s="59"/>
      <c r="E6" s="216">
        <v>3262.3502320579996</v>
      </c>
      <c r="F6" s="216">
        <v>3681.1415862439994</v>
      </c>
      <c r="G6" s="216">
        <v>4098.8616404299992</v>
      </c>
      <c r="H6" s="216">
        <v>4516.5816946159994</v>
      </c>
      <c r="I6" s="217">
        <v>4934.3017488019996</v>
      </c>
      <c r="J6" s="216">
        <v>5352.0218029879998</v>
      </c>
      <c r="K6" s="216">
        <v>5769.7418571739991</v>
      </c>
      <c r="L6" s="216">
        <v>6187.4619113600002</v>
      </c>
      <c r="M6" s="216">
        <v>6605.1819655460004</v>
      </c>
      <c r="N6" s="217">
        <v>7022.9020197320006</v>
      </c>
      <c r="U6" s="94"/>
      <c r="V6" s="94"/>
      <c r="W6" s="94"/>
      <c r="X6" s="94"/>
      <c r="Y6" s="94"/>
    </row>
    <row r="7" spans="2:25" s="90" customFormat="1">
      <c r="B7" s="60"/>
      <c r="C7" s="59" t="s">
        <v>152</v>
      </c>
      <c r="D7" s="59"/>
      <c r="E7" s="140">
        <f>E5+E6</f>
        <v>83119.795873791314</v>
      </c>
      <c r="F7" s="140">
        <f t="shared" ref="F7:N7" si="0">F5+F6</f>
        <v>84920.330920577326</v>
      </c>
      <c r="G7" s="140">
        <f t="shared" si="0"/>
        <v>86507.257196096674</v>
      </c>
      <c r="H7" s="140">
        <f t="shared" si="0"/>
        <v>88090.114966349342</v>
      </c>
      <c r="I7" s="142">
        <f t="shared" si="0"/>
        <v>89440.241239068666</v>
      </c>
      <c r="J7" s="140">
        <f t="shared" si="0"/>
        <v>90742.958098654693</v>
      </c>
      <c r="K7" s="140">
        <f t="shared" si="0"/>
        <v>92024.008306973992</v>
      </c>
      <c r="L7" s="140">
        <f t="shared" si="0"/>
        <v>93255.846724693343</v>
      </c>
      <c r="M7" s="140">
        <f t="shared" si="0"/>
        <v>94458.328887746015</v>
      </c>
      <c r="N7" s="142">
        <f t="shared" si="0"/>
        <v>95667.884244689165</v>
      </c>
      <c r="U7" s="94"/>
      <c r="V7" s="94"/>
      <c r="W7" s="94"/>
      <c r="X7" s="94"/>
      <c r="Y7" s="94"/>
    </row>
    <row r="8" spans="2:25" s="90" customFormat="1">
      <c r="B8" s="60"/>
      <c r="C8" s="59" t="s">
        <v>2587</v>
      </c>
      <c r="D8" s="59"/>
      <c r="E8" s="140">
        <v>-528.8202895999857</v>
      </c>
      <c r="F8" s="140">
        <v>-685.57078926665417</v>
      </c>
      <c r="G8" s="140">
        <v>-827.05464433332963</v>
      </c>
      <c r="H8" s="140">
        <v>-967.77481919999991</v>
      </c>
      <c r="I8" s="142">
        <v>-1107.8745525333361</v>
      </c>
      <c r="J8" s="140">
        <v>-1244.832735066695</v>
      </c>
      <c r="K8" s="140">
        <v>-1376.1367068666441</v>
      </c>
      <c r="L8" s="140">
        <v>-1499.0522401333583</v>
      </c>
      <c r="M8" s="140">
        <v>-1619.9341400666744</v>
      </c>
      <c r="N8" s="142">
        <v>-1751</v>
      </c>
      <c r="U8" s="94"/>
      <c r="V8" s="94"/>
      <c r="W8" s="94"/>
      <c r="X8" s="94"/>
      <c r="Y8" s="94"/>
    </row>
    <row r="9" spans="2:25" s="90" customFormat="1">
      <c r="B9" s="60"/>
      <c r="C9" s="59" t="s">
        <v>153</v>
      </c>
      <c r="D9" s="59"/>
      <c r="E9" s="140">
        <f t="shared" ref="E9:H9" si="1">-1560*1.02</f>
        <v>-1591.2</v>
      </c>
      <c r="F9" s="140">
        <f t="shared" si="1"/>
        <v>-1591.2</v>
      </c>
      <c r="G9" s="140">
        <f t="shared" si="1"/>
        <v>-1591.2</v>
      </c>
      <c r="H9" s="140">
        <f t="shared" si="1"/>
        <v>-1591.2</v>
      </c>
      <c r="I9" s="142">
        <v>-1591.2</v>
      </c>
      <c r="J9" s="140">
        <v>-1591.2</v>
      </c>
      <c r="K9" s="140">
        <v>-1591.2</v>
      </c>
      <c r="L9" s="140">
        <v>-1591.2</v>
      </c>
      <c r="M9" s="140">
        <v>-1591.2</v>
      </c>
      <c r="N9" s="142">
        <v>-1591.2</v>
      </c>
      <c r="U9" s="94"/>
      <c r="V9" s="94"/>
      <c r="W9" s="94"/>
      <c r="X9" s="94"/>
      <c r="Y9" s="94"/>
    </row>
    <row r="10" spans="2:25" s="90" customFormat="1">
      <c r="B10" s="60"/>
      <c r="C10" s="59" t="s">
        <v>154</v>
      </c>
      <c r="D10" s="59"/>
      <c r="E10" s="140">
        <v>0</v>
      </c>
      <c r="F10" s="140">
        <v>0</v>
      </c>
      <c r="G10" s="140">
        <v>0</v>
      </c>
      <c r="H10" s="140">
        <v>0</v>
      </c>
      <c r="I10" s="142">
        <v>0</v>
      </c>
      <c r="J10" s="140">
        <v>0</v>
      </c>
      <c r="K10" s="140">
        <v>0</v>
      </c>
      <c r="L10" s="140">
        <v>0</v>
      </c>
      <c r="M10" s="140">
        <v>0</v>
      </c>
      <c r="N10" s="142">
        <v>0</v>
      </c>
      <c r="U10" s="94"/>
      <c r="V10" s="94"/>
      <c r="W10" s="94"/>
      <c r="X10" s="94"/>
      <c r="Y10" s="94"/>
    </row>
    <row r="11" spans="2:25" s="90" customFormat="1">
      <c r="B11" s="60"/>
      <c r="C11" s="59" t="s">
        <v>155</v>
      </c>
      <c r="D11" s="59"/>
      <c r="E11" s="140">
        <f>-906.96*1.02</f>
        <v>-925.09920000000011</v>
      </c>
      <c r="F11" s="140">
        <f t="shared" ref="F11:H11" si="2">-906.96*1.02</f>
        <v>-925.09920000000011</v>
      </c>
      <c r="G11" s="140">
        <f t="shared" si="2"/>
        <v>-925.09920000000011</v>
      </c>
      <c r="H11" s="140">
        <f t="shared" si="2"/>
        <v>-925.09920000000011</v>
      </c>
      <c r="I11" s="142">
        <f t="shared" ref="I11:N11" si="3">-906.96*1.02</f>
        <v>-925.09920000000011</v>
      </c>
      <c r="J11" s="140">
        <f t="shared" si="3"/>
        <v>-925.09920000000011</v>
      </c>
      <c r="K11" s="140">
        <f t="shared" si="3"/>
        <v>-925.09920000000011</v>
      </c>
      <c r="L11" s="140">
        <f t="shared" si="3"/>
        <v>-925.09920000000011</v>
      </c>
      <c r="M11" s="140">
        <f t="shared" si="3"/>
        <v>-925.09920000000011</v>
      </c>
      <c r="N11" s="142">
        <f t="shared" si="3"/>
        <v>-925.09920000000011</v>
      </c>
      <c r="U11" s="94"/>
      <c r="V11" s="94"/>
      <c r="W11" s="94"/>
      <c r="X11" s="94"/>
      <c r="Y11" s="94"/>
    </row>
    <row r="12" spans="2:25" s="90" customFormat="1">
      <c r="B12" s="60"/>
      <c r="C12" s="59" t="s">
        <v>156</v>
      </c>
      <c r="D12" s="59"/>
      <c r="E12" s="140">
        <f t="shared" ref="E12:N12" si="4">-301*1.02</f>
        <v>-307.02</v>
      </c>
      <c r="F12" s="140">
        <f t="shared" si="4"/>
        <v>-307.02</v>
      </c>
      <c r="G12" s="140">
        <f t="shared" si="4"/>
        <v>-307.02</v>
      </c>
      <c r="H12" s="140">
        <f t="shared" si="4"/>
        <v>-307.02</v>
      </c>
      <c r="I12" s="142">
        <f t="shared" si="4"/>
        <v>-307.02</v>
      </c>
      <c r="J12" s="140">
        <f t="shared" si="4"/>
        <v>-307.02</v>
      </c>
      <c r="K12" s="140">
        <f t="shared" si="4"/>
        <v>-307.02</v>
      </c>
      <c r="L12" s="140">
        <f t="shared" si="4"/>
        <v>-307.02</v>
      </c>
      <c r="M12" s="140">
        <f t="shared" si="4"/>
        <v>-307.02</v>
      </c>
      <c r="N12" s="142">
        <f t="shared" si="4"/>
        <v>-307.02</v>
      </c>
      <c r="U12" s="94"/>
      <c r="V12" s="94"/>
      <c r="W12" s="94"/>
      <c r="X12" s="94"/>
      <c r="Y12" s="94"/>
    </row>
    <row r="13" spans="2:25" s="90" customFormat="1">
      <c r="B13" s="60"/>
      <c r="C13" s="59" t="s">
        <v>157</v>
      </c>
      <c r="D13" s="59"/>
      <c r="E13" s="140">
        <f t="shared" ref="E13:N13" si="5">-E6</f>
        <v>-3262.3502320579996</v>
      </c>
      <c r="F13" s="140">
        <f t="shared" si="5"/>
        <v>-3681.1415862439994</v>
      </c>
      <c r="G13" s="140">
        <f t="shared" si="5"/>
        <v>-4098.8616404299992</v>
      </c>
      <c r="H13" s="140">
        <f t="shared" si="5"/>
        <v>-4516.5816946159994</v>
      </c>
      <c r="I13" s="142">
        <f t="shared" si="5"/>
        <v>-4934.3017488019996</v>
      </c>
      <c r="J13" s="140">
        <f t="shared" si="5"/>
        <v>-5352.0218029879998</v>
      </c>
      <c r="K13" s="140">
        <f t="shared" si="5"/>
        <v>-5769.7418571739991</v>
      </c>
      <c r="L13" s="140">
        <f t="shared" si="5"/>
        <v>-6187.4619113600002</v>
      </c>
      <c r="M13" s="140">
        <f t="shared" si="5"/>
        <v>-6605.1819655460004</v>
      </c>
      <c r="N13" s="142">
        <f t="shared" si="5"/>
        <v>-7022.9020197320006</v>
      </c>
      <c r="U13" s="94"/>
      <c r="V13" s="94"/>
      <c r="W13" s="94"/>
      <c r="X13" s="94"/>
      <c r="Y13" s="94"/>
    </row>
    <row r="14" spans="2:25" s="90" customFormat="1" ht="15.75" thickBot="1">
      <c r="B14" s="60"/>
      <c r="C14" s="148" t="s">
        <v>3476</v>
      </c>
      <c r="D14" s="148"/>
      <c r="E14" s="149">
        <f t="shared" ref="E14" si="6">SUM(E7:E13)</f>
        <v>76505.306152133329</v>
      </c>
      <c r="F14" s="149">
        <f>SUM(F7:F13)</f>
        <v>77730.299345066669</v>
      </c>
      <c r="G14" s="149">
        <f>SUM(G7:G13)</f>
        <v>78758.021711333349</v>
      </c>
      <c r="H14" s="149">
        <f>SUM(H7:H13)</f>
        <v>79782.439252533339</v>
      </c>
      <c r="I14" s="160">
        <f>SUM(I7:I13)</f>
        <v>80574.745737733334</v>
      </c>
      <c r="J14" s="149">
        <f t="shared" ref="J14:M14" si="7">SUM(J7:J13)</f>
        <v>81322.784360599995</v>
      </c>
      <c r="K14" s="149">
        <f t="shared" si="7"/>
        <v>82054.810542933352</v>
      </c>
      <c r="L14" s="149">
        <f t="shared" si="7"/>
        <v>82746.013373199981</v>
      </c>
      <c r="M14" s="149">
        <f t="shared" si="7"/>
        <v>83409.893582133343</v>
      </c>
      <c r="N14" s="160">
        <f t="shared" ref="N14" si="8">SUM(N7:N13)</f>
        <v>84070.663024957161</v>
      </c>
      <c r="O14" s="3"/>
      <c r="U14" s="94"/>
      <c r="V14" s="94"/>
      <c r="W14" s="94"/>
      <c r="X14" s="94"/>
      <c r="Y14" s="94"/>
    </row>
    <row r="15" spans="2:25" s="90" customFormat="1" ht="15.75" thickTop="1">
      <c r="B15" s="230"/>
      <c r="C15" s="231"/>
      <c r="D15" s="231"/>
      <c r="E15" s="232"/>
      <c r="F15" s="232"/>
      <c r="G15" s="233"/>
      <c r="H15" s="234"/>
      <c r="I15" s="235"/>
      <c r="J15" s="236"/>
      <c r="K15" s="236"/>
      <c r="L15" s="236"/>
      <c r="M15" s="23"/>
      <c r="N15" s="237"/>
      <c r="O15" s="93"/>
      <c r="U15" s="94"/>
      <c r="V15" s="94"/>
      <c r="W15" s="94"/>
      <c r="X15" s="94"/>
      <c r="Y15" s="94"/>
    </row>
    <row r="16" spans="2:25" s="90" customFormat="1" ht="23.45" customHeight="1">
      <c r="B16" s="228" t="s">
        <v>158</v>
      </c>
      <c r="C16" s="61"/>
      <c r="D16" s="96"/>
      <c r="E16" s="304" t="s">
        <v>3471</v>
      </c>
      <c r="F16" s="304"/>
      <c r="G16" s="304"/>
      <c r="H16" s="304"/>
      <c r="I16" s="304"/>
      <c r="J16" s="304"/>
      <c r="K16" s="304"/>
      <c r="L16" s="304"/>
      <c r="M16" s="304"/>
      <c r="N16" s="305"/>
      <c r="O16" s="93"/>
      <c r="U16" s="94"/>
      <c r="V16" s="94"/>
      <c r="W16" s="94"/>
      <c r="X16" s="94"/>
      <c r="Y16" s="94"/>
    </row>
    <row r="17" spans="2:25" s="90" customFormat="1" ht="37.700000000000003" customHeight="1">
      <c r="B17" s="61"/>
      <c r="C17" s="96"/>
      <c r="D17" s="227" t="s">
        <v>3719</v>
      </c>
      <c r="E17" s="97">
        <f>SummerCapacities!J2</f>
        <v>2023</v>
      </c>
      <c r="F17" s="97">
        <f>SummerCapacities!K2</f>
        <v>2024</v>
      </c>
      <c r="G17" s="97">
        <f>SummerCapacities!L2</f>
        <v>2025</v>
      </c>
      <c r="H17" s="97">
        <f>SummerCapacities!M2</f>
        <v>2026</v>
      </c>
      <c r="I17" s="193">
        <f>SummerCapacities!N2</f>
        <v>2027</v>
      </c>
      <c r="J17" s="191">
        <f>SummerCapacities!O2</f>
        <v>2028</v>
      </c>
      <c r="K17" s="191">
        <f>SummerCapacities!P2</f>
        <v>2029</v>
      </c>
      <c r="L17" s="191">
        <f>SummerCapacities!Q2</f>
        <v>2030</v>
      </c>
      <c r="M17" s="191">
        <f>SummerCapacities!R2</f>
        <v>2031</v>
      </c>
      <c r="N17" s="193">
        <f>SummerCapacities!S2</f>
        <v>2032</v>
      </c>
      <c r="U17" s="94"/>
      <c r="V17" s="94"/>
      <c r="W17" s="94"/>
      <c r="X17" s="94"/>
      <c r="Y17" s="94"/>
    </row>
    <row r="18" spans="2:25" s="90" customFormat="1">
      <c r="B18" s="61"/>
      <c r="C18" s="98" t="s">
        <v>3122</v>
      </c>
      <c r="D18" s="99">
        <f>SummerCapacities!I387</f>
        <v>71382.58</v>
      </c>
      <c r="E18" s="99">
        <f>SummerCapacities!J387</f>
        <v>63653.19999999999</v>
      </c>
      <c r="F18" s="99">
        <f>SummerCapacities!K387</f>
        <v>63653.19999999999</v>
      </c>
      <c r="G18" s="99">
        <f>SummerCapacities!L387</f>
        <v>63653.19999999999</v>
      </c>
      <c r="H18" s="99">
        <f>SummerCapacities!M387</f>
        <v>63653.19999999999</v>
      </c>
      <c r="I18" s="143">
        <f>SummerCapacities!N387</f>
        <v>63653.19999999999</v>
      </c>
      <c r="J18" s="99">
        <f>SummerCapacities!O387</f>
        <v>63653.19999999999</v>
      </c>
      <c r="K18" s="99">
        <f>SummerCapacities!P387</f>
        <v>63653.19999999999</v>
      </c>
      <c r="L18" s="99">
        <f>SummerCapacities!Q387</f>
        <v>63653.19999999999</v>
      </c>
      <c r="M18" s="99">
        <f>SummerCapacities!R387</f>
        <v>63653.19999999999</v>
      </c>
      <c r="N18" s="143">
        <f>SummerCapacities!S387</f>
        <v>63653.19999999999</v>
      </c>
      <c r="P18" s="172"/>
      <c r="Q18" s="172"/>
      <c r="R18" s="172"/>
      <c r="S18" s="172"/>
      <c r="T18" s="172"/>
      <c r="U18" s="94"/>
      <c r="V18" s="94"/>
      <c r="W18" s="94"/>
      <c r="X18" s="94"/>
      <c r="Y18" s="94"/>
    </row>
    <row r="19" spans="2:25" s="90" customFormat="1">
      <c r="B19" s="61"/>
      <c r="C19" s="98" t="s">
        <v>3123</v>
      </c>
      <c r="D19" s="99">
        <f>SummerCapacities!I427</f>
        <v>563.30000000000007</v>
      </c>
      <c r="E19" s="99">
        <f>SummerCapacities!J427</f>
        <v>475.40437746681016</v>
      </c>
      <c r="F19" s="99">
        <f>SummerCapacities!K427</f>
        <v>475.40437746681016</v>
      </c>
      <c r="G19" s="99">
        <f>SummerCapacities!L427</f>
        <v>475.40437746681016</v>
      </c>
      <c r="H19" s="99">
        <f>SummerCapacities!M427</f>
        <v>475.40437746681016</v>
      </c>
      <c r="I19" s="143">
        <f>SummerCapacities!N427</f>
        <v>475.40437746681016</v>
      </c>
      <c r="J19" s="99">
        <f>SummerCapacities!O427</f>
        <v>475.40437746681016</v>
      </c>
      <c r="K19" s="99">
        <f>SummerCapacities!P427</f>
        <v>475.40437746681016</v>
      </c>
      <c r="L19" s="99">
        <f>SummerCapacities!Q427</f>
        <v>475.40437746681016</v>
      </c>
      <c r="M19" s="99">
        <f>SummerCapacities!R427</f>
        <v>475.40437746681016</v>
      </c>
      <c r="N19" s="143">
        <f>SummerCapacities!S427</f>
        <v>475.40437746681016</v>
      </c>
      <c r="P19" s="172"/>
      <c r="Q19" s="172"/>
      <c r="R19" s="172"/>
      <c r="S19" s="172"/>
      <c r="T19" s="172"/>
      <c r="U19" s="94"/>
      <c r="V19" s="94"/>
      <c r="W19" s="94"/>
      <c r="X19" s="94"/>
      <c r="Y19" s="94"/>
    </row>
    <row r="20" spans="2:25" s="90" customFormat="1">
      <c r="B20" s="61"/>
      <c r="C20" s="98" t="s">
        <v>2410</v>
      </c>
      <c r="D20" s="99">
        <f>SummerCapacities!I449</f>
        <v>3840.12</v>
      </c>
      <c r="E20" s="99">
        <f>SummerCapacities!J449</f>
        <v>3490</v>
      </c>
      <c r="F20" s="99">
        <f>SummerCapacities!K449</f>
        <v>3490</v>
      </c>
      <c r="G20" s="99">
        <f>SummerCapacities!L449</f>
        <v>3490</v>
      </c>
      <c r="H20" s="99">
        <f>SummerCapacities!M449</f>
        <v>3490</v>
      </c>
      <c r="I20" s="143">
        <f>SummerCapacities!N449</f>
        <v>3490</v>
      </c>
      <c r="J20" s="99">
        <f>SummerCapacities!O449</f>
        <v>3490</v>
      </c>
      <c r="K20" s="99">
        <f>SummerCapacities!P449</f>
        <v>3490</v>
      </c>
      <c r="L20" s="99">
        <f>SummerCapacities!Q449</f>
        <v>3490</v>
      </c>
      <c r="M20" s="99">
        <f>SummerCapacities!R449</f>
        <v>3490</v>
      </c>
      <c r="N20" s="143">
        <f>SummerCapacities!S449</f>
        <v>3490</v>
      </c>
      <c r="P20" s="172"/>
      <c r="Q20" s="172"/>
      <c r="R20" s="172"/>
      <c r="S20" s="172"/>
      <c r="T20" s="172"/>
      <c r="U20" s="94"/>
      <c r="V20" s="94"/>
      <c r="W20" s="94"/>
      <c r="X20" s="94"/>
      <c r="Y20" s="94"/>
    </row>
    <row r="21" spans="2:25" s="90" customFormat="1">
      <c r="B21" s="61"/>
      <c r="C21" s="98" t="s">
        <v>2409</v>
      </c>
      <c r="D21" s="99">
        <f>SummerCapacities!I457</f>
        <v>-572</v>
      </c>
      <c r="E21" s="99">
        <f>SummerCapacities!J457</f>
        <v>-542</v>
      </c>
      <c r="F21" s="99">
        <f>SummerCapacities!K457</f>
        <v>-542</v>
      </c>
      <c r="G21" s="99">
        <f>SummerCapacities!L457</f>
        <v>-542</v>
      </c>
      <c r="H21" s="99">
        <f>SummerCapacities!M457</f>
        <v>-542</v>
      </c>
      <c r="I21" s="143">
        <f>SummerCapacities!N457</f>
        <v>-542</v>
      </c>
      <c r="J21" s="99">
        <f>SummerCapacities!O457</f>
        <v>-542</v>
      </c>
      <c r="K21" s="99">
        <f>SummerCapacities!P457</f>
        <v>-542</v>
      </c>
      <c r="L21" s="99">
        <f>SummerCapacities!Q457</f>
        <v>-542</v>
      </c>
      <c r="M21" s="99">
        <f>SummerCapacities!R457</f>
        <v>-542</v>
      </c>
      <c r="N21" s="143">
        <f>SummerCapacities!S457</f>
        <v>-542</v>
      </c>
      <c r="P21" s="172"/>
      <c r="Q21" s="172"/>
      <c r="R21" s="172"/>
      <c r="S21" s="172"/>
      <c r="T21" s="172"/>
      <c r="U21" s="94"/>
      <c r="V21" s="94"/>
      <c r="W21" s="94"/>
      <c r="X21" s="94"/>
      <c r="Y21" s="94"/>
    </row>
    <row r="22" spans="2:25" s="90" customFormat="1">
      <c r="B22" s="61"/>
      <c r="C22" s="98" t="s">
        <v>1711</v>
      </c>
      <c r="D22" s="99">
        <f>SummerCapacities!I459</f>
        <v>470</v>
      </c>
      <c r="E22" s="99">
        <f>SummerCapacities!J459</f>
        <v>365</v>
      </c>
      <c r="F22" s="99">
        <f>SummerCapacities!K459</f>
        <v>365</v>
      </c>
      <c r="G22" s="99">
        <f>SummerCapacities!L459</f>
        <v>365</v>
      </c>
      <c r="H22" s="99">
        <f>SummerCapacities!M459</f>
        <v>365</v>
      </c>
      <c r="I22" s="143">
        <f>SummerCapacities!N459</f>
        <v>365</v>
      </c>
      <c r="J22" s="99">
        <f>SummerCapacities!O459</f>
        <v>365</v>
      </c>
      <c r="K22" s="99">
        <f>SummerCapacities!P459</f>
        <v>365</v>
      </c>
      <c r="L22" s="99">
        <f>SummerCapacities!Q459</f>
        <v>365</v>
      </c>
      <c r="M22" s="99">
        <f>SummerCapacities!R459</f>
        <v>365</v>
      </c>
      <c r="N22" s="143">
        <f>SummerCapacities!S459</f>
        <v>365</v>
      </c>
      <c r="P22" s="172"/>
      <c r="Q22" s="172"/>
      <c r="R22" s="172"/>
      <c r="S22" s="172"/>
      <c r="T22" s="172"/>
      <c r="U22" s="94"/>
      <c r="V22" s="94"/>
      <c r="W22" s="94"/>
      <c r="X22" s="94"/>
      <c r="Y22" s="94"/>
    </row>
    <row r="23" spans="2:25" s="90" customFormat="1">
      <c r="B23" s="61"/>
      <c r="C23" s="98" t="s">
        <v>159</v>
      </c>
      <c r="D23" s="99">
        <f>SummerCapacities!I461+SummerCapacities!I462</f>
        <v>11249</v>
      </c>
      <c r="E23" s="99">
        <f>SummerCapacities!J461+SummerCapacities!J462</f>
        <v>4262</v>
      </c>
      <c r="F23" s="99">
        <f>SummerCapacities!K461+SummerCapacities!K462</f>
        <v>4262</v>
      </c>
      <c r="G23" s="99">
        <f>SummerCapacities!L461+SummerCapacities!L462</f>
        <v>4262</v>
      </c>
      <c r="H23" s="99">
        <f>SummerCapacities!M461+SummerCapacities!M462</f>
        <v>4262</v>
      </c>
      <c r="I23" s="143">
        <f>SummerCapacities!N461+SummerCapacities!N462</f>
        <v>4257</v>
      </c>
      <c r="J23" s="99">
        <f>SummerCapacities!O461+SummerCapacities!O462</f>
        <v>4257</v>
      </c>
      <c r="K23" s="99">
        <f>SummerCapacities!P461+SummerCapacities!P462</f>
        <v>4257</v>
      </c>
      <c r="L23" s="99">
        <f>SummerCapacities!Q461+SummerCapacities!Q462</f>
        <v>4257</v>
      </c>
      <c r="M23" s="99">
        <f>SummerCapacities!R461+SummerCapacities!R462</f>
        <v>4257</v>
      </c>
      <c r="N23" s="143">
        <f>SummerCapacities!S461+SummerCapacities!S462</f>
        <v>4257</v>
      </c>
      <c r="P23" s="172"/>
      <c r="Q23" s="172"/>
      <c r="R23" s="172"/>
      <c r="S23" s="172"/>
      <c r="T23" s="172"/>
      <c r="U23" s="94"/>
      <c r="V23" s="94"/>
      <c r="W23" s="94"/>
      <c r="X23" s="94"/>
      <c r="Y23" s="94"/>
    </row>
    <row r="24" spans="2:25" s="90" customFormat="1">
      <c r="B24" s="61"/>
      <c r="C24" s="98" t="s">
        <v>2845</v>
      </c>
      <c r="D24" s="99">
        <f>(SummerCapacities!I736+SummerCapacities!I810)*(SummerCapacities!I737/100)</f>
        <v>5143.87</v>
      </c>
      <c r="E24" s="99">
        <f>(SummerCapacities!J736+SummerCapacities!J810)*(SummerCapacities!J737/100)</f>
        <v>2928.489</v>
      </c>
      <c r="F24" s="99">
        <f>(SummerCapacities!K736+SummerCapacities!K810)*(SummerCapacities!K737/100)</f>
        <v>2928.489</v>
      </c>
      <c r="G24" s="99">
        <f>(SummerCapacities!L736+SummerCapacities!L810)*(SummerCapacities!L737/100)</f>
        <v>2928.489</v>
      </c>
      <c r="H24" s="99">
        <f>(SummerCapacities!M736+SummerCapacities!M810)*(SummerCapacities!M737/100)</f>
        <v>2928.489</v>
      </c>
      <c r="I24" s="143">
        <f>(SummerCapacities!N736+SummerCapacities!N810)*(SummerCapacities!N737/100)</f>
        <v>2928.489</v>
      </c>
      <c r="J24" s="99">
        <f>(SummerCapacities!O736+SummerCapacities!O810)*(SummerCapacities!O737/100)</f>
        <v>2928.489</v>
      </c>
      <c r="K24" s="99">
        <f>(SummerCapacities!P736+SummerCapacities!P810)*(SummerCapacities!P737/100)</f>
        <v>2928.489</v>
      </c>
      <c r="L24" s="99">
        <f>(SummerCapacities!Q736+SummerCapacities!Q810)*(SummerCapacities!Q737/100)</f>
        <v>2928.489</v>
      </c>
      <c r="M24" s="99">
        <f>(SummerCapacities!R736+SummerCapacities!R810)*(SummerCapacities!R737/100)</f>
        <v>2928.489</v>
      </c>
      <c r="N24" s="143">
        <f>(SummerCapacities!S736+SummerCapacities!S810)*(SummerCapacities!S737/100)</f>
        <v>2928.489</v>
      </c>
      <c r="P24" s="172"/>
      <c r="Q24" s="172"/>
      <c r="R24" s="172"/>
      <c r="S24" s="172"/>
      <c r="T24" s="172"/>
      <c r="U24" s="94"/>
      <c r="V24" s="94"/>
      <c r="W24" s="94"/>
      <c r="X24" s="94"/>
      <c r="Y24" s="94"/>
    </row>
    <row r="25" spans="2:25" s="90" customFormat="1">
      <c r="B25" s="61"/>
      <c r="C25" s="98" t="s">
        <v>2847</v>
      </c>
      <c r="D25" s="99">
        <f>(SummerCapacities!I739+SummerCapacities!I813)*(SummerCapacities!I740/100)</f>
        <v>4247.2300000000005</v>
      </c>
      <c r="E25" s="99">
        <f>(SummerCapacities!J739+SummerCapacities!J813)*(SummerCapacities!J740/100)</f>
        <v>1273.3499999999997</v>
      </c>
      <c r="F25" s="99">
        <f>(SummerCapacities!K739+SummerCapacities!K813)*(SummerCapacities!K740/100)</f>
        <v>1273.3499999999997</v>
      </c>
      <c r="G25" s="99">
        <f>(SummerCapacities!L739+SummerCapacities!L813)*(SummerCapacities!L740/100)</f>
        <v>1273.3499999999997</v>
      </c>
      <c r="H25" s="99">
        <f>(SummerCapacities!M739+SummerCapacities!M813)*(SummerCapacities!M740/100)</f>
        <v>1273.3499999999997</v>
      </c>
      <c r="I25" s="143">
        <f>(SummerCapacities!N739+SummerCapacities!N813)*(SummerCapacities!N740/100)</f>
        <v>1273.3499999999997</v>
      </c>
      <c r="J25" s="99">
        <f>(SummerCapacities!O739+SummerCapacities!O813)*(SummerCapacities!O740/100)</f>
        <v>1273.3499999999997</v>
      </c>
      <c r="K25" s="99">
        <f>(SummerCapacities!P739+SummerCapacities!P813)*(SummerCapacities!P740/100)</f>
        <v>1273.3499999999997</v>
      </c>
      <c r="L25" s="99">
        <f>(SummerCapacities!Q739+SummerCapacities!Q813)*(SummerCapacities!Q740/100)</f>
        <v>1273.3499999999997</v>
      </c>
      <c r="M25" s="99">
        <f>(SummerCapacities!R739+SummerCapacities!R813)*(SummerCapacities!R740/100)</f>
        <v>1273.3499999999997</v>
      </c>
      <c r="N25" s="143">
        <f>(SummerCapacities!S739+SummerCapacities!S813)*(SummerCapacities!S740/100)</f>
        <v>1273.3499999999997</v>
      </c>
      <c r="P25" s="172"/>
      <c r="Q25" s="172"/>
      <c r="R25" s="172"/>
      <c r="S25" s="172"/>
      <c r="T25" s="172"/>
      <c r="U25" s="94"/>
      <c r="V25" s="94"/>
      <c r="W25" s="94"/>
      <c r="X25" s="94"/>
      <c r="Y25" s="94"/>
    </row>
    <row r="26" spans="2:25" s="90" customFormat="1">
      <c r="B26" s="61"/>
      <c r="C26" s="98" t="s">
        <v>2578</v>
      </c>
      <c r="D26" s="99">
        <f>(SummerCapacities!I742+SummerCapacities!I816)*(SummerCapacities!I743/100)</f>
        <v>25823.579999999998</v>
      </c>
      <c r="E26" s="99">
        <f>(SummerCapacities!J742+SummerCapacities!J816)*(SummerCapacities!J743/100)</f>
        <v>5162.3199999999979</v>
      </c>
      <c r="F26" s="99">
        <f>(SummerCapacities!K742+SummerCapacities!K816)*(SummerCapacities!K743/100)</f>
        <v>5162.3199999999979</v>
      </c>
      <c r="G26" s="99">
        <f>(SummerCapacities!L742+SummerCapacities!L816)*(SummerCapacities!L743/100)</f>
        <v>5162.3199999999979</v>
      </c>
      <c r="H26" s="99">
        <f>(SummerCapacities!M742+SummerCapacities!M816)*(SummerCapacities!M743/100)</f>
        <v>5162.3199999999979</v>
      </c>
      <c r="I26" s="143">
        <f>(SummerCapacities!N742+SummerCapacities!N816)*(SummerCapacities!N743/100)</f>
        <v>5162.3199999999979</v>
      </c>
      <c r="J26" s="99">
        <f>(SummerCapacities!O742+SummerCapacities!O816)*(SummerCapacities!O743/100)</f>
        <v>5162.3199999999979</v>
      </c>
      <c r="K26" s="99">
        <f>(SummerCapacities!P742+SummerCapacities!P816)*(SummerCapacities!P743/100)</f>
        <v>5162.3199999999979</v>
      </c>
      <c r="L26" s="99">
        <f>(SummerCapacities!Q742+SummerCapacities!Q816)*(SummerCapacities!Q743/100)</f>
        <v>5162.3199999999979</v>
      </c>
      <c r="M26" s="99">
        <f>(SummerCapacities!R742+SummerCapacities!R816)*(SummerCapacities!R743/100)</f>
        <v>5162.3199999999979</v>
      </c>
      <c r="N26" s="143">
        <f>(SummerCapacities!S742+SummerCapacities!S816)*(SummerCapacities!S743/100)</f>
        <v>5162.3199999999979</v>
      </c>
      <c r="P26" s="172"/>
      <c r="Q26" s="172"/>
      <c r="R26" s="172"/>
      <c r="S26" s="172"/>
      <c r="T26" s="172"/>
      <c r="U26" s="94"/>
      <c r="V26" s="94"/>
      <c r="W26" s="94"/>
      <c r="X26" s="94"/>
      <c r="Y26" s="94"/>
    </row>
    <row r="27" spans="2:25" s="90" customFormat="1">
      <c r="B27" s="61"/>
      <c r="C27" s="98" t="s">
        <v>2849</v>
      </c>
      <c r="D27" s="99">
        <f>(SummerCapacities!I931+SummerCapacities!I953)*(SummerCapacities!I932/100)</f>
        <v>11341.599999999999</v>
      </c>
      <c r="E27" s="99">
        <f>(SummerCapacities!J931+SummerCapacities!J953)*(SummerCapacities!J932/100)</f>
        <v>9140.1210000000028</v>
      </c>
      <c r="F27" s="99">
        <f>(SummerCapacities!K931+SummerCapacities!K953)*(SummerCapacities!K932/100)</f>
        <v>9140.1210000000028</v>
      </c>
      <c r="G27" s="99">
        <f>(SummerCapacities!L931+SummerCapacities!L953)*(SummerCapacities!L932/100)</f>
        <v>9140.1210000000028</v>
      </c>
      <c r="H27" s="99">
        <f>(SummerCapacities!M931+SummerCapacities!M953)*(SummerCapacities!M932/100)</f>
        <v>9140.1210000000028</v>
      </c>
      <c r="I27" s="143">
        <f>(SummerCapacities!N931+SummerCapacities!N953)*(SummerCapacities!N932/100)</f>
        <v>9140.1210000000028</v>
      </c>
      <c r="J27" s="99">
        <f>(SummerCapacities!O931+SummerCapacities!O953)*(SummerCapacities!O932/100)</f>
        <v>9140.1210000000028</v>
      </c>
      <c r="K27" s="99">
        <f>(SummerCapacities!P931+SummerCapacities!P953)*(SummerCapacities!P932/100)</f>
        <v>9140.1210000000028</v>
      </c>
      <c r="L27" s="99">
        <f>(SummerCapacities!Q931+SummerCapacities!Q953)*(SummerCapacities!Q932/100)</f>
        <v>9140.1210000000028</v>
      </c>
      <c r="M27" s="99">
        <f>(SummerCapacities!R931+SummerCapacities!R953)*(SummerCapacities!R932/100)</f>
        <v>9140.1210000000028</v>
      </c>
      <c r="N27" s="143">
        <f>(SummerCapacities!S931+SummerCapacities!S953)*(SummerCapacities!S932/100)</f>
        <v>9140.1210000000028</v>
      </c>
      <c r="O27" s="100"/>
      <c r="P27" s="172"/>
      <c r="Q27" s="172"/>
      <c r="R27" s="172"/>
      <c r="S27" s="172"/>
      <c r="T27" s="172"/>
      <c r="U27" s="94"/>
      <c r="V27" s="94"/>
      <c r="W27" s="94"/>
      <c r="X27" s="94"/>
      <c r="Y27" s="94"/>
    </row>
    <row r="28" spans="2:25" s="90" customFormat="1">
      <c r="B28" s="61"/>
      <c r="C28" s="98" t="s">
        <v>160</v>
      </c>
      <c r="D28" s="99">
        <f>(SummerCapacities!I1005+SummerCapacities!I1020)*(SummerCapacities!I1006/100)</f>
        <v>1751.83</v>
      </c>
      <c r="E28" s="99">
        <f>(SummerCapacities!J1005+SummerCapacities!J1020)*(SummerCapacities!J1006/100)</f>
        <v>0</v>
      </c>
      <c r="F28" s="99">
        <f>(SummerCapacities!K1005+SummerCapacities!K1020)*(SummerCapacities!K1006/100)</f>
        <v>0</v>
      </c>
      <c r="G28" s="99">
        <f>(SummerCapacities!L1005+SummerCapacities!L1020)*(SummerCapacities!L1006/100)</f>
        <v>0</v>
      </c>
      <c r="H28" s="99">
        <f>(SummerCapacities!M1005+SummerCapacities!M1020)*(SummerCapacities!M1006/100)</f>
        <v>0</v>
      </c>
      <c r="I28" s="143">
        <f>(SummerCapacities!N1005+SummerCapacities!N1020)*(SummerCapacities!N1006/100)</f>
        <v>0</v>
      </c>
      <c r="J28" s="99">
        <f>(SummerCapacities!O1005+SummerCapacities!O1020)*(SummerCapacities!O1006/100)</f>
        <v>0</v>
      </c>
      <c r="K28" s="99">
        <f>(SummerCapacities!P1005+SummerCapacities!P1020)*(SummerCapacities!P1006/100)</f>
        <v>0</v>
      </c>
      <c r="L28" s="99">
        <f>(SummerCapacities!Q1005+SummerCapacities!Q1020)*(SummerCapacities!Q1006/100)</f>
        <v>0</v>
      </c>
      <c r="M28" s="99">
        <f>(SummerCapacities!R1005+SummerCapacities!R1020)*(SummerCapacities!R1006/100)</f>
        <v>0</v>
      </c>
      <c r="N28" s="143">
        <f>(SummerCapacities!S1005+SummerCapacities!S1020)*(SummerCapacities!S1006/100)</f>
        <v>0</v>
      </c>
      <c r="P28" s="172"/>
      <c r="Q28" s="172"/>
      <c r="R28" s="172"/>
      <c r="S28" s="172"/>
      <c r="T28" s="172"/>
      <c r="U28" s="94"/>
      <c r="V28" s="94"/>
      <c r="W28" s="94"/>
      <c r="X28" s="94"/>
      <c r="Y28" s="94"/>
    </row>
    <row r="29" spans="2:25" s="90" customFormat="1">
      <c r="B29" s="61"/>
      <c r="C29" s="98" t="s">
        <v>161</v>
      </c>
      <c r="D29" s="99">
        <f>SummerCapacities!I1023</f>
        <v>0</v>
      </c>
      <c r="E29" s="99">
        <f>SummerCapacities!J1023</f>
        <v>0</v>
      </c>
      <c r="F29" s="99">
        <f>SummerCapacities!K1023</f>
        <v>0</v>
      </c>
      <c r="G29" s="99">
        <f>SummerCapacities!L1023</f>
        <v>0</v>
      </c>
      <c r="H29" s="99">
        <f>SummerCapacities!M1023</f>
        <v>0</v>
      </c>
      <c r="I29" s="143">
        <f>SummerCapacities!N1023</f>
        <v>0</v>
      </c>
      <c r="J29" s="99">
        <f>SummerCapacities!O1023</f>
        <v>0</v>
      </c>
      <c r="K29" s="99">
        <f>SummerCapacities!P1023</f>
        <v>0</v>
      </c>
      <c r="L29" s="99">
        <f>SummerCapacities!Q1023</f>
        <v>0</v>
      </c>
      <c r="M29" s="99">
        <f>SummerCapacities!R1023</f>
        <v>0</v>
      </c>
      <c r="N29" s="143">
        <f>SummerCapacities!S1023</f>
        <v>0</v>
      </c>
      <c r="P29" s="172"/>
      <c r="Q29" s="172"/>
      <c r="R29" s="172"/>
      <c r="S29" s="172"/>
      <c r="T29" s="172"/>
      <c r="U29" s="94"/>
      <c r="V29" s="94"/>
      <c r="W29" s="94"/>
      <c r="X29" s="94"/>
      <c r="Y29" s="94"/>
    </row>
    <row r="30" spans="2:25" s="90" customFormat="1">
      <c r="B30" s="61"/>
      <c r="C30" s="98" t="s">
        <v>1569</v>
      </c>
      <c r="D30" s="99">
        <f>SummerCapacities!I1025</f>
        <v>0</v>
      </c>
      <c r="E30" s="99">
        <f>SummerCapacities!J1025</f>
        <v>0</v>
      </c>
      <c r="F30" s="99">
        <f>SummerCapacities!K1025</f>
        <v>0</v>
      </c>
      <c r="G30" s="99">
        <f>SummerCapacities!L1025</f>
        <v>0</v>
      </c>
      <c r="H30" s="99">
        <f>SummerCapacities!M1025</f>
        <v>0</v>
      </c>
      <c r="I30" s="143">
        <f>SummerCapacities!N1025</f>
        <v>0</v>
      </c>
      <c r="J30" s="99">
        <f>SummerCapacities!O1025</f>
        <v>0</v>
      </c>
      <c r="K30" s="99">
        <f>SummerCapacities!P1025</f>
        <v>0</v>
      </c>
      <c r="L30" s="99">
        <f>SummerCapacities!Q1025</f>
        <v>0</v>
      </c>
      <c r="M30" s="99">
        <f>SummerCapacities!R1025</f>
        <v>0</v>
      </c>
      <c r="N30" s="143">
        <f>SummerCapacities!S1025</f>
        <v>0</v>
      </c>
      <c r="P30" s="172"/>
      <c r="Q30" s="172"/>
      <c r="R30" s="172"/>
      <c r="S30" s="172"/>
      <c r="T30" s="172"/>
      <c r="U30" s="94"/>
      <c r="V30" s="94"/>
      <c r="W30" s="94"/>
      <c r="X30" s="94"/>
      <c r="Y30" s="94"/>
    </row>
    <row r="31" spans="2:25" s="90" customFormat="1">
      <c r="B31" s="61"/>
      <c r="C31" s="101" t="s">
        <v>3107</v>
      </c>
      <c r="D31" s="102">
        <f>SUM(D18:D30)</f>
        <v>135241.10999999999</v>
      </c>
      <c r="E31" s="102">
        <f>SUM(E18:E30)</f>
        <v>90207.884377466806</v>
      </c>
      <c r="F31" s="102">
        <f>SUM(F18:F30)</f>
        <v>90207.884377466806</v>
      </c>
      <c r="G31" s="102">
        <f>SUM(G18:G30)</f>
        <v>90207.884377466806</v>
      </c>
      <c r="H31" s="174">
        <f>SUM(H18:H30)</f>
        <v>90207.884377466806</v>
      </c>
      <c r="I31" s="144">
        <f t="shared" ref="I31:M31" si="9">SUM(I18:I30)</f>
        <v>90202.884377466806</v>
      </c>
      <c r="J31" s="174">
        <f t="shared" si="9"/>
        <v>90202.884377466806</v>
      </c>
      <c r="K31" s="174">
        <f t="shared" si="9"/>
        <v>90202.884377466806</v>
      </c>
      <c r="L31" s="174">
        <f t="shared" si="9"/>
        <v>90202.884377466806</v>
      </c>
      <c r="M31" s="174">
        <f t="shared" si="9"/>
        <v>90202.884377466806</v>
      </c>
      <c r="N31" s="144">
        <f t="shared" ref="N31" si="10">SUM(N18:N30)</f>
        <v>90202.884377466806</v>
      </c>
      <c r="P31" s="172"/>
      <c r="Q31" s="172"/>
      <c r="R31" s="172"/>
      <c r="S31" s="172"/>
      <c r="T31" s="172"/>
      <c r="U31" s="94"/>
      <c r="V31" s="94"/>
      <c r="W31" s="94"/>
      <c r="X31" s="94"/>
      <c r="Y31" s="94"/>
    </row>
    <row r="32" spans="2:25" s="90" customFormat="1">
      <c r="B32" s="61"/>
      <c r="C32" s="98"/>
      <c r="D32" s="99"/>
      <c r="E32" s="99"/>
      <c r="F32" s="99"/>
      <c r="G32" s="99"/>
      <c r="H32" s="173"/>
      <c r="I32" s="143"/>
      <c r="J32" s="173"/>
      <c r="K32" s="173"/>
      <c r="L32" s="173"/>
      <c r="M32" s="173"/>
      <c r="N32" s="143"/>
      <c r="P32" s="172"/>
      <c r="Q32" s="172"/>
      <c r="R32" s="172"/>
      <c r="S32" s="172"/>
      <c r="T32" s="172"/>
      <c r="U32" s="94"/>
      <c r="V32" s="94"/>
      <c r="W32" s="94"/>
      <c r="X32" s="94"/>
      <c r="Y32" s="94"/>
    </row>
    <row r="33" spans="2:25" s="90" customFormat="1">
      <c r="B33" s="61"/>
      <c r="C33" s="98" t="s">
        <v>3121</v>
      </c>
      <c r="D33" s="99">
        <f>SummerCapacities!I1032*(SummerCapacities!I1033/100)</f>
        <v>1220</v>
      </c>
      <c r="E33" s="99">
        <f>SummerCapacities!J1032*(SummerCapacities!J1033/100)</f>
        <v>849.97399999999993</v>
      </c>
      <c r="F33" s="99">
        <f>SummerCapacities!K1032*(SummerCapacities!K1033/100)</f>
        <v>849.97399999999993</v>
      </c>
      <c r="G33" s="99">
        <f>SummerCapacities!L1032*(SummerCapacities!L1033/100)</f>
        <v>849.97399999999993</v>
      </c>
      <c r="H33" s="99">
        <f>SummerCapacities!M1032*(SummerCapacities!M1033/100)</f>
        <v>849.97399999999993</v>
      </c>
      <c r="I33" s="143">
        <f>SummerCapacities!N1032*(SummerCapacities!N1033/100)</f>
        <v>849.97399999999993</v>
      </c>
      <c r="J33" s="99">
        <f>SummerCapacities!O1032*(SummerCapacities!O1033/100)</f>
        <v>849.97399999999993</v>
      </c>
      <c r="K33" s="99">
        <f>SummerCapacities!P1032*(SummerCapacities!P1033/100)</f>
        <v>849.97399999999993</v>
      </c>
      <c r="L33" s="99">
        <f>SummerCapacities!Q1032*(SummerCapacities!Q1033/100)</f>
        <v>849.97399999999993</v>
      </c>
      <c r="M33" s="99">
        <f>SummerCapacities!R1032*(SummerCapacities!R1033/100)</f>
        <v>849.97399999999993</v>
      </c>
      <c r="N33" s="143">
        <f>SummerCapacities!S1032*(SummerCapacities!S1033/100)</f>
        <v>849.97399999999993</v>
      </c>
      <c r="P33" s="172"/>
      <c r="Q33" s="172"/>
      <c r="R33" s="172"/>
      <c r="S33" s="172"/>
      <c r="T33" s="172"/>
      <c r="U33" s="94"/>
      <c r="V33" s="94"/>
      <c r="W33" s="94"/>
      <c r="X33" s="94"/>
      <c r="Y33" s="94"/>
    </row>
    <row r="34" spans="2:25" s="90" customFormat="1">
      <c r="B34" s="61"/>
      <c r="C34" s="98"/>
      <c r="D34" s="99"/>
      <c r="E34" s="99"/>
      <c r="F34" s="99"/>
      <c r="G34" s="99"/>
      <c r="H34" s="99"/>
      <c r="I34" s="143"/>
      <c r="J34" s="99"/>
      <c r="K34" s="99"/>
      <c r="L34" s="99"/>
      <c r="M34" s="99"/>
      <c r="N34" s="143"/>
      <c r="P34" s="172"/>
      <c r="Q34" s="172"/>
      <c r="R34" s="172"/>
      <c r="S34" s="172"/>
      <c r="T34" s="172"/>
      <c r="U34" s="94"/>
      <c r="V34" s="94"/>
      <c r="W34" s="94"/>
      <c r="X34" s="94"/>
      <c r="Y34" s="94"/>
    </row>
    <row r="35" spans="2:25" s="90" customFormat="1">
      <c r="B35" s="61"/>
      <c r="C35" s="98" t="s">
        <v>2408</v>
      </c>
      <c r="D35" s="99">
        <f>SummerCapacities!I1042</f>
        <v>580.80000000000007</v>
      </c>
      <c r="E35" s="99">
        <f>SummerCapacities!J1042</f>
        <v>580.80000000000007</v>
      </c>
      <c r="F35" s="99">
        <f>SummerCapacities!K1042</f>
        <v>591.80000000000007</v>
      </c>
      <c r="G35" s="99">
        <f>SummerCapacities!L1042</f>
        <v>591.80000000000007</v>
      </c>
      <c r="H35" s="99">
        <f>SummerCapacities!M1042</f>
        <v>591.80000000000007</v>
      </c>
      <c r="I35" s="143">
        <f>SummerCapacities!N1042</f>
        <v>591.80000000000007</v>
      </c>
      <c r="J35" s="99">
        <f>SummerCapacities!O1042</f>
        <v>591.80000000000007</v>
      </c>
      <c r="K35" s="99">
        <f>SummerCapacities!P1042</f>
        <v>591.80000000000007</v>
      </c>
      <c r="L35" s="99">
        <f>SummerCapacities!Q1042</f>
        <v>591.80000000000007</v>
      </c>
      <c r="M35" s="99">
        <f>SummerCapacities!R1042</f>
        <v>591.80000000000007</v>
      </c>
      <c r="N35" s="143">
        <f>SummerCapacities!S1042</f>
        <v>591.80000000000007</v>
      </c>
      <c r="P35" s="172"/>
      <c r="Q35" s="172"/>
      <c r="R35" s="172"/>
      <c r="S35" s="172"/>
      <c r="T35" s="172"/>
      <c r="U35" s="94"/>
      <c r="V35" s="94"/>
      <c r="W35" s="94"/>
      <c r="X35" s="94"/>
      <c r="Y35" s="94"/>
    </row>
    <row r="36" spans="2:25" s="90" customFormat="1">
      <c r="B36" s="61"/>
      <c r="C36" s="98" t="s">
        <v>2846</v>
      </c>
      <c r="D36" s="99">
        <f>SummerCapacities!I1069*(SummerCapacities!I1070/100)</f>
        <v>762.19999999999993</v>
      </c>
      <c r="E36" s="99">
        <f>SummerCapacities!J1069*(SummerCapacities!J1070/100)</f>
        <v>171.85499999999999</v>
      </c>
      <c r="F36" s="99">
        <f>SummerCapacities!K1069*(SummerCapacities!K1070/100)</f>
        <v>434.45399999999995</v>
      </c>
      <c r="G36" s="99">
        <f>SummerCapacities!L1069*(SummerCapacities!L1070/100)</f>
        <v>434.45399999999995</v>
      </c>
      <c r="H36" s="99">
        <f>SummerCapacities!M1069*(SummerCapacities!M1070/100)</f>
        <v>434.45399999999995</v>
      </c>
      <c r="I36" s="143">
        <f>SummerCapacities!N1069*(SummerCapacities!N1070/100)</f>
        <v>434.45399999999995</v>
      </c>
      <c r="J36" s="99">
        <f>SummerCapacities!O1069*(SummerCapacities!O1070/100)</f>
        <v>434.45399999999995</v>
      </c>
      <c r="K36" s="99">
        <f>SummerCapacities!P1069*(SummerCapacities!P1070/100)</f>
        <v>434.45399999999995</v>
      </c>
      <c r="L36" s="99">
        <f>SummerCapacities!Q1069*(SummerCapacities!Q1070/100)</f>
        <v>434.45399999999995</v>
      </c>
      <c r="M36" s="99">
        <f>SummerCapacities!R1069*(SummerCapacities!R1070/100)</f>
        <v>434.45399999999995</v>
      </c>
      <c r="N36" s="143">
        <f>SummerCapacities!S1069*(SummerCapacities!S1070/100)</f>
        <v>434.45399999999995</v>
      </c>
      <c r="P36" s="172"/>
      <c r="Q36" s="172"/>
      <c r="R36" s="172"/>
      <c r="S36" s="172"/>
      <c r="T36" s="172"/>
      <c r="U36" s="94"/>
      <c r="V36" s="94"/>
      <c r="W36" s="94"/>
      <c r="X36" s="94"/>
      <c r="Y36" s="94"/>
    </row>
    <row r="37" spans="2:25" s="90" customFormat="1">
      <c r="B37" s="61"/>
      <c r="C37" s="98" t="s">
        <v>2848</v>
      </c>
      <c r="D37" s="99">
        <f>SummerCapacities!I1072*(SummerCapacities!I1073/100)</f>
        <v>827.3</v>
      </c>
      <c r="E37" s="99">
        <f>SummerCapacities!J1072*(SummerCapacities!J1073/100)</f>
        <v>151.97999999999999</v>
      </c>
      <c r="F37" s="99">
        <f>SummerCapacities!K1072*(SummerCapacities!K1073/100)</f>
        <v>248.18999999999997</v>
      </c>
      <c r="G37" s="99">
        <f>SummerCapacities!L1072*(SummerCapacities!L1073/100)</f>
        <v>248.18999999999997</v>
      </c>
      <c r="H37" s="99">
        <f>SummerCapacities!M1072*(SummerCapacities!M1073/100)</f>
        <v>248.18999999999997</v>
      </c>
      <c r="I37" s="143">
        <f>SummerCapacities!N1072*(SummerCapacities!N1073/100)</f>
        <v>248.18999999999997</v>
      </c>
      <c r="J37" s="99">
        <f>SummerCapacities!O1072*(SummerCapacities!O1073/100)</f>
        <v>248.18999999999997</v>
      </c>
      <c r="K37" s="99">
        <f>SummerCapacities!P1072*(SummerCapacities!P1073/100)</f>
        <v>248.18999999999997</v>
      </c>
      <c r="L37" s="99">
        <f>SummerCapacities!Q1072*(SummerCapacities!Q1073/100)</f>
        <v>248.18999999999997</v>
      </c>
      <c r="M37" s="99">
        <f>SummerCapacities!R1072*(SummerCapacities!R1073/100)</f>
        <v>248.18999999999997</v>
      </c>
      <c r="N37" s="143">
        <f>SummerCapacities!S1072*(SummerCapacities!S1073/100)</f>
        <v>248.18999999999997</v>
      </c>
      <c r="P37" s="172"/>
      <c r="Q37" s="172"/>
      <c r="R37" s="172"/>
      <c r="S37" s="172"/>
      <c r="T37" s="172"/>
      <c r="U37" s="94"/>
      <c r="V37" s="94"/>
      <c r="W37" s="94"/>
      <c r="X37" s="94"/>
      <c r="Y37" s="94"/>
    </row>
    <row r="38" spans="2:25" s="90" customFormat="1">
      <c r="B38" s="61"/>
      <c r="C38" s="98" t="s">
        <v>2579</v>
      </c>
      <c r="D38" s="99">
        <f>SummerCapacities!I1075*(SummerCapacities!I1076/100)</f>
        <v>3821.2</v>
      </c>
      <c r="E38" s="99">
        <f>SummerCapacities!J1075*(SummerCapacities!J1076/100)</f>
        <v>509.76</v>
      </c>
      <c r="F38" s="99">
        <f>SummerCapacities!K1075*(SummerCapacities!K1076/100)</f>
        <v>684.2399999999999</v>
      </c>
      <c r="G38" s="99">
        <f>SummerCapacities!L1075*(SummerCapacities!L1076/100)</f>
        <v>764.24</v>
      </c>
      <c r="H38" s="99">
        <f>SummerCapacities!M1075*(SummerCapacities!M1076/100)</f>
        <v>764.24</v>
      </c>
      <c r="I38" s="143">
        <f>SummerCapacities!N1075*(SummerCapacities!N1076/100)</f>
        <v>764.24</v>
      </c>
      <c r="J38" s="99">
        <f>SummerCapacities!O1075*(SummerCapacities!O1076/100)</f>
        <v>764.24</v>
      </c>
      <c r="K38" s="99">
        <f>SummerCapacities!P1075*(SummerCapacities!P1076/100)</f>
        <v>764.24</v>
      </c>
      <c r="L38" s="99">
        <f>SummerCapacities!Q1075*(SummerCapacities!Q1076/100)</f>
        <v>764.24</v>
      </c>
      <c r="M38" s="99">
        <f>SummerCapacities!R1075*(SummerCapacities!R1076/100)</f>
        <v>764.24</v>
      </c>
      <c r="N38" s="143">
        <f>SummerCapacities!S1075*(SummerCapacities!S1076/100)</f>
        <v>764.24</v>
      </c>
      <c r="P38" s="172"/>
      <c r="Q38" s="172"/>
      <c r="R38" s="172"/>
      <c r="S38" s="172"/>
      <c r="T38" s="172"/>
      <c r="U38" s="94"/>
      <c r="V38" s="94"/>
      <c r="W38" s="94"/>
      <c r="X38" s="94"/>
      <c r="Y38" s="94"/>
    </row>
    <row r="39" spans="2:25" s="90" customFormat="1">
      <c r="B39" s="61"/>
      <c r="C39" s="98" t="s">
        <v>2850</v>
      </c>
      <c r="D39" s="99">
        <f>SummerCapacities!I1194*(SummerCapacities!I1195/100)</f>
        <v>27094.989999999994</v>
      </c>
      <c r="E39" s="99">
        <f>SummerCapacities!J1194*(SummerCapacities!J1195/100)</f>
        <v>11702.142900000001</v>
      </c>
      <c r="F39" s="99">
        <f>SummerCapacities!K1194*(SummerCapacities!K1195/100)</f>
        <v>20597.400899999997</v>
      </c>
      <c r="G39" s="99">
        <f>SummerCapacities!L1194*(SummerCapacities!L1195/100)</f>
        <v>21784.941899999998</v>
      </c>
      <c r="H39" s="99">
        <f>SummerCapacities!M1194*(SummerCapacities!M1195/100)</f>
        <v>21946.941899999998</v>
      </c>
      <c r="I39" s="143">
        <f>SummerCapacities!N1194*(SummerCapacities!N1195/100)</f>
        <v>21946.941899999998</v>
      </c>
      <c r="J39" s="99">
        <f>SummerCapacities!O1194*(SummerCapacities!O1195/100)</f>
        <v>21946.941899999998</v>
      </c>
      <c r="K39" s="99">
        <f>SummerCapacities!P1194*(SummerCapacities!P1195/100)</f>
        <v>21946.941899999998</v>
      </c>
      <c r="L39" s="99">
        <f>SummerCapacities!Q1194*(SummerCapacities!Q1195/100)</f>
        <v>21946.941899999998</v>
      </c>
      <c r="M39" s="99">
        <f>SummerCapacities!R1194*(SummerCapacities!R1195/100)</f>
        <v>21946.941899999998</v>
      </c>
      <c r="N39" s="143">
        <f>SummerCapacities!S1194*(SummerCapacities!S1195/100)</f>
        <v>21946.941899999998</v>
      </c>
      <c r="P39" s="172"/>
      <c r="Q39" s="172"/>
      <c r="R39" s="172"/>
      <c r="S39" s="172"/>
      <c r="T39" s="172"/>
      <c r="U39" s="94"/>
      <c r="V39" s="94"/>
      <c r="W39" s="94"/>
      <c r="X39" s="94"/>
      <c r="Y39" s="94"/>
    </row>
    <row r="40" spans="2:25" s="90" customFormat="1">
      <c r="B40" s="61"/>
      <c r="C40" s="98" t="s">
        <v>162</v>
      </c>
      <c r="D40" s="99">
        <f>SummerCapacities!I1257*(SummerCapacities!I1258/100)</f>
        <v>5680.0800000000008</v>
      </c>
      <c r="E40" s="99">
        <f>SummerCapacities!J1257*(SummerCapacities!J1258/100)</f>
        <v>0</v>
      </c>
      <c r="F40" s="99">
        <f>SummerCapacities!K1257*(SummerCapacities!K1258/100)</f>
        <v>0</v>
      </c>
      <c r="G40" s="99">
        <f>SummerCapacities!L1257*(SummerCapacities!L1258/100)</f>
        <v>0</v>
      </c>
      <c r="H40" s="99">
        <f>SummerCapacities!M1257*(SummerCapacities!M1258/100)</f>
        <v>0</v>
      </c>
      <c r="I40" s="143">
        <f>SummerCapacities!N1257*(SummerCapacities!N1258/100)</f>
        <v>0</v>
      </c>
      <c r="J40" s="99">
        <f>SummerCapacities!O1257*(SummerCapacities!O1258/100)</f>
        <v>0</v>
      </c>
      <c r="K40" s="99">
        <f>SummerCapacities!P1257*(SummerCapacities!P1258/100)</f>
        <v>0</v>
      </c>
      <c r="L40" s="99">
        <f>SummerCapacities!Q1257*(SummerCapacities!Q1258/100)</f>
        <v>0</v>
      </c>
      <c r="M40" s="99">
        <f>SummerCapacities!R1257*(SummerCapacities!R1258/100)</f>
        <v>0</v>
      </c>
      <c r="N40" s="143">
        <f>SummerCapacities!S1257*(SummerCapacities!S1258/100)</f>
        <v>0</v>
      </c>
      <c r="P40" s="172"/>
      <c r="Q40" s="172"/>
      <c r="R40" s="172"/>
      <c r="S40" s="172"/>
      <c r="T40" s="172"/>
      <c r="U40" s="94"/>
      <c r="V40" s="94"/>
      <c r="W40" s="94"/>
      <c r="X40" s="94"/>
      <c r="Y40" s="94"/>
    </row>
    <row r="41" spans="2:25" s="90" customFormat="1">
      <c r="B41" s="61"/>
      <c r="C41" s="101" t="s">
        <v>3108</v>
      </c>
      <c r="D41" s="102">
        <f t="shared" ref="D41:E41" si="11">SUM(D35:D40)</f>
        <v>38766.569999999992</v>
      </c>
      <c r="E41" s="102">
        <f t="shared" si="11"/>
        <v>13116.537900000001</v>
      </c>
      <c r="F41" s="102">
        <f>SUM(F35:F40)</f>
        <v>22556.084899999998</v>
      </c>
      <c r="G41" s="102">
        <f>SUM(G35:G40)</f>
        <v>23823.625899999999</v>
      </c>
      <c r="H41" s="174">
        <f>SUM(H35:H40)</f>
        <v>23985.625899999999</v>
      </c>
      <c r="I41" s="144">
        <f t="shared" ref="I41:M41" si="12">SUM(I35:I40)</f>
        <v>23985.625899999999</v>
      </c>
      <c r="J41" s="174">
        <f t="shared" si="12"/>
        <v>23985.625899999999</v>
      </c>
      <c r="K41" s="174">
        <f t="shared" si="12"/>
        <v>23985.625899999999</v>
      </c>
      <c r="L41" s="174">
        <f t="shared" si="12"/>
        <v>23985.625899999999</v>
      </c>
      <c r="M41" s="174">
        <f t="shared" si="12"/>
        <v>23985.625899999999</v>
      </c>
      <c r="N41" s="144">
        <f t="shared" ref="N41" si="13">SUM(N35:N40)</f>
        <v>23985.625899999999</v>
      </c>
      <c r="P41" s="172"/>
      <c r="Q41" s="172"/>
      <c r="R41" s="172"/>
      <c r="S41" s="172"/>
      <c r="T41" s="172"/>
      <c r="U41" s="94"/>
      <c r="V41" s="94"/>
      <c r="W41" s="94"/>
      <c r="X41" s="94"/>
      <c r="Y41" s="94"/>
    </row>
    <row r="42" spans="2:25" s="90" customFormat="1">
      <c r="B42" s="61"/>
      <c r="C42" s="101"/>
      <c r="D42" s="99"/>
      <c r="E42" s="99"/>
      <c r="F42" s="99"/>
      <c r="G42" s="99"/>
      <c r="H42" s="173"/>
      <c r="I42" s="143"/>
      <c r="J42" s="173"/>
      <c r="K42" s="173"/>
      <c r="L42" s="173"/>
      <c r="M42" s="173"/>
      <c r="N42" s="143"/>
      <c r="P42" s="172"/>
      <c r="Q42" s="172"/>
      <c r="R42" s="172"/>
      <c r="S42" s="172"/>
      <c r="T42" s="172"/>
      <c r="U42" s="94"/>
      <c r="V42" s="94"/>
      <c r="W42" s="94"/>
      <c r="X42" s="94"/>
      <c r="Y42" s="94"/>
    </row>
    <row r="43" spans="2:25" s="90" customFormat="1" ht="15.75" thickBot="1">
      <c r="B43" s="61"/>
      <c r="C43" s="146" t="s">
        <v>163</v>
      </c>
      <c r="D43" s="147">
        <f t="shared" ref="D43:N43" si="14">D31+D33+D41</f>
        <v>175227.68</v>
      </c>
      <c r="E43" s="147">
        <f t="shared" si="14"/>
        <v>104174.3962774668</v>
      </c>
      <c r="F43" s="147">
        <f t="shared" si="14"/>
        <v>113613.94327746681</v>
      </c>
      <c r="G43" s="147">
        <f t="shared" si="14"/>
        <v>114881.48427746681</v>
      </c>
      <c r="H43" s="147">
        <f t="shared" si="14"/>
        <v>115043.48427746681</v>
      </c>
      <c r="I43" s="190">
        <f t="shared" si="14"/>
        <v>115038.48427746681</v>
      </c>
      <c r="J43" s="147">
        <f t="shared" si="14"/>
        <v>115038.48427746681</v>
      </c>
      <c r="K43" s="147">
        <f t="shared" si="14"/>
        <v>115038.48427746681</v>
      </c>
      <c r="L43" s="147">
        <f t="shared" si="14"/>
        <v>115038.48427746681</v>
      </c>
      <c r="M43" s="147">
        <f t="shared" si="14"/>
        <v>115038.48427746681</v>
      </c>
      <c r="N43" s="190">
        <f t="shared" si="14"/>
        <v>115038.48427746681</v>
      </c>
      <c r="P43" s="172"/>
      <c r="Q43" s="172"/>
      <c r="R43" s="172"/>
      <c r="S43" s="172"/>
      <c r="T43" s="172"/>
      <c r="U43" s="94"/>
      <c r="V43" s="94"/>
      <c r="W43" s="94"/>
      <c r="X43" s="94"/>
      <c r="Y43" s="94"/>
    </row>
    <row r="44" spans="2:25" customFormat="1" ht="13.5" thickTop="1">
      <c r="I44" s="194"/>
      <c r="N44" s="194"/>
    </row>
    <row r="45" spans="2:25" s="68" customFormat="1">
      <c r="B45" s="204"/>
      <c r="C45" s="204"/>
      <c r="D45" s="204"/>
      <c r="E45" s="205">
        <f>SummerCapacities!J2</f>
        <v>2023</v>
      </c>
      <c r="F45" s="205">
        <f>SummerCapacities!K2</f>
        <v>2024</v>
      </c>
      <c r="G45" s="205">
        <f>SummerCapacities!L2</f>
        <v>2025</v>
      </c>
      <c r="H45" s="205">
        <f>SummerCapacities!M2</f>
        <v>2026</v>
      </c>
      <c r="I45" s="206">
        <f>SummerCapacities!N2</f>
        <v>2027</v>
      </c>
      <c r="J45" s="205">
        <f>SummerCapacities!O2</f>
        <v>2028</v>
      </c>
      <c r="K45" s="205">
        <f>SummerCapacities!P2</f>
        <v>2029</v>
      </c>
      <c r="L45" s="205">
        <f>SummerCapacities!Q2</f>
        <v>2030</v>
      </c>
      <c r="M45" s="205">
        <f>SummerCapacities!R2</f>
        <v>2031</v>
      </c>
      <c r="N45" s="206">
        <f>SummerCapacities!S2</f>
        <v>2032</v>
      </c>
    </row>
    <row r="46" spans="2:25">
      <c r="B46" s="65"/>
      <c r="C46" s="65" t="s">
        <v>102</v>
      </c>
      <c r="D46" s="65"/>
      <c r="E46" s="70">
        <f t="shared" ref="E46:N46" si="15">(E43-E14)/E14</f>
        <v>0.3616623671868272</v>
      </c>
      <c r="F46" s="70">
        <f t="shared" si="15"/>
        <v>0.4616429402015107</v>
      </c>
      <c r="G46" s="70">
        <f t="shared" si="15"/>
        <v>0.45866391487757824</v>
      </c>
      <c r="H46" s="70">
        <f t="shared" si="15"/>
        <v>0.44196499073339401</v>
      </c>
      <c r="I46" s="145">
        <f t="shared" si="15"/>
        <v>0.42772382617143062</v>
      </c>
      <c r="J46" s="70">
        <f t="shared" si="15"/>
        <v>0.4145910667220305</v>
      </c>
      <c r="K46" s="70">
        <f t="shared" si="15"/>
        <v>0.4019712374727315</v>
      </c>
      <c r="L46" s="70">
        <f t="shared" si="15"/>
        <v>0.39026014170159168</v>
      </c>
      <c r="M46" s="70">
        <f t="shared" si="15"/>
        <v>0.37919471344474182</v>
      </c>
      <c r="N46" s="145">
        <f t="shared" si="15"/>
        <v>0.36835466901595099</v>
      </c>
      <c r="U46" s="68"/>
      <c r="V46" s="68"/>
      <c r="W46" s="68"/>
      <c r="X46" s="68"/>
      <c r="Y46" s="68"/>
    </row>
    <row r="47" spans="2:25">
      <c r="B47" s="62"/>
      <c r="C47" s="66" t="s">
        <v>74</v>
      </c>
      <c r="D47" s="66"/>
      <c r="E47" s="67"/>
      <c r="F47" s="67"/>
      <c r="G47" s="67"/>
      <c r="H47" s="67"/>
      <c r="K47" s="62"/>
      <c r="L47" s="62"/>
      <c r="M47" s="62"/>
    </row>
    <row r="48" spans="2:25" ht="12" customHeight="1">
      <c r="B48" s="62"/>
      <c r="C48" s="64"/>
      <c r="D48" s="64"/>
      <c r="E48" s="64"/>
      <c r="F48" s="64"/>
      <c r="G48" s="64"/>
      <c r="H48" s="64"/>
      <c r="K48" s="64"/>
      <c r="L48" s="64"/>
      <c r="M48" s="64"/>
    </row>
    <row r="49" spans="3:8" ht="14.25" customHeight="1">
      <c r="C49" s="226" t="s">
        <v>3720</v>
      </c>
      <c r="E49" s="58"/>
      <c r="F49" s="58"/>
      <c r="G49" s="58"/>
      <c r="H49" s="58"/>
    </row>
    <row r="50" spans="3:8" ht="14.25" customHeight="1">
      <c r="C50" s="226"/>
      <c r="E50" s="58"/>
      <c r="F50" s="58"/>
      <c r="G50" s="58"/>
      <c r="H50" s="58"/>
    </row>
  </sheetData>
  <mergeCells count="5">
    <mergeCell ref="J3:N3"/>
    <mergeCell ref="B3:I3"/>
    <mergeCell ref="B2:N2"/>
    <mergeCell ref="B1:N1"/>
    <mergeCell ref="E16:N16"/>
  </mergeCells>
  <pageMargins left="0.5" right="0.5" top="0.75" bottom="0.75" header="0.3" footer="0.3"/>
  <pageSetup scale="59" orientation="landscape" r:id="rId1"/>
  <headerFooter>
    <oddFooter>&amp;LERCOT PUBLIC&amp;C&amp;P</oddFooter>
  </headerFooter>
  <rowBreaks count="1" manualBreakCount="1">
    <brk id="49" min="1" max="1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sheetPr>
  <dimension ref="A1:Y1293"/>
  <sheetViews>
    <sheetView zoomScaleNormal="100" workbookViewId="0">
      <pane ySplit="3" topLeftCell="A4" activePane="bottomLeft" state="frozen"/>
      <selection pane="bottomLeft" activeCell="A4" sqref="A4"/>
    </sheetView>
  </sheetViews>
  <sheetFormatPr defaultColWidth="8.7109375" defaultRowHeight="15"/>
  <cols>
    <col min="1" max="1" width="5.7109375" customWidth="1"/>
    <col min="2" max="2" width="57.28515625" customWidth="1"/>
    <col min="3" max="3" width="19.5703125" customWidth="1"/>
    <col min="4" max="4" width="21.7109375" customWidth="1"/>
    <col min="5" max="5" width="16.28515625" bestFit="1" customWidth="1"/>
    <col min="6" max="6" width="9.5703125" bestFit="1" customWidth="1"/>
    <col min="7" max="7" width="11.85546875" bestFit="1" customWidth="1"/>
    <col min="8" max="8" width="13.7109375" bestFit="1" customWidth="1"/>
    <col min="9" max="9" width="12" customWidth="1"/>
    <col min="10" max="17" width="11.28515625" customWidth="1"/>
    <col min="18" max="19" width="11.28515625" style="43" customWidth="1"/>
    <col min="20" max="20" width="8.7109375" style="43"/>
    <col min="21" max="22" width="9.28515625" bestFit="1" customWidth="1"/>
    <col min="24" max="16384" width="8.7109375" style="43"/>
  </cols>
  <sheetData>
    <row r="1" spans="1:25" ht="30">
      <c r="A1" s="49"/>
      <c r="B1" s="46" t="s">
        <v>2177</v>
      </c>
      <c r="C1" s="50"/>
      <c r="D1" s="51"/>
      <c r="E1" s="52"/>
      <c r="F1" s="52"/>
      <c r="G1" s="52"/>
      <c r="H1" s="53"/>
      <c r="I1" s="53"/>
      <c r="J1" s="307" t="s">
        <v>3405</v>
      </c>
      <c r="K1" s="307"/>
      <c r="L1" s="307"/>
      <c r="M1" s="307"/>
      <c r="N1" s="307"/>
      <c r="O1" s="307"/>
      <c r="P1" s="307"/>
      <c r="Q1" s="307"/>
      <c r="R1" s="307"/>
      <c r="S1" s="307"/>
    </row>
    <row r="2" spans="1:25" s="90" customFormat="1" ht="50.85" customHeight="1">
      <c r="A2" s="175"/>
      <c r="B2" s="176" t="s">
        <v>164</v>
      </c>
      <c r="C2" s="177" t="s">
        <v>2844</v>
      </c>
      <c r="D2" s="178" t="s">
        <v>165</v>
      </c>
      <c r="E2" s="176" t="s">
        <v>166</v>
      </c>
      <c r="F2" s="178" t="s">
        <v>167</v>
      </c>
      <c r="G2" s="178" t="s">
        <v>168</v>
      </c>
      <c r="H2" s="179" t="s">
        <v>169</v>
      </c>
      <c r="I2" s="223" t="s">
        <v>3467</v>
      </c>
      <c r="J2" s="180">
        <v>2023</v>
      </c>
      <c r="K2" s="180">
        <v>2024</v>
      </c>
      <c r="L2" s="180">
        <v>2025</v>
      </c>
      <c r="M2" s="180">
        <v>2026</v>
      </c>
      <c r="N2" s="180">
        <v>2027</v>
      </c>
      <c r="O2" s="181">
        <v>2028</v>
      </c>
      <c r="P2" s="181">
        <v>2029</v>
      </c>
      <c r="Q2" s="181">
        <v>2030</v>
      </c>
      <c r="R2" s="181">
        <v>2031</v>
      </c>
      <c r="S2" s="181">
        <v>2032</v>
      </c>
      <c r="U2"/>
      <c r="V2"/>
      <c r="W2"/>
      <c r="X2" s="211"/>
      <c r="Y2" s="211"/>
    </row>
    <row r="3" spans="1:25">
      <c r="A3" s="9"/>
      <c r="B3" s="119" t="s">
        <v>170</v>
      </c>
      <c r="C3" s="119"/>
      <c r="D3" s="119"/>
      <c r="E3" s="119"/>
      <c r="F3" s="119"/>
      <c r="G3" s="119"/>
      <c r="H3" s="120"/>
      <c r="I3" s="120"/>
      <c r="J3" s="71"/>
      <c r="K3" s="71"/>
      <c r="L3" s="71"/>
      <c r="M3" s="72"/>
      <c r="N3" s="72"/>
      <c r="O3" s="72"/>
      <c r="P3" s="72"/>
      <c r="Q3" s="72"/>
      <c r="R3" s="72"/>
      <c r="S3" s="72"/>
      <c r="X3" s="92"/>
      <c r="Y3" s="92"/>
    </row>
    <row r="4" spans="1:25">
      <c r="A4" s="14">
        <v>4</v>
      </c>
      <c r="B4" s="121" t="s">
        <v>171</v>
      </c>
      <c r="C4" s="121"/>
      <c r="D4" s="121" t="s">
        <v>172</v>
      </c>
      <c r="E4" s="121" t="s">
        <v>173</v>
      </c>
      <c r="F4" s="121" t="s">
        <v>174</v>
      </c>
      <c r="G4" s="121" t="s">
        <v>45</v>
      </c>
      <c r="H4" s="122">
        <v>1990</v>
      </c>
      <c r="I4" s="74">
        <v>1269</v>
      </c>
      <c r="J4" s="74">
        <v>1205</v>
      </c>
      <c r="K4" s="74">
        <v>1205</v>
      </c>
      <c r="L4" s="74">
        <v>1205</v>
      </c>
      <c r="M4" s="73">
        <v>1205</v>
      </c>
      <c r="N4" s="73">
        <v>1205</v>
      </c>
      <c r="O4" s="73">
        <v>1205</v>
      </c>
      <c r="P4" s="73">
        <v>1205</v>
      </c>
      <c r="Q4" s="73">
        <v>1205</v>
      </c>
      <c r="R4" s="73">
        <v>1205</v>
      </c>
      <c r="S4" s="73">
        <v>1205</v>
      </c>
      <c r="X4" s="92"/>
      <c r="Y4" s="92"/>
    </row>
    <row r="5" spans="1:25">
      <c r="A5" s="14">
        <f t="shared" ref="A5:A68" si="0">A4+1</f>
        <v>5</v>
      </c>
      <c r="B5" s="121" t="s">
        <v>175</v>
      </c>
      <c r="C5" s="121"/>
      <c r="D5" s="121" t="s">
        <v>176</v>
      </c>
      <c r="E5" s="121" t="s">
        <v>173</v>
      </c>
      <c r="F5" s="121" t="s">
        <v>174</v>
      </c>
      <c r="G5" s="121" t="s">
        <v>45</v>
      </c>
      <c r="H5" s="122">
        <v>1993</v>
      </c>
      <c r="I5" s="74">
        <v>1269</v>
      </c>
      <c r="J5" s="74">
        <v>1195</v>
      </c>
      <c r="K5" s="74">
        <v>1195</v>
      </c>
      <c r="L5" s="74">
        <v>1195</v>
      </c>
      <c r="M5" s="73">
        <v>1195</v>
      </c>
      <c r="N5" s="73">
        <v>1195</v>
      </c>
      <c r="O5" s="73">
        <v>1195</v>
      </c>
      <c r="P5" s="73">
        <v>1195</v>
      </c>
      <c r="Q5" s="73">
        <v>1195</v>
      </c>
      <c r="R5" s="73">
        <v>1195</v>
      </c>
      <c r="S5" s="73">
        <v>1195</v>
      </c>
      <c r="X5" s="92"/>
      <c r="Y5" s="92"/>
    </row>
    <row r="6" spans="1:25">
      <c r="A6" s="14">
        <f t="shared" si="0"/>
        <v>6</v>
      </c>
      <c r="B6" s="121" t="s">
        <v>177</v>
      </c>
      <c r="C6" s="121"/>
      <c r="D6" s="121" t="s">
        <v>178</v>
      </c>
      <c r="E6" s="121" t="s">
        <v>179</v>
      </c>
      <c r="F6" s="121" t="s">
        <v>174</v>
      </c>
      <c r="G6" s="121" t="s">
        <v>90</v>
      </c>
      <c r="H6" s="122">
        <v>1988</v>
      </c>
      <c r="I6" s="74">
        <v>1365</v>
      </c>
      <c r="J6" s="74">
        <v>1293.2</v>
      </c>
      <c r="K6" s="74">
        <v>1293.2</v>
      </c>
      <c r="L6" s="74">
        <v>1293.2</v>
      </c>
      <c r="M6" s="73">
        <v>1293.2</v>
      </c>
      <c r="N6" s="73">
        <v>1293.2</v>
      </c>
      <c r="O6" s="73">
        <v>1293.2</v>
      </c>
      <c r="P6" s="73">
        <v>1293.2</v>
      </c>
      <c r="Q6" s="73">
        <v>1293.2</v>
      </c>
      <c r="R6" s="73">
        <v>1293.2</v>
      </c>
      <c r="S6" s="73">
        <v>1293.2</v>
      </c>
      <c r="X6" s="92"/>
      <c r="Y6" s="92"/>
    </row>
    <row r="7" spans="1:25">
      <c r="A7" s="14">
        <f t="shared" si="0"/>
        <v>7</v>
      </c>
      <c r="B7" s="121" t="s">
        <v>180</v>
      </c>
      <c r="C7" s="121"/>
      <c r="D7" s="121" t="s">
        <v>181</v>
      </c>
      <c r="E7" s="121" t="s">
        <v>179</v>
      </c>
      <c r="F7" s="121" t="s">
        <v>174</v>
      </c>
      <c r="G7" s="121" t="s">
        <v>90</v>
      </c>
      <c r="H7" s="122">
        <v>1989</v>
      </c>
      <c r="I7" s="74">
        <v>1365</v>
      </c>
      <c r="J7" s="74">
        <v>1280</v>
      </c>
      <c r="K7" s="74">
        <v>1280</v>
      </c>
      <c r="L7" s="74">
        <v>1280</v>
      </c>
      <c r="M7" s="73">
        <v>1280</v>
      </c>
      <c r="N7" s="73">
        <v>1280</v>
      </c>
      <c r="O7" s="73">
        <v>1280</v>
      </c>
      <c r="P7" s="73">
        <v>1280</v>
      </c>
      <c r="Q7" s="73">
        <v>1280</v>
      </c>
      <c r="R7" s="73">
        <v>1280</v>
      </c>
      <c r="S7" s="73">
        <v>1280</v>
      </c>
      <c r="X7" s="92"/>
      <c r="Y7" s="92"/>
    </row>
    <row r="8" spans="1:25">
      <c r="A8" s="14">
        <f t="shared" si="0"/>
        <v>8</v>
      </c>
      <c r="B8" s="121" t="s">
        <v>182</v>
      </c>
      <c r="C8" s="121"/>
      <c r="D8" s="121" t="s">
        <v>183</v>
      </c>
      <c r="E8" s="121" t="s">
        <v>184</v>
      </c>
      <c r="F8" s="121" t="s">
        <v>185</v>
      </c>
      <c r="G8" s="121" t="s">
        <v>46</v>
      </c>
      <c r="H8" s="122">
        <v>1980</v>
      </c>
      <c r="I8" s="74">
        <v>650</v>
      </c>
      <c r="J8" s="74">
        <v>655</v>
      </c>
      <c r="K8" s="74">
        <v>655</v>
      </c>
      <c r="L8" s="74">
        <v>655</v>
      </c>
      <c r="M8" s="73">
        <v>655</v>
      </c>
      <c r="N8" s="73">
        <v>655</v>
      </c>
      <c r="O8" s="73">
        <v>655</v>
      </c>
      <c r="P8" s="73">
        <v>655</v>
      </c>
      <c r="Q8" s="73">
        <v>655</v>
      </c>
      <c r="R8" s="73">
        <v>655</v>
      </c>
      <c r="S8" s="73">
        <v>655</v>
      </c>
      <c r="X8" s="92"/>
      <c r="Y8" s="92"/>
    </row>
    <row r="9" spans="1:25">
      <c r="A9" s="14">
        <f t="shared" si="0"/>
        <v>9</v>
      </c>
      <c r="B9" s="121" t="s">
        <v>91</v>
      </c>
      <c r="C9" s="121"/>
      <c r="D9" s="121" t="s">
        <v>36</v>
      </c>
      <c r="E9" s="121" t="s">
        <v>186</v>
      </c>
      <c r="F9" s="121" t="s">
        <v>185</v>
      </c>
      <c r="G9" s="121" t="s">
        <v>46</v>
      </c>
      <c r="H9" s="122">
        <v>1979</v>
      </c>
      <c r="I9" s="74">
        <v>615</v>
      </c>
      <c r="J9" s="74">
        <v>604</v>
      </c>
      <c r="K9" s="74">
        <v>604</v>
      </c>
      <c r="L9" s="74">
        <v>604</v>
      </c>
      <c r="M9" s="73">
        <v>604</v>
      </c>
      <c r="N9" s="73">
        <v>604</v>
      </c>
      <c r="O9" s="73">
        <v>604</v>
      </c>
      <c r="P9" s="73">
        <v>604</v>
      </c>
      <c r="Q9" s="73">
        <v>604</v>
      </c>
      <c r="R9" s="73">
        <v>604</v>
      </c>
      <c r="S9" s="73">
        <v>604</v>
      </c>
      <c r="X9" s="92"/>
      <c r="Y9" s="92"/>
    </row>
    <row r="10" spans="1:25">
      <c r="A10" s="14">
        <f t="shared" si="0"/>
        <v>10</v>
      </c>
      <c r="B10" s="121" t="s">
        <v>92</v>
      </c>
      <c r="C10" s="121"/>
      <c r="D10" s="121" t="s">
        <v>37</v>
      </c>
      <c r="E10" s="121" t="s">
        <v>186</v>
      </c>
      <c r="F10" s="121" t="s">
        <v>185</v>
      </c>
      <c r="G10" s="121" t="s">
        <v>46</v>
      </c>
      <c r="H10" s="122">
        <v>1980</v>
      </c>
      <c r="I10" s="74">
        <v>615</v>
      </c>
      <c r="J10" s="74">
        <v>599</v>
      </c>
      <c r="K10" s="74">
        <v>599</v>
      </c>
      <c r="L10" s="74">
        <v>599</v>
      </c>
      <c r="M10" s="73">
        <v>599</v>
      </c>
      <c r="N10" s="73">
        <v>599</v>
      </c>
      <c r="O10" s="73">
        <v>599</v>
      </c>
      <c r="P10" s="73">
        <v>599</v>
      </c>
      <c r="Q10" s="73">
        <v>599</v>
      </c>
      <c r="R10" s="73">
        <v>599</v>
      </c>
      <c r="S10" s="73">
        <v>599</v>
      </c>
      <c r="X10" s="92"/>
      <c r="Y10" s="92"/>
    </row>
    <row r="11" spans="1:25">
      <c r="A11" s="14">
        <f t="shared" si="0"/>
        <v>11</v>
      </c>
      <c r="B11" s="121" t="s">
        <v>93</v>
      </c>
      <c r="C11" s="121"/>
      <c r="D11" s="121" t="s">
        <v>38</v>
      </c>
      <c r="E11" s="121" t="s">
        <v>186</v>
      </c>
      <c r="F11" s="121" t="s">
        <v>185</v>
      </c>
      <c r="G11" s="121" t="s">
        <v>46</v>
      </c>
      <c r="H11" s="122">
        <v>1988</v>
      </c>
      <c r="I11" s="74">
        <v>460</v>
      </c>
      <c r="J11" s="74">
        <v>437</v>
      </c>
      <c r="K11" s="74">
        <v>437</v>
      </c>
      <c r="L11" s="74">
        <v>437</v>
      </c>
      <c r="M11" s="73">
        <v>437</v>
      </c>
      <c r="N11" s="73">
        <v>437</v>
      </c>
      <c r="O11" s="73">
        <v>437</v>
      </c>
      <c r="P11" s="73">
        <v>437</v>
      </c>
      <c r="Q11" s="73">
        <v>437</v>
      </c>
      <c r="R11" s="73">
        <v>437</v>
      </c>
      <c r="S11" s="73">
        <v>437</v>
      </c>
      <c r="X11" s="92"/>
      <c r="Y11" s="92"/>
    </row>
    <row r="12" spans="1:25">
      <c r="A12" s="14">
        <f t="shared" si="0"/>
        <v>12</v>
      </c>
      <c r="B12" s="121" t="s">
        <v>187</v>
      </c>
      <c r="C12" s="121"/>
      <c r="D12" s="121" t="s">
        <v>188</v>
      </c>
      <c r="E12" s="121" t="s">
        <v>51</v>
      </c>
      <c r="F12" s="121" t="s">
        <v>185</v>
      </c>
      <c r="G12" s="121" t="s">
        <v>46</v>
      </c>
      <c r="H12" s="122">
        <v>1992</v>
      </c>
      <c r="I12" s="74">
        <v>555</v>
      </c>
      <c r="J12" s="74">
        <v>560</v>
      </c>
      <c r="K12" s="74">
        <v>560</v>
      </c>
      <c r="L12" s="74">
        <v>560</v>
      </c>
      <c r="M12" s="73">
        <v>560</v>
      </c>
      <c r="N12" s="73">
        <v>560</v>
      </c>
      <c r="O12" s="73">
        <v>560</v>
      </c>
      <c r="P12" s="73">
        <v>560</v>
      </c>
      <c r="Q12" s="73">
        <v>560</v>
      </c>
      <c r="R12" s="73">
        <v>560</v>
      </c>
      <c r="S12" s="73">
        <v>560</v>
      </c>
      <c r="X12" s="92"/>
      <c r="Y12" s="92"/>
    </row>
    <row r="13" spans="1:25">
      <c r="A13" s="14">
        <f t="shared" si="0"/>
        <v>13</v>
      </c>
      <c r="B13" s="121" t="s">
        <v>189</v>
      </c>
      <c r="C13" s="121"/>
      <c r="D13" s="121" t="s">
        <v>190</v>
      </c>
      <c r="E13" s="121" t="s">
        <v>51</v>
      </c>
      <c r="F13" s="121" t="s">
        <v>185</v>
      </c>
      <c r="G13" s="121" t="s">
        <v>46</v>
      </c>
      <c r="H13" s="122">
        <v>2010</v>
      </c>
      <c r="I13" s="74">
        <v>922</v>
      </c>
      <c r="J13" s="74">
        <v>785</v>
      </c>
      <c r="K13" s="74">
        <v>785</v>
      </c>
      <c r="L13" s="74">
        <v>785</v>
      </c>
      <c r="M13" s="73">
        <v>785</v>
      </c>
      <c r="N13" s="73">
        <v>785</v>
      </c>
      <c r="O13" s="73">
        <v>785</v>
      </c>
      <c r="P13" s="73">
        <v>785</v>
      </c>
      <c r="Q13" s="73">
        <v>785</v>
      </c>
      <c r="R13" s="73">
        <v>785</v>
      </c>
      <c r="S13" s="73">
        <v>785</v>
      </c>
      <c r="X13" s="92"/>
      <c r="Y13" s="92"/>
    </row>
    <row r="14" spans="1:25">
      <c r="A14" s="14">
        <f t="shared" si="0"/>
        <v>14</v>
      </c>
      <c r="B14" s="121" t="s">
        <v>191</v>
      </c>
      <c r="C14" s="121"/>
      <c r="D14" s="121" t="s">
        <v>192</v>
      </c>
      <c r="E14" s="121" t="s">
        <v>193</v>
      </c>
      <c r="F14" s="121" t="s">
        <v>185</v>
      </c>
      <c r="G14" s="121" t="s">
        <v>45</v>
      </c>
      <c r="H14" s="122">
        <v>1985</v>
      </c>
      <c r="I14" s="74">
        <v>893</v>
      </c>
      <c r="J14" s="74">
        <v>824</v>
      </c>
      <c r="K14" s="74">
        <v>824</v>
      </c>
      <c r="L14" s="74">
        <v>824</v>
      </c>
      <c r="M14" s="73">
        <v>824</v>
      </c>
      <c r="N14" s="73">
        <v>824</v>
      </c>
      <c r="O14" s="73">
        <v>824</v>
      </c>
      <c r="P14" s="73">
        <v>824</v>
      </c>
      <c r="Q14" s="73">
        <v>824</v>
      </c>
      <c r="R14" s="73">
        <v>824</v>
      </c>
      <c r="S14" s="73">
        <v>824</v>
      </c>
      <c r="X14" s="92"/>
      <c r="Y14" s="92"/>
    </row>
    <row r="15" spans="1:25">
      <c r="A15" s="14">
        <f t="shared" si="0"/>
        <v>15</v>
      </c>
      <c r="B15" s="121" t="s">
        <v>194</v>
      </c>
      <c r="C15" s="121"/>
      <c r="D15" s="121" t="s">
        <v>195</v>
      </c>
      <c r="E15" s="121" t="s">
        <v>193</v>
      </c>
      <c r="F15" s="121" t="s">
        <v>185</v>
      </c>
      <c r="G15" s="121" t="s">
        <v>45</v>
      </c>
      <c r="H15" s="122">
        <v>1986</v>
      </c>
      <c r="I15" s="74">
        <v>956.8</v>
      </c>
      <c r="J15" s="74">
        <v>836</v>
      </c>
      <c r="K15" s="74">
        <v>836</v>
      </c>
      <c r="L15" s="74">
        <v>836</v>
      </c>
      <c r="M15" s="73">
        <v>836</v>
      </c>
      <c r="N15" s="73">
        <v>836</v>
      </c>
      <c r="O15" s="73">
        <v>836</v>
      </c>
      <c r="P15" s="73">
        <v>836</v>
      </c>
      <c r="Q15" s="73">
        <v>836</v>
      </c>
      <c r="R15" s="73">
        <v>836</v>
      </c>
      <c r="S15" s="73">
        <v>836</v>
      </c>
      <c r="X15" s="92"/>
      <c r="Y15" s="92"/>
    </row>
    <row r="16" spans="1:25">
      <c r="A16" s="14">
        <f t="shared" si="0"/>
        <v>16</v>
      </c>
      <c r="B16" s="121" t="s">
        <v>196</v>
      </c>
      <c r="C16" s="121"/>
      <c r="D16" s="121" t="s">
        <v>197</v>
      </c>
      <c r="E16" s="121" t="s">
        <v>198</v>
      </c>
      <c r="F16" s="121" t="s">
        <v>185</v>
      </c>
      <c r="G16" s="121" t="s">
        <v>45</v>
      </c>
      <c r="H16" s="122">
        <v>1977</v>
      </c>
      <c r="I16" s="74">
        <v>893</v>
      </c>
      <c r="J16" s="74">
        <v>800</v>
      </c>
      <c r="K16" s="74">
        <v>800</v>
      </c>
      <c r="L16" s="74">
        <v>800</v>
      </c>
      <c r="M16" s="73">
        <v>800</v>
      </c>
      <c r="N16" s="73">
        <v>800</v>
      </c>
      <c r="O16" s="73">
        <v>800</v>
      </c>
      <c r="P16" s="73">
        <v>800</v>
      </c>
      <c r="Q16" s="73">
        <v>800</v>
      </c>
      <c r="R16" s="73">
        <v>800</v>
      </c>
      <c r="S16" s="73">
        <v>800</v>
      </c>
      <c r="X16" s="92"/>
      <c r="Y16" s="92"/>
    </row>
    <row r="17" spans="1:25">
      <c r="A17" s="14">
        <f t="shared" si="0"/>
        <v>17</v>
      </c>
      <c r="B17" s="121" t="s">
        <v>199</v>
      </c>
      <c r="C17" s="121"/>
      <c r="D17" s="121" t="s">
        <v>200</v>
      </c>
      <c r="E17" s="121" t="s">
        <v>198</v>
      </c>
      <c r="F17" s="121" t="s">
        <v>185</v>
      </c>
      <c r="G17" s="121" t="s">
        <v>45</v>
      </c>
      <c r="H17" s="122">
        <v>1978</v>
      </c>
      <c r="I17" s="74">
        <v>893</v>
      </c>
      <c r="J17" s="74">
        <v>805</v>
      </c>
      <c r="K17" s="74">
        <v>805</v>
      </c>
      <c r="L17" s="74">
        <v>805</v>
      </c>
      <c r="M17" s="73">
        <v>805</v>
      </c>
      <c r="N17" s="73">
        <v>805</v>
      </c>
      <c r="O17" s="73">
        <v>805</v>
      </c>
      <c r="P17" s="73">
        <v>805</v>
      </c>
      <c r="Q17" s="73">
        <v>805</v>
      </c>
      <c r="R17" s="73">
        <v>805</v>
      </c>
      <c r="S17" s="73">
        <v>805</v>
      </c>
      <c r="X17" s="92"/>
      <c r="Y17" s="92"/>
    </row>
    <row r="18" spans="1:25">
      <c r="A18" s="14">
        <f t="shared" si="0"/>
        <v>18</v>
      </c>
      <c r="B18" s="121" t="s">
        <v>201</v>
      </c>
      <c r="C18" s="121"/>
      <c r="D18" s="121" t="s">
        <v>202</v>
      </c>
      <c r="E18" s="121" t="s">
        <v>198</v>
      </c>
      <c r="F18" s="121" t="s">
        <v>185</v>
      </c>
      <c r="G18" s="121" t="s">
        <v>45</v>
      </c>
      <c r="H18" s="122">
        <v>1979</v>
      </c>
      <c r="I18" s="74">
        <v>893</v>
      </c>
      <c r="J18" s="74">
        <v>805</v>
      </c>
      <c r="K18" s="74">
        <v>805</v>
      </c>
      <c r="L18" s="74">
        <v>805</v>
      </c>
      <c r="M18" s="73">
        <v>805</v>
      </c>
      <c r="N18" s="73">
        <v>805</v>
      </c>
      <c r="O18" s="73">
        <v>805</v>
      </c>
      <c r="P18" s="73">
        <v>805</v>
      </c>
      <c r="Q18" s="73">
        <v>805</v>
      </c>
      <c r="R18" s="73">
        <v>805</v>
      </c>
      <c r="S18" s="73">
        <v>805</v>
      </c>
      <c r="X18"/>
      <c r="Y18" s="92"/>
    </row>
    <row r="19" spans="1:25">
      <c r="A19" s="14">
        <f t="shared" si="0"/>
        <v>19</v>
      </c>
      <c r="B19" s="121" t="s">
        <v>203</v>
      </c>
      <c r="C19" s="121"/>
      <c r="D19" s="121" t="s">
        <v>204</v>
      </c>
      <c r="E19" s="121" t="s">
        <v>205</v>
      </c>
      <c r="F19" s="121" t="s">
        <v>185</v>
      </c>
      <c r="G19" s="121" t="s">
        <v>45</v>
      </c>
      <c r="H19" s="122">
        <v>2010</v>
      </c>
      <c r="I19" s="74">
        <v>916.8</v>
      </c>
      <c r="J19" s="74">
        <v>855</v>
      </c>
      <c r="K19" s="74">
        <v>855</v>
      </c>
      <c r="L19" s="74">
        <v>855</v>
      </c>
      <c r="M19" s="73">
        <v>855</v>
      </c>
      <c r="N19" s="73">
        <v>855</v>
      </c>
      <c r="O19" s="73">
        <v>855</v>
      </c>
      <c r="P19" s="73">
        <v>855</v>
      </c>
      <c r="Q19" s="73">
        <v>855</v>
      </c>
      <c r="R19" s="73">
        <v>855</v>
      </c>
      <c r="S19" s="73">
        <v>855</v>
      </c>
      <c r="X19" s="92"/>
      <c r="Y19" s="92"/>
    </row>
    <row r="20" spans="1:25">
      <c r="A20" s="14">
        <f t="shared" si="0"/>
        <v>20</v>
      </c>
      <c r="B20" s="121" t="s">
        <v>206</v>
      </c>
      <c r="C20" s="121"/>
      <c r="D20" s="121" t="s">
        <v>207</v>
      </c>
      <c r="E20" s="121" t="s">
        <v>205</v>
      </c>
      <c r="F20" s="121" t="s">
        <v>185</v>
      </c>
      <c r="G20" s="121" t="s">
        <v>45</v>
      </c>
      <c r="H20" s="122">
        <v>2011</v>
      </c>
      <c r="I20" s="74">
        <v>916.8</v>
      </c>
      <c r="J20" s="74">
        <v>855</v>
      </c>
      <c r="K20" s="74">
        <v>855</v>
      </c>
      <c r="L20" s="74">
        <v>855</v>
      </c>
      <c r="M20" s="73">
        <v>855</v>
      </c>
      <c r="N20" s="73">
        <v>855</v>
      </c>
      <c r="O20" s="73">
        <v>855</v>
      </c>
      <c r="P20" s="73">
        <v>855</v>
      </c>
      <c r="Q20" s="73">
        <v>855</v>
      </c>
      <c r="R20" s="73">
        <v>855</v>
      </c>
      <c r="S20" s="73">
        <v>855</v>
      </c>
      <c r="X20" s="92"/>
      <c r="Y20" s="92"/>
    </row>
    <row r="21" spans="1:25">
      <c r="A21" s="14">
        <f t="shared" si="0"/>
        <v>21</v>
      </c>
      <c r="B21" s="121" t="s">
        <v>209</v>
      </c>
      <c r="C21" s="121"/>
      <c r="D21" s="121" t="s">
        <v>210</v>
      </c>
      <c r="E21" s="121" t="s">
        <v>211</v>
      </c>
      <c r="F21" s="121" t="s">
        <v>185</v>
      </c>
      <c r="G21" s="121" t="s">
        <v>46</v>
      </c>
      <c r="H21" s="122">
        <v>1982</v>
      </c>
      <c r="I21" s="74">
        <v>430</v>
      </c>
      <c r="J21" s="74">
        <v>391</v>
      </c>
      <c r="K21" s="74">
        <v>391</v>
      </c>
      <c r="L21" s="74">
        <v>391</v>
      </c>
      <c r="M21" s="73">
        <v>391</v>
      </c>
      <c r="N21" s="73">
        <v>391</v>
      </c>
      <c r="O21" s="73">
        <v>391</v>
      </c>
      <c r="P21" s="73">
        <v>391</v>
      </c>
      <c r="Q21" s="73">
        <v>391</v>
      </c>
      <c r="R21" s="73">
        <v>391</v>
      </c>
      <c r="S21" s="73">
        <v>391</v>
      </c>
      <c r="X21" s="92"/>
      <c r="Y21" s="92"/>
    </row>
    <row r="22" spans="1:25">
      <c r="A22" s="14">
        <f t="shared" si="0"/>
        <v>22</v>
      </c>
      <c r="B22" s="121" t="s">
        <v>212</v>
      </c>
      <c r="C22" s="121"/>
      <c r="D22" s="121" t="s">
        <v>213</v>
      </c>
      <c r="E22" s="121" t="s">
        <v>214</v>
      </c>
      <c r="F22" s="121" t="s">
        <v>185</v>
      </c>
      <c r="G22" s="121" t="s">
        <v>45</v>
      </c>
      <c r="H22" s="122">
        <v>2013</v>
      </c>
      <c r="I22" s="74">
        <v>1008</v>
      </c>
      <c r="J22" s="74">
        <v>932.6</v>
      </c>
      <c r="K22" s="74">
        <v>932.6</v>
      </c>
      <c r="L22" s="74">
        <v>932.6</v>
      </c>
      <c r="M22" s="73">
        <v>932.6</v>
      </c>
      <c r="N22" s="73">
        <v>932.6</v>
      </c>
      <c r="O22" s="73">
        <v>932.6</v>
      </c>
      <c r="P22" s="73">
        <v>932.6</v>
      </c>
      <c r="Q22" s="73">
        <v>932.6</v>
      </c>
      <c r="R22" s="73">
        <v>932.6</v>
      </c>
      <c r="S22" s="73">
        <v>932.6</v>
      </c>
      <c r="X22" s="92"/>
      <c r="Y22" s="92"/>
    </row>
    <row r="23" spans="1:25">
      <c r="A23" s="14">
        <f t="shared" si="0"/>
        <v>23</v>
      </c>
      <c r="B23" s="121" t="s">
        <v>215</v>
      </c>
      <c r="C23" s="121"/>
      <c r="D23" s="121" t="s">
        <v>216</v>
      </c>
      <c r="E23" s="121" t="s">
        <v>205</v>
      </c>
      <c r="F23" s="121" t="s">
        <v>185</v>
      </c>
      <c r="G23" s="121" t="s">
        <v>45</v>
      </c>
      <c r="H23" s="122">
        <v>1990</v>
      </c>
      <c r="I23" s="74">
        <v>174.6</v>
      </c>
      <c r="J23" s="74">
        <v>155</v>
      </c>
      <c r="K23" s="74">
        <v>155</v>
      </c>
      <c r="L23" s="74">
        <v>155</v>
      </c>
      <c r="M23" s="73">
        <v>155</v>
      </c>
      <c r="N23" s="73">
        <v>155</v>
      </c>
      <c r="O23" s="73">
        <v>155</v>
      </c>
      <c r="P23" s="73">
        <v>155</v>
      </c>
      <c r="Q23" s="73">
        <v>155</v>
      </c>
      <c r="R23" s="73">
        <v>155</v>
      </c>
      <c r="S23" s="73">
        <v>155</v>
      </c>
      <c r="X23" s="92"/>
      <c r="Y23" s="92"/>
    </row>
    <row r="24" spans="1:25">
      <c r="A24" s="14">
        <f t="shared" si="0"/>
        <v>24</v>
      </c>
      <c r="B24" s="121" t="s">
        <v>217</v>
      </c>
      <c r="C24" s="121"/>
      <c r="D24" s="121" t="s">
        <v>218</v>
      </c>
      <c r="E24" s="121" t="s">
        <v>205</v>
      </c>
      <c r="F24" s="121" t="s">
        <v>185</v>
      </c>
      <c r="G24" s="121" t="s">
        <v>45</v>
      </c>
      <c r="H24" s="122">
        <v>1991</v>
      </c>
      <c r="I24" s="74">
        <v>174.6</v>
      </c>
      <c r="J24" s="74">
        <v>155</v>
      </c>
      <c r="K24" s="74">
        <v>155</v>
      </c>
      <c r="L24" s="74">
        <v>155</v>
      </c>
      <c r="M24" s="73">
        <v>155</v>
      </c>
      <c r="N24" s="73">
        <v>155</v>
      </c>
      <c r="O24" s="73">
        <v>155</v>
      </c>
      <c r="P24" s="73">
        <v>155</v>
      </c>
      <c r="Q24" s="73">
        <v>155</v>
      </c>
      <c r="R24" s="73">
        <v>155</v>
      </c>
      <c r="S24" s="73">
        <v>155</v>
      </c>
      <c r="X24" s="92"/>
      <c r="Y24" s="92"/>
    </row>
    <row r="25" spans="1:25">
      <c r="A25" s="14">
        <f t="shared" si="0"/>
        <v>25</v>
      </c>
      <c r="B25" s="121" t="s">
        <v>219</v>
      </c>
      <c r="C25" s="121"/>
      <c r="D25" s="121" t="s">
        <v>220</v>
      </c>
      <c r="E25" s="121" t="s">
        <v>267</v>
      </c>
      <c r="F25" s="121" t="s">
        <v>185</v>
      </c>
      <c r="G25" s="121" t="s">
        <v>221</v>
      </c>
      <c r="H25" s="122">
        <v>1977</v>
      </c>
      <c r="I25" s="74">
        <v>734.1</v>
      </c>
      <c r="J25" s="74">
        <v>664</v>
      </c>
      <c r="K25" s="74">
        <v>664</v>
      </c>
      <c r="L25" s="74">
        <v>664</v>
      </c>
      <c r="M25" s="73">
        <v>664</v>
      </c>
      <c r="N25" s="73">
        <v>664</v>
      </c>
      <c r="O25" s="73">
        <v>664</v>
      </c>
      <c r="P25" s="73">
        <v>664</v>
      </c>
      <c r="Q25" s="73">
        <v>664</v>
      </c>
      <c r="R25" s="73">
        <v>664</v>
      </c>
      <c r="S25" s="73">
        <v>664</v>
      </c>
      <c r="X25" s="92"/>
      <c r="Y25" s="92"/>
    </row>
    <row r="26" spans="1:25">
      <c r="A26" s="14">
        <f t="shared" si="0"/>
        <v>26</v>
      </c>
      <c r="B26" s="121" t="s">
        <v>222</v>
      </c>
      <c r="C26" s="121"/>
      <c r="D26" s="121" t="s">
        <v>223</v>
      </c>
      <c r="E26" s="121" t="s">
        <v>267</v>
      </c>
      <c r="F26" s="121" t="s">
        <v>185</v>
      </c>
      <c r="G26" s="121" t="s">
        <v>221</v>
      </c>
      <c r="H26" s="122">
        <v>1978</v>
      </c>
      <c r="I26" s="74">
        <v>734.1</v>
      </c>
      <c r="J26" s="74">
        <v>663</v>
      </c>
      <c r="K26" s="74">
        <v>663</v>
      </c>
      <c r="L26" s="74">
        <v>663</v>
      </c>
      <c r="M26" s="73">
        <v>663</v>
      </c>
      <c r="N26" s="73">
        <v>663</v>
      </c>
      <c r="O26" s="73">
        <v>663</v>
      </c>
      <c r="P26" s="73">
        <v>663</v>
      </c>
      <c r="Q26" s="73">
        <v>663</v>
      </c>
      <c r="R26" s="73">
        <v>663</v>
      </c>
      <c r="S26" s="73">
        <v>663</v>
      </c>
      <c r="X26" s="92"/>
      <c r="Y26" s="92"/>
    </row>
    <row r="27" spans="1:25">
      <c r="A27" s="14">
        <f t="shared" si="0"/>
        <v>27</v>
      </c>
      <c r="B27" s="121" t="s">
        <v>224</v>
      </c>
      <c r="C27" s="121"/>
      <c r="D27" s="121" t="s">
        <v>225</v>
      </c>
      <c r="E27" s="121" t="s">
        <v>267</v>
      </c>
      <c r="F27" s="121" t="s">
        <v>185</v>
      </c>
      <c r="G27" s="121" t="s">
        <v>221</v>
      </c>
      <c r="H27" s="122">
        <v>1980</v>
      </c>
      <c r="I27" s="74">
        <v>614.6</v>
      </c>
      <c r="J27" s="74">
        <v>577</v>
      </c>
      <c r="K27" s="74">
        <v>577</v>
      </c>
      <c r="L27" s="74">
        <v>577</v>
      </c>
      <c r="M27" s="73">
        <v>577</v>
      </c>
      <c r="N27" s="73">
        <v>577</v>
      </c>
      <c r="O27" s="73">
        <v>577</v>
      </c>
      <c r="P27" s="73">
        <v>577</v>
      </c>
      <c r="Q27" s="73">
        <v>577</v>
      </c>
      <c r="R27" s="73">
        <v>577</v>
      </c>
      <c r="S27" s="73">
        <v>577</v>
      </c>
      <c r="X27" s="92"/>
      <c r="Y27" s="92"/>
    </row>
    <row r="28" spans="1:25">
      <c r="A28" s="14">
        <f t="shared" si="0"/>
        <v>28</v>
      </c>
      <c r="B28" s="121" t="s">
        <v>226</v>
      </c>
      <c r="C28" s="121"/>
      <c r="D28" s="121" t="s">
        <v>227</v>
      </c>
      <c r="E28" s="121" t="s">
        <v>267</v>
      </c>
      <c r="F28" s="121" t="s">
        <v>185</v>
      </c>
      <c r="G28" s="121" t="s">
        <v>221</v>
      </c>
      <c r="H28" s="122">
        <v>1982</v>
      </c>
      <c r="I28" s="74">
        <v>653.99</v>
      </c>
      <c r="J28" s="74">
        <v>610</v>
      </c>
      <c r="K28" s="74">
        <v>610</v>
      </c>
      <c r="L28" s="74">
        <v>610</v>
      </c>
      <c r="M28" s="73">
        <v>610</v>
      </c>
      <c r="N28" s="73">
        <v>610</v>
      </c>
      <c r="O28" s="73">
        <v>610</v>
      </c>
      <c r="P28" s="73">
        <v>610</v>
      </c>
      <c r="Q28" s="73">
        <v>610</v>
      </c>
      <c r="R28" s="73">
        <v>610</v>
      </c>
      <c r="S28" s="73">
        <v>610</v>
      </c>
      <c r="X28" s="92"/>
      <c r="Y28" s="92"/>
    </row>
    <row r="29" spans="1:25">
      <c r="A29" s="14">
        <f t="shared" si="0"/>
        <v>29</v>
      </c>
      <c r="B29" s="121" t="s">
        <v>228</v>
      </c>
      <c r="C29" s="121"/>
      <c r="D29" s="121" t="s">
        <v>229</v>
      </c>
      <c r="E29" s="121" t="s">
        <v>51</v>
      </c>
      <c r="F29" s="121" t="s">
        <v>2251</v>
      </c>
      <c r="G29" s="121" t="s">
        <v>46</v>
      </c>
      <c r="H29" s="122">
        <v>2000</v>
      </c>
      <c r="I29" s="74">
        <v>195</v>
      </c>
      <c r="J29" s="74">
        <v>164</v>
      </c>
      <c r="K29" s="74">
        <v>164</v>
      </c>
      <c r="L29" s="74">
        <v>164</v>
      </c>
      <c r="M29" s="73">
        <v>164</v>
      </c>
      <c r="N29" s="73">
        <v>164</v>
      </c>
      <c r="O29" s="73">
        <v>164</v>
      </c>
      <c r="P29" s="73">
        <v>164</v>
      </c>
      <c r="Q29" s="73">
        <v>164</v>
      </c>
      <c r="R29" s="73">
        <v>164</v>
      </c>
      <c r="S29" s="73">
        <v>164</v>
      </c>
      <c r="X29" s="92"/>
      <c r="Y29" s="92"/>
    </row>
    <row r="30" spans="1:25">
      <c r="A30" s="14">
        <f t="shared" si="0"/>
        <v>30</v>
      </c>
      <c r="B30" s="121" t="s">
        <v>231</v>
      </c>
      <c r="C30" s="121"/>
      <c r="D30" s="121" t="s">
        <v>232</v>
      </c>
      <c r="E30" s="121" t="s">
        <v>51</v>
      </c>
      <c r="F30" s="121" t="s">
        <v>2251</v>
      </c>
      <c r="G30" s="121" t="s">
        <v>46</v>
      </c>
      <c r="H30" s="122">
        <v>2000</v>
      </c>
      <c r="I30" s="74">
        <v>195</v>
      </c>
      <c r="J30" s="74">
        <v>164</v>
      </c>
      <c r="K30" s="74">
        <v>164</v>
      </c>
      <c r="L30" s="74">
        <v>164</v>
      </c>
      <c r="M30" s="73">
        <v>164</v>
      </c>
      <c r="N30" s="73">
        <v>164</v>
      </c>
      <c r="O30" s="73">
        <v>164</v>
      </c>
      <c r="P30" s="73">
        <v>164</v>
      </c>
      <c r="Q30" s="73">
        <v>164</v>
      </c>
      <c r="R30" s="73">
        <v>164</v>
      </c>
      <c r="S30" s="73">
        <v>164</v>
      </c>
      <c r="X30" s="92"/>
      <c r="Y30" s="92"/>
    </row>
    <row r="31" spans="1:25">
      <c r="A31" s="14">
        <f t="shared" si="0"/>
        <v>31</v>
      </c>
      <c r="B31" s="121" t="s">
        <v>233</v>
      </c>
      <c r="C31" s="121"/>
      <c r="D31" s="121" t="s">
        <v>234</v>
      </c>
      <c r="E31" s="121" t="s">
        <v>51</v>
      </c>
      <c r="F31" s="121" t="s">
        <v>2251</v>
      </c>
      <c r="G31" s="121" t="s">
        <v>46</v>
      </c>
      <c r="H31" s="122">
        <v>2000</v>
      </c>
      <c r="I31" s="74">
        <v>222</v>
      </c>
      <c r="J31" s="74">
        <v>190</v>
      </c>
      <c r="K31" s="74">
        <v>190</v>
      </c>
      <c r="L31" s="74">
        <v>190</v>
      </c>
      <c r="M31" s="73">
        <v>190</v>
      </c>
      <c r="N31" s="73">
        <v>190</v>
      </c>
      <c r="O31" s="73">
        <v>190</v>
      </c>
      <c r="P31" s="73">
        <v>190</v>
      </c>
      <c r="Q31" s="73">
        <v>190</v>
      </c>
      <c r="R31" s="73">
        <v>190</v>
      </c>
      <c r="S31" s="73">
        <v>190</v>
      </c>
      <c r="X31" s="92"/>
      <c r="Y31" s="92"/>
    </row>
    <row r="32" spans="1:25">
      <c r="A32" s="14">
        <f t="shared" si="0"/>
        <v>32</v>
      </c>
      <c r="B32" s="121" t="s">
        <v>235</v>
      </c>
      <c r="C32" s="121"/>
      <c r="D32" s="121" t="s">
        <v>236</v>
      </c>
      <c r="E32" s="121" t="s">
        <v>237</v>
      </c>
      <c r="F32" s="121" t="s">
        <v>2252</v>
      </c>
      <c r="G32" s="121" t="s">
        <v>45</v>
      </c>
      <c r="H32" s="122">
        <v>1973</v>
      </c>
      <c r="I32" s="74">
        <v>21</v>
      </c>
      <c r="J32" s="74">
        <v>18</v>
      </c>
      <c r="K32" s="74">
        <v>18</v>
      </c>
      <c r="L32" s="74">
        <v>18</v>
      </c>
      <c r="M32" s="73">
        <v>18</v>
      </c>
      <c r="N32" s="73">
        <v>18</v>
      </c>
      <c r="O32" s="73">
        <v>18</v>
      </c>
      <c r="P32" s="73">
        <v>18</v>
      </c>
      <c r="Q32" s="73">
        <v>18</v>
      </c>
      <c r="R32" s="73">
        <v>18</v>
      </c>
      <c r="S32" s="73">
        <v>18</v>
      </c>
      <c r="X32" s="92"/>
      <c r="Y32" s="92"/>
    </row>
    <row r="33" spans="1:25">
      <c r="A33" s="14">
        <f t="shared" si="0"/>
        <v>33</v>
      </c>
      <c r="B33" s="121" t="s">
        <v>240</v>
      </c>
      <c r="C33" s="121"/>
      <c r="D33" s="121" t="s">
        <v>238</v>
      </c>
      <c r="E33" s="121" t="s">
        <v>239</v>
      </c>
      <c r="F33" s="121" t="s">
        <v>2251</v>
      </c>
      <c r="G33" s="121" t="s">
        <v>90</v>
      </c>
      <c r="H33" s="122">
        <v>2010</v>
      </c>
      <c r="I33" s="74">
        <v>189.55</v>
      </c>
      <c r="J33" s="74">
        <v>157</v>
      </c>
      <c r="K33" s="74">
        <v>157</v>
      </c>
      <c r="L33" s="74">
        <v>157</v>
      </c>
      <c r="M33" s="73">
        <v>157</v>
      </c>
      <c r="N33" s="73">
        <v>157</v>
      </c>
      <c r="O33" s="73">
        <v>157</v>
      </c>
      <c r="P33" s="73">
        <v>157</v>
      </c>
      <c r="Q33" s="73">
        <v>157</v>
      </c>
      <c r="R33" s="73">
        <v>157</v>
      </c>
      <c r="S33" s="73">
        <v>157</v>
      </c>
      <c r="X33" s="92"/>
      <c r="Y33" s="92"/>
    </row>
    <row r="34" spans="1:25">
      <c r="A34" s="14">
        <f t="shared" si="0"/>
        <v>34</v>
      </c>
      <c r="B34" s="121" t="s">
        <v>242</v>
      </c>
      <c r="C34" s="121"/>
      <c r="D34" s="121" t="s">
        <v>241</v>
      </c>
      <c r="E34" s="121" t="s">
        <v>239</v>
      </c>
      <c r="F34" s="121" t="s">
        <v>2251</v>
      </c>
      <c r="G34" s="121" t="s">
        <v>90</v>
      </c>
      <c r="H34" s="122">
        <v>2010</v>
      </c>
      <c r="I34" s="74">
        <v>189.55</v>
      </c>
      <c r="J34" s="74">
        <v>157</v>
      </c>
      <c r="K34" s="74">
        <v>157</v>
      </c>
      <c r="L34" s="74">
        <v>157</v>
      </c>
      <c r="M34" s="73">
        <v>157</v>
      </c>
      <c r="N34" s="73">
        <v>157</v>
      </c>
      <c r="O34" s="73">
        <v>157</v>
      </c>
      <c r="P34" s="73">
        <v>157</v>
      </c>
      <c r="Q34" s="73">
        <v>157</v>
      </c>
      <c r="R34" s="73">
        <v>157</v>
      </c>
      <c r="S34" s="73">
        <v>157</v>
      </c>
      <c r="X34" s="92"/>
      <c r="Y34" s="92"/>
    </row>
    <row r="35" spans="1:25">
      <c r="A35" s="14">
        <f t="shared" si="0"/>
        <v>35</v>
      </c>
      <c r="B35" s="121" t="s">
        <v>244</v>
      </c>
      <c r="C35" s="121"/>
      <c r="D35" s="121" t="s">
        <v>245</v>
      </c>
      <c r="E35" s="121" t="s">
        <v>239</v>
      </c>
      <c r="F35" s="121" t="s">
        <v>2253</v>
      </c>
      <c r="G35" s="121" t="s">
        <v>90</v>
      </c>
      <c r="H35" s="122">
        <v>1974</v>
      </c>
      <c r="I35" s="74">
        <v>352.8</v>
      </c>
      <c r="J35" s="74">
        <v>292</v>
      </c>
      <c r="K35" s="74">
        <v>292</v>
      </c>
      <c r="L35" s="74">
        <v>292</v>
      </c>
      <c r="M35" s="73">
        <v>292</v>
      </c>
      <c r="N35" s="73">
        <v>292</v>
      </c>
      <c r="O35" s="73">
        <v>292</v>
      </c>
      <c r="P35" s="73">
        <v>292</v>
      </c>
      <c r="Q35" s="73">
        <v>292</v>
      </c>
      <c r="R35" s="73">
        <v>292</v>
      </c>
      <c r="S35" s="73">
        <v>292</v>
      </c>
      <c r="X35" s="92"/>
      <c r="Y35" s="92"/>
    </row>
    <row r="36" spans="1:25">
      <c r="A36" s="14">
        <f t="shared" si="0"/>
        <v>36</v>
      </c>
      <c r="B36" s="121" t="s">
        <v>249</v>
      </c>
      <c r="C36" s="121"/>
      <c r="D36" s="121" t="s">
        <v>243</v>
      </c>
      <c r="E36" s="121" t="s">
        <v>239</v>
      </c>
      <c r="F36" s="121" t="s">
        <v>2251</v>
      </c>
      <c r="G36" s="121" t="s">
        <v>90</v>
      </c>
      <c r="H36" s="122">
        <v>1976</v>
      </c>
      <c r="I36" s="74">
        <v>351</v>
      </c>
      <c r="J36" s="74">
        <v>319</v>
      </c>
      <c r="K36" s="74">
        <v>319</v>
      </c>
      <c r="L36" s="74">
        <v>319</v>
      </c>
      <c r="M36" s="73">
        <v>319</v>
      </c>
      <c r="N36" s="73">
        <v>319</v>
      </c>
      <c r="O36" s="73">
        <v>319</v>
      </c>
      <c r="P36" s="73">
        <v>319</v>
      </c>
      <c r="Q36" s="73">
        <v>319</v>
      </c>
      <c r="R36" s="73">
        <v>319</v>
      </c>
      <c r="S36" s="73">
        <v>319</v>
      </c>
      <c r="X36" s="92"/>
      <c r="Y36" s="92"/>
    </row>
    <row r="37" spans="1:25">
      <c r="A37" s="14">
        <f t="shared" si="0"/>
        <v>37</v>
      </c>
      <c r="B37" s="121" t="s">
        <v>246</v>
      </c>
      <c r="C37" s="121" t="s">
        <v>3071</v>
      </c>
      <c r="D37" s="121" t="s">
        <v>247</v>
      </c>
      <c r="E37" s="121" t="s">
        <v>248</v>
      </c>
      <c r="F37" s="121" t="s">
        <v>2251</v>
      </c>
      <c r="G37" s="121" t="s">
        <v>46</v>
      </c>
      <c r="H37" s="122">
        <v>2002</v>
      </c>
      <c r="I37" s="74">
        <v>188</v>
      </c>
      <c r="J37" s="74">
        <v>150</v>
      </c>
      <c r="K37" s="74">
        <v>150</v>
      </c>
      <c r="L37" s="74">
        <v>150</v>
      </c>
      <c r="M37" s="73">
        <v>150</v>
      </c>
      <c r="N37" s="73">
        <v>150</v>
      </c>
      <c r="O37" s="73">
        <v>150</v>
      </c>
      <c r="P37" s="73">
        <v>150</v>
      </c>
      <c r="Q37" s="73">
        <v>150</v>
      </c>
      <c r="R37" s="73">
        <v>150</v>
      </c>
      <c r="S37" s="73">
        <v>150</v>
      </c>
      <c r="X37" s="92"/>
      <c r="Y37" s="92"/>
    </row>
    <row r="38" spans="1:25">
      <c r="A38" s="14">
        <f t="shared" si="0"/>
        <v>38</v>
      </c>
      <c r="B38" s="121" t="s">
        <v>250</v>
      </c>
      <c r="C38" s="121" t="s">
        <v>3071</v>
      </c>
      <c r="D38" s="121" t="s">
        <v>251</v>
      </c>
      <c r="E38" s="121" t="s">
        <v>248</v>
      </c>
      <c r="F38" s="121" t="s">
        <v>2251</v>
      </c>
      <c r="G38" s="121" t="s">
        <v>46</v>
      </c>
      <c r="H38" s="122">
        <v>2002</v>
      </c>
      <c r="I38" s="74">
        <v>188</v>
      </c>
      <c r="J38" s="74">
        <v>150</v>
      </c>
      <c r="K38" s="74">
        <v>150</v>
      </c>
      <c r="L38" s="74">
        <v>150</v>
      </c>
      <c r="M38" s="73">
        <v>150</v>
      </c>
      <c r="N38" s="73">
        <v>150</v>
      </c>
      <c r="O38" s="73">
        <v>150</v>
      </c>
      <c r="P38" s="73">
        <v>150</v>
      </c>
      <c r="Q38" s="73">
        <v>150</v>
      </c>
      <c r="R38" s="73">
        <v>150</v>
      </c>
      <c r="S38" s="73">
        <v>150</v>
      </c>
      <c r="X38"/>
      <c r="Y38" s="92"/>
    </row>
    <row r="39" spans="1:25">
      <c r="A39" s="14">
        <f t="shared" si="0"/>
        <v>39</v>
      </c>
      <c r="B39" s="121" t="s">
        <v>252</v>
      </c>
      <c r="C39" s="121" t="s">
        <v>3071</v>
      </c>
      <c r="D39" s="121" t="s">
        <v>253</v>
      </c>
      <c r="E39" s="121" t="s">
        <v>248</v>
      </c>
      <c r="F39" s="121" t="s">
        <v>2251</v>
      </c>
      <c r="G39" s="121" t="s">
        <v>46</v>
      </c>
      <c r="H39" s="122">
        <v>2002</v>
      </c>
      <c r="I39" s="74">
        <v>242</v>
      </c>
      <c r="J39" s="74">
        <v>233</v>
      </c>
      <c r="K39" s="74">
        <v>233</v>
      </c>
      <c r="L39" s="74">
        <v>233</v>
      </c>
      <c r="M39" s="73">
        <v>233</v>
      </c>
      <c r="N39" s="73">
        <v>233</v>
      </c>
      <c r="O39" s="73">
        <v>233</v>
      </c>
      <c r="P39" s="73">
        <v>233</v>
      </c>
      <c r="Q39" s="73">
        <v>233</v>
      </c>
      <c r="R39" s="73">
        <v>233</v>
      </c>
      <c r="S39" s="73">
        <v>233</v>
      </c>
      <c r="X39"/>
      <c r="Y39" s="92"/>
    </row>
    <row r="40" spans="1:25">
      <c r="A40" s="14">
        <f t="shared" si="0"/>
        <v>40</v>
      </c>
      <c r="B40" s="121" t="s">
        <v>254</v>
      </c>
      <c r="C40" s="121"/>
      <c r="D40" s="121" t="s">
        <v>255</v>
      </c>
      <c r="E40" s="121" t="s">
        <v>256</v>
      </c>
      <c r="F40" s="121" t="s">
        <v>2251</v>
      </c>
      <c r="G40" s="121" t="s">
        <v>45</v>
      </c>
      <c r="H40" s="122">
        <v>2000</v>
      </c>
      <c r="I40" s="74">
        <v>188.7</v>
      </c>
      <c r="J40" s="74">
        <v>143</v>
      </c>
      <c r="K40" s="74">
        <v>143</v>
      </c>
      <c r="L40" s="74">
        <v>143</v>
      </c>
      <c r="M40" s="73">
        <v>143</v>
      </c>
      <c r="N40" s="73">
        <v>143</v>
      </c>
      <c r="O40" s="73">
        <v>143</v>
      </c>
      <c r="P40" s="73">
        <v>143</v>
      </c>
      <c r="Q40" s="73">
        <v>143</v>
      </c>
      <c r="R40" s="73">
        <v>143</v>
      </c>
      <c r="S40" s="73">
        <v>143</v>
      </c>
      <c r="X40"/>
      <c r="Y40" s="92"/>
    </row>
    <row r="41" spans="1:25">
      <c r="A41" s="14">
        <f t="shared" si="0"/>
        <v>41</v>
      </c>
      <c r="B41" s="121" t="s">
        <v>259</v>
      </c>
      <c r="C41" s="121"/>
      <c r="D41" s="121" t="s">
        <v>260</v>
      </c>
      <c r="E41" s="121" t="s">
        <v>256</v>
      </c>
      <c r="F41" s="121" t="s">
        <v>2251</v>
      </c>
      <c r="G41" s="121" t="s">
        <v>45</v>
      </c>
      <c r="H41" s="122">
        <v>2000</v>
      </c>
      <c r="I41" s="74">
        <v>188.7</v>
      </c>
      <c r="J41" s="74">
        <v>143</v>
      </c>
      <c r="K41" s="74">
        <v>143</v>
      </c>
      <c r="L41" s="74">
        <v>143</v>
      </c>
      <c r="M41" s="73">
        <v>143</v>
      </c>
      <c r="N41" s="73">
        <v>143</v>
      </c>
      <c r="O41" s="73">
        <v>143</v>
      </c>
      <c r="P41" s="73">
        <v>143</v>
      </c>
      <c r="Q41" s="73">
        <v>143</v>
      </c>
      <c r="R41" s="73">
        <v>143</v>
      </c>
      <c r="S41" s="73">
        <v>143</v>
      </c>
      <c r="X41"/>
      <c r="Y41" s="92"/>
    </row>
    <row r="42" spans="1:25">
      <c r="A42" s="14">
        <f t="shared" si="0"/>
        <v>42</v>
      </c>
      <c r="B42" s="121" t="s">
        <v>261</v>
      </c>
      <c r="C42" s="121"/>
      <c r="D42" s="121" t="s">
        <v>262</v>
      </c>
      <c r="E42" s="121" t="s">
        <v>256</v>
      </c>
      <c r="F42" s="121" t="s">
        <v>2251</v>
      </c>
      <c r="G42" s="121" t="s">
        <v>45</v>
      </c>
      <c r="H42" s="122">
        <v>2001</v>
      </c>
      <c r="I42" s="74">
        <v>188.7</v>
      </c>
      <c r="J42" s="74">
        <v>145</v>
      </c>
      <c r="K42" s="74">
        <v>145</v>
      </c>
      <c r="L42" s="74">
        <v>145</v>
      </c>
      <c r="M42" s="73">
        <v>145</v>
      </c>
      <c r="N42" s="73">
        <v>145</v>
      </c>
      <c r="O42" s="73">
        <v>145</v>
      </c>
      <c r="P42" s="73">
        <v>145</v>
      </c>
      <c r="Q42" s="73">
        <v>145</v>
      </c>
      <c r="R42" s="73">
        <v>145</v>
      </c>
      <c r="S42" s="73">
        <v>145</v>
      </c>
      <c r="X42"/>
      <c r="Y42" s="92"/>
    </row>
    <row r="43" spans="1:25">
      <c r="A43" s="14">
        <f t="shared" si="0"/>
        <v>43</v>
      </c>
      <c r="B43" s="121" t="s">
        <v>257</v>
      </c>
      <c r="C43" s="121"/>
      <c r="D43" s="121" t="s">
        <v>258</v>
      </c>
      <c r="E43" s="121" t="s">
        <v>256</v>
      </c>
      <c r="F43" s="121" t="s">
        <v>2251</v>
      </c>
      <c r="G43" s="121" t="s">
        <v>45</v>
      </c>
      <c r="H43" s="122">
        <v>2001</v>
      </c>
      <c r="I43" s="74">
        <v>94.95</v>
      </c>
      <c r="J43" s="74">
        <v>79.5</v>
      </c>
      <c r="K43" s="74">
        <v>79.5</v>
      </c>
      <c r="L43" s="74">
        <v>79.5</v>
      </c>
      <c r="M43" s="73">
        <v>79.5</v>
      </c>
      <c r="N43" s="73">
        <v>79.5</v>
      </c>
      <c r="O43" s="73">
        <v>79.5</v>
      </c>
      <c r="P43" s="73">
        <v>79.5</v>
      </c>
      <c r="Q43" s="73">
        <v>79.5</v>
      </c>
      <c r="R43" s="73">
        <v>79.5</v>
      </c>
      <c r="S43" s="73">
        <v>79.5</v>
      </c>
      <c r="X43"/>
      <c r="Y43" s="92"/>
    </row>
    <row r="44" spans="1:25">
      <c r="A44" s="14">
        <f t="shared" si="0"/>
        <v>44</v>
      </c>
      <c r="B44" s="121" t="s">
        <v>263</v>
      </c>
      <c r="C44" s="121"/>
      <c r="D44" s="121" t="s">
        <v>264</v>
      </c>
      <c r="E44" s="121" t="s">
        <v>256</v>
      </c>
      <c r="F44" s="121" t="s">
        <v>2251</v>
      </c>
      <c r="G44" s="121" t="s">
        <v>45</v>
      </c>
      <c r="H44" s="122">
        <v>2009</v>
      </c>
      <c r="I44" s="74">
        <v>254.15</v>
      </c>
      <c r="J44" s="74">
        <v>213.5</v>
      </c>
      <c r="K44" s="74">
        <v>213.5</v>
      </c>
      <c r="L44" s="74">
        <v>213.5</v>
      </c>
      <c r="M44" s="73">
        <v>213.5</v>
      </c>
      <c r="N44" s="73">
        <v>213.5</v>
      </c>
      <c r="O44" s="73">
        <v>213.5</v>
      </c>
      <c r="P44" s="73">
        <v>213.5</v>
      </c>
      <c r="Q44" s="73">
        <v>213.5</v>
      </c>
      <c r="R44" s="73">
        <v>213.5</v>
      </c>
      <c r="S44" s="73">
        <v>213.5</v>
      </c>
      <c r="X44"/>
      <c r="Y44" s="92"/>
    </row>
    <row r="45" spans="1:25">
      <c r="A45" s="14">
        <f t="shared" si="0"/>
        <v>45</v>
      </c>
      <c r="B45" s="121" t="s">
        <v>265</v>
      </c>
      <c r="C45" s="121"/>
      <c r="D45" s="121" t="s">
        <v>266</v>
      </c>
      <c r="E45" s="121" t="s">
        <v>267</v>
      </c>
      <c r="F45" s="121" t="s">
        <v>2251</v>
      </c>
      <c r="G45" s="121" t="s">
        <v>221</v>
      </c>
      <c r="H45" s="122">
        <v>2003</v>
      </c>
      <c r="I45" s="74">
        <v>198.9</v>
      </c>
      <c r="J45" s="74">
        <v>149.69999999999999</v>
      </c>
      <c r="K45" s="74">
        <v>149.69999999999999</v>
      </c>
      <c r="L45" s="74">
        <v>149.69999999999999</v>
      </c>
      <c r="M45" s="73">
        <v>149.69999999999999</v>
      </c>
      <c r="N45" s="73">
        <v>149.69999999999999</v>
      </c>
      <c r="O45" s="73">
        <v>149.69999999999999</v>
      </c>
      <c r="P45" s="73">
        <v>149.69999999999999</v>
      </c>
      <c r="Q45" s="73">
        <v>149.69999999999999</v>
      </c>
      <c r="R45" s="73">
        <v>149.69999999999999</v>
      </c>
      <c r="S45" s="73">
        <v>149.69999999999999</v>
      </c>
      <c r="X45"/>
      <c r="Y45" s="92"/>
    </row>
    <row r="46" spans="1:25">
      <c r="A46" s="14">
        <f t="shared" si="0"/>
        <v>46</v>
      </c>
      <c r="B46" s="121" t="s">
        <v>268</v>
      </c>
      <c r="C46" s="121"/>
      <c r="D46" s="121" t="s">
        <v>269</v>
      </c>
      <c r="E46" s="121" t="s">
        <v>267</v>
      </c>
      <c r="F46" s="121" t="s">
        <v>2251</v>
      </c>
      <c r="G46" s="121" t="s">
        <v>221</v>
      </c>
      <c r="H46" s="122">
        <v>2003</v>
      </c>
      <c r="I46" s="74">
        <v>198.9</v>
      </c>
      <c r="J46" s="74">
        <v>149.69999999999999</v>
      </c>
      <c r="K46" s="74">
        <v>149.69999999999999</v>
      </c>
      <c r="L46" s="74">
        <v>149.69999999999999</v>
      </c>
      <c r="M46" s="73">
        <v>149.69999999999999</v>
      </c>
      <c r="N46" s="73">
        <v>149.69999999999999</v>
      </c>
      <c r="O46" s="73">
        <v>149.69999999999999</v>
      </c>
      <c r="P46" s="73">
        <v>149.69999999999999</v>
      </c>
      <c r="Q46" s="73">
        <v>149.69999999999999</v>
      </c>
      <c r="R46" s="73">
        <v>149.69999999999999</v>
      </c>
      <c r="S46" s="73">
        <v>149.69999999999999</v>
      </c>
      <c r="X46"/>
      <c r="Y46" s="92"/>
    </row>
    <row r="47" spans="1:25">
      <c r="A47" s="14">
        <f t="shared" si="0"/>
        <v>47</v>
      </c>
      <c r="B47" s="121" t="s">
        <v>271</v>
      </c>
      <c r="C47" s="121"/>
      <c r="D47" s="121" t="s">
        <v>272</v>
      </c>
      <c r="E47" s="121" t="s">
        <v>267</v>
      </c>
      <c r="F47" s="121" t="s">
        <v>2251</v>
      </c>
      <c r="G47" s="121" t="s">
        <v>221</v>
      </c>
      <c r="H47" s="122">
        <v>2003</v>
      </c>
      <c r="I47" s="74">
        <v>275.57</v>
      </c>
      <c r="J47" s="74">
        <v>257.89999999999998</v>
      </c>
      <c r="K47" s="74">
        <v>257.89999999999998</v>
      </c>
      <c r="L47" s="74">
        <v>257.89999999999998</v>
      </c>
      <c r="M47" s="73">
        <v>257.89999999999998</v>
      </c>
      <c r="N47" s="73">
        <v>257.89999999999998</v>
      </c>
      <c r="O47" s="73">
        <v>257.89999999999998</v>
      </c>
      <c r="P47" s="73">
        <v>257.89999999999998</v>
      </c>
      <c r="Q47" s="73">
        <v>257.89999999999998</v>
      </c>
      <c r="R47" s="73">
        <v>257.89999999999998</v>
      </c>
      <c r="S47" s="73">
        <v>257.89999999999998</v>
      </c>
      <c r="X47"/>
      <c r="Y47" s="92"/>
    </row>
    <row r="48" spans="1:25">
      <c r="A48" s="14">
        <f t="shared" si="0"/>
        <v>48</v>
      </c>
      <c r="B48" s="121" t="s">
        <v>273</v>
      </c>
      <c r="C48" s="121"/>
      <c r="D48" s="121" t="s">
        <v>274</v>
      </c>
      <c r="E48" s="121" t="s">
        <v>275</v>
      </c>
      <c r="F48" s="121" t="s">
        <v>2251</v>
      </c>
      <c r="G48" s="121" t="s">
        <v>47</v>
      </c>
      <c r="H48" s="122">
        <v>1987</v>
      </c>
      <c r="I48" s="74">
        <v>75</v>
      </c>
      <c r="J48" s="74">
        <v>75</v>
      </c>
      <c r="K48" s="74">
        <v>75</v>
      </c>
      <c r="L48" s="74">
        <v>75</v>
      </c>
      <c r="M48" s="73">
        <v>75</v>
      </c>
      <c r="N48" s="73">
        <v>75</v>
      </c>
      <c r="O48" s="73">
        <v>75</v>
      </c>
      <c r="P48" s="73">
        <v>75</v>
      </c>
      <c r="Q48" s="73">
        <v>75</v>
      </c>
      <c r="R48" s="73">
        <v>75</v>
      </c>
      <c r="S48" s="73">
        <v>75</v>
      </c>
      <c r="X48"/>
      <c r="Y48" s="92"/>
    </row>
    <row r="49" spans="1:25">
      <c r="A49" s="14">
        <f t="shared" si="0"/>
        <v>49</v>
      </c>
      <c r="B49" s="121" t="s">
        <v>276</v>
      </c>
      <c r="C49" s="121"/>
      <c r="D49" s="121" t="s">
        <v>277</v>
      </c>
      <c r="E49" s="121" t="s">
        <v>275</v>
      </c>
      <c r="F49" s="121" t="s">
        <v>2251</v>
      </c>
      <c r="G49" s="121" t="s">
        <v>47</v>
      </c>
      <c r="H49" s="122">
        <v>1987</v>
      </c>
      <c r="I49" s="74">
        <v>75</v>
      </c>
      <c r="J49" s="74">
        <v>75</v>
      </c>
      <c r="K49" s="74">
        <v>75</v>
      </c>
      <c r="L49" s="74">
        <v>75</v>
      </c>
      <c r="M49" s="73">
        <v>75</v>
      </c>
      <c r="N49" s="73">
        <v>75</v>
      </c>
      <c r="O49" s="73">
        <v>75</v>
      </c>
      <c r="P49" s="73">
        <v>75</v>
      </c>
      <c r="Q49" s="73">
        <v>75</v>
      </c>
      <c r="R49" s="73">
        <v>75</v>
      </c>
      <c r="S49" s="73">
        <v>75</v>
      </c>
      <c r="X49"/>
      <c r="Y49" s="92"/>
    </row>
    <row r="50" spans="1:25">
      <c r="A50" s="14">
        <f t="shared" si="0"/>
        <v>50</v>
      </c>
      <c r="B50" s="121" t="s">
        <v>278</v>
      </c>
      <c r="C50" s="121"/>
      <c r="D50" s="121" t="s">
        <v>279</v>
      </c>
      <c r="E50" s="121" t="s">
        <v>275</v>
      </c>
      <c r="F50" s="121" t="s">
        <v>2251</v>
      </c>
      <c r="G50" s="121" t="s">
        <v>47</v>
      </c>
      <c r="H50" s="122">
        <v>1988</v>
      </c>
      <c r="I50" s="74">
        <v>62</v>
      </c>
      <c r="J50" s="74">
        <v>70</v>
      </c>
      <c r="K50" s="74">
        <v>70</v>
      </c>
      <c r="L50" s="74">
        <v>70</v>
      </c>
      <c r="M50" s="73">
        <v>70</v>
      </c>
      <c r="N50" s="73">
        <v>70</v>
      </c>
      <c r="O50" s="73">
        <v>70</v>
      </c>
      <c r="P50" s="73">
        <v>70</v>
      </c>
      <c r="Q50" s="73">
        <v>70</v>
      </c>
      <c r="R50" s="73">
        <v>70</v>
      </c>
      <c r="S50" s="73">
        <v>70</v>
      </c>
      <c r="X50"/>
      <c r="Y50" s="92"/>
    </row>
    <row r="51" spans="1:25">
      <c r="A51" s="14">
        <f t="shared" si="0"/>
        <v>51</v>
      </c>
      <c r="B51" s="121" t="s">
        <v>286</v>
      </c>
      <c r="C51" s="121"/>
      <c r="D51" s="121" t="s">
        <v>280</v>
      </c>
      <c r="E51" s="121" t="s">
        <v>281</v>
      </c>
      <c r="F51" s="121" t="s">
        <v>2252</v>
      </c>
      <c r="G51" s="121" t="s">
        <v>90</v>
      </c>
      <c r="H51" s="122">
        <v>2017</v>
      </c>
      <c r="I51" s="74">
        <v>60.5</v>
      </c>
      <c r="J51" s="74">
        <v>44</v>
      </c>
      <c r="K51" s="74">
        <v>44</v>
      </c>
      <c r="L51" s="74">
        <v>44</v>
      </c>
      <c r="M51" s="73">
        <v>44</v>
      </c>
      <c r="N51" s="73">
        <v>44</v>
      </c>
      <c r="O51" s="73">
        <v>44</v>
      </c>
      <c r="P51" s="73">
        <v>44</v>
      </c>
      <c r="Q51" s="73">
        <v>44</v>
      </c>
      <c r="R51" s="73">
        <v>44</v>
      </c>
      <c r="S51" s="73">
        <v>44</v>
      </c>
      <c r="X51"/>
      <c r="Y51" s="92"/>
    </row>
    <row r="52" spans="1:25">
      <c r="A52" s="14">
        <f t="shared" si="0"/>
        <v>52</v>
      </c>
      <c r="B52" s="121" t="s">
        <v>289</v>
      </c>
      <c r="C52" s="121"/>
      <c r="D52" s="121" t="s">
        <v>282</v>
      </c>
      <c r="E52" s="121" t="s">
        <v>281</v>
      </c>
      <c r="F52" s="121" t="s">
        <v>2252</v>
      </c>
      <c r="G52" s="121" t="s">
        <v>90</v>
      </c>
      <c r="H52" s="122">
        <v>2017</v>
      </c>
      <c r="I52" s="74">
        <v>60.5</v>
      </c>
      <c r="J52" s="74">
        <v>44</v>
      </c>
      <c r="K52" s="74">
        <v>44</v>
      </c>
      <c r="L52" s="74">
        <v>44</v>
      </c>
      <c r="M52" s="73">
        <v>44</v>
      </c>
      <c r="N52" s="73">
        <v>44</v>
      </c>
      <c r="O52" s="73">
        <v>44</v>
      </c>
      <c r="P52" s="73">
        <v>44</v>
      </c>
      <c r="Q52" s="73">
        <v>44</v>
      </c>
      <c r="R52" s="73">
        <v>44</v>
      </c>
      <c r="S52" s="73">
        <v>44</v>
      </c>
    </row>
    <row r="53" spans="1:25">
      <c r="A53" s="14">
        <f t="shared" si="0"/>
        <v>53</v>
      </c>
      <c r="B53" s="121" t="s">
        <v>292</v>
      </c>
      <c r="C53" s="121"/>
      <c r="D53" s="121" t="s">
        <v>293</v>
      </c>
      <c r="E53" s="121" t="s">
        <v>294</v>
      </c>
      <c r="F53" s="121" t="s">
        <v>2252</v>
      </c>
      <c r="G53" s="121" t="s">
        <v>221</v>
      </c>
      <c r="H53" s="122">
        <v>2017</v>
      </c>
      <c r="I53" s="74">
        <v>60.5</v>
      </c>
      <c r="J53" s="74">
        <v>44</v>
      </c>
      <c r="K53" s="74">
        <v>44</v>
      </c>
      <c r="L53" s="74">
        <v>44</v>
      </c>
      <c r="M53" s="73">
        <v>44</v>
      </c>
      <c r="N53" s="73">
        <v>44</v>
      </c>
      <c r="O53" s="73">
        <v>44</v>
      </c>
      <c r="P53" s="73">
        <v>44</v>
      </c>
      <c r="Q53" s="73">
        <v>44</v>
      </c>
      <c r="R53" s="73">
        <v>44</v>
      </c>
      <c r="S53" s="73">
        <v>44</v>
      </c>
    </row>
    <row r="54" spans="1:25">
      <c r="A54" s="14">
        <f t="shared" si="0"/>
        <v>54</v>
      </c>
      <c r="B54" s="121" t="s">
        <v>298</v>
      </c>
      <c r="C54" s="121"/>
      <c r="D54" s="121" t="s">
        <v>299</v>
      </c>
      <c r="E54" s="121" t="s">
        <v>294</v>
      </c>
      <c r="F54" s="121" t="s">
        <v>2252</v>
      </c>
      <c r="G54" s="121" t="s">
        <v>221</v>
      </c>
      <c r="H54" s="122">
        <v>2017</v>
      </c>
      <c r="I54" s="74">
        <v>60.5</v>
      </c>
      <c r="J54" s="74">
        <v>44</v>
      </c>
      <c r="K54" s="74">
        <v>44</v>
      </c>
      <c r="L54" s="74">
        <v>44</v>
      </c>
      <c r="M54" s="73">
        <v>44</v>
      </c>
      <c r="N54" s="73">
        <v>44</v>
      </c>
      <c r="O54" s="73">
        <v>44</v>
      </c>
      <c r="P54" s="73">
        <v>44</v>
      </c>
      <c r="Q54" s="73">
        <v>44</v>
      </c>
      <c r="R54" s="73">
        <v>44</v>
      </c>
      <c r="S54" s="73">
        <v>44</v>
      </c>
    </row>
    <row r="55" spans="1:25">
      <c r="A55" s="14">
        <f t="shared" si="0"/>
        <v>55</v>
      </c>
      <c r="B55" s="121" t="s">
        <v>283</v>
      </c>
      <c r="C55" s="121"/>
      <c r="D55" s="121" t="s">
        <v>284</v>
      </c>
      <c r="E55" s="121" t="s">
        <v>285</v>
      </c>
      <c r="F55" s="121" t="s">
        <v>2251</v>
      </c>
      <c r="G55" s="121" t="s">
        <v>221</v>
      </c>
      <c r="H55" s="122">
        <v>2009</v>
      </c>
      <c r="I55" s="74">
        <v>205</v>
      </c>
      <c r="J55" s="74">
        <v>163</v>
      </c>
      <c r="K55" s="74">
        <v>163</v>
      </c>
      <c r="L55" s="74">
        <v>163</v>
      </c>
      <c r="M55" s="73">
        <v>163</v>
      </c>
      <c r="N55" s="73">
        <v>163</v>
      </c>
      <c r="O55" s="73">
        <v>163</v>
      </c>
      <c r="P55" s="73">
        <v>163</v>
      </c>
      <c r="Q55" s="73">
        <v>163</v>
      </c>
      <c r="R55" s="73">
        <v>163</v>
      </c>
      <c r="S55" s="73">
        <v>163</v>
      </c>
    </row>
    <row r="56" spans="1:25">
      <c r="A56" s="14">
        <f t="shared" si="0"/>
        <v>56</v>
      </c>
      <c r="B56" s="121" t="s">
        <v>287</v>
      </c>
      <c r="C56" s="121"/>
      <c r="D56" s="121" t="s">
        <v>288</v>
      </c>
      <c r="E56" s="121" t="s">
        <v>285</v>
      </c>
      <c r="F56" s="121" t="s">
        <v>2251</v>
      </c>
      <c r="G56" s="121" t="s">
        <v>221</v>
      </c>
      <c r="H56" s="122">
        <v>2009</v>
      </c>
      <c r="I56" s="74">
        <v>205</v>
      </c>
      <c r="J56" s="74">
        <v>163</v>
      </c>
      <c r="K56" s="74">
        <v>163</v>
      </c>
      <c r="L56" s="74">
        <v>163</v>
      </c>
      <c r="M56" s="73">
        <v>163</v>
      </c>
      <c r="N56" s="73">
        <v>163</v>
      </c>
      <c r="O56" s="73">
        <v>163</v>
      </c>
      <c r="P56" s="73">
        <v>163</v>
      </c>
      <c r="Q56" s="73">
        <v>163</v>
      </c>
      <c r="R56" s="73">
        <v>163</v>
      </c>
      <c r="S56" s="73">
        <v>163</v>
      </c>
    </row>
    <row r="57" spans="1:25">
      <c r="A57" s="14">
        <f t="shared" si="0"/>
        <v>57</v>
      </c>
      <c r="B57" s="121" t="s">
        <v>290</v>
      </c>
      <c r="C57" s="121"/>
      <c r="D57" s="121" t="s">
        <v>291</v>
      </c>
      <c r="E57" s="121" t="s">
        <v>285</v>
      </c>
      <c r="F57" s="121" t="s">
        <v>2251</v>
      </c>
      <c r="G57" s="121" t="s">
        <v>221</v>
      </c>
      <c r="H57" s="122">
        <v>2009</v>
      </c>
      <c r="I57" s="74">
        <v>205</v>
      </c>
      <c r="J57" s="74">
        <v>178</v>
      </c>
      <c r="K57" s="74">
        <v>178</v>
      </c>
      <c r="L57" s="74">
        <v>178</v>
      </c>
      <c r="M57" s="73">
        <v>178</v>
      </c>
      <c r="N57" s="73">
        <v>178</v>
      </c>
      <c r="O57" s="73">
        <v>178</v>
      </c>
      <c r="P57" s="73">
        <v>178</v>
      </c>
      <c r="Q57" s="73">
        <v>178</v>
      </c>
      <c r="R57" s="73">
        <v>178</v>
      </c>
      <c r="S57" s="73">
        <v>178</v>
      </c>
    </row>
    <row r="58" spans="1:25">
      <c r="A58" s="14">
        <f t="shared" si="0"/>
        <v>58</v>
      </c>
      <c r="B58" s="121" t="s">
        <v>308</v>
      </c>
      <c r="C58" s="121"/>
      <c r="D58" s="121" t="s">
        <v>309</v>
      </c>
      <c r="E58" s="121" t="s">
        <v>285</v>
      </c>
      <c r="F58" s="121" t="s">
        <v>2253</v>
      </c>
      <c r="G58" s="121" t="s">
        <v>221</v>
      </c>
      <c r="H58" s="122">
        <v>1970</v>
      </c>
      <c r="I58" s="74">
        <v>765</v>
      </c>
      <c r="J58" s="74">
        <v>745</v>
      </c>
      <c r="K58" s="74">
        <v>745</v>
      </c>
      <c r="L58" s="74">
        <v>745</v>
      </c>
      <c r="M58" s="73">
        <v>745</v>
      </c>
      <c r="N58" s="73">
        <v>745</v>
      </c>
      <c r="O58" s="73">
        <v>745</v>
      </c>
      <c r="P58" s="73">
        <v>745</v>
      </c>
      <c r="Q58" s="73">
        <v>745</v>
      </c>
      <c r="R58" s="73">
        <v>745</v>
      </c>
      <c r="S58" s="73">
        <v>745</v>
      </c>
    </row>
    <row r="59" spans="1:25">
      <c r="A59" s="14">
        <f t="shared" si="0"/>
        <v>59</v>
      </c>
      <c r="B59" s="121" t="s">
        <v>312</v>
      </c>
      <c r="C59" s="121"/>
      <c r="D59" s="121" t="s">
        <v>313</v>
      </c>
      <c r="E59" s="121" t="s">
        <v>285</v>
      </c>
      <c r="F59" s="121" t="s">
        <v>2253</v>
      </c>
      <c r="G59" s="121" t="s">
        <v>221</v>
      </c>
      <c r="H59" s="122">
        <v>1972</v>
      </c>
      <c r="I59" s="74">
        <v>765</v>
      </c>
      <c r="J59" s="74">
        <v>749</v>
      </c>
      <c r="K59" s="74">
        <v>749</v>
      </c>
      <c r="L59" s="74">
        <v>749</v>
      </c>
      <c r="M59" s="73">
        <v>749</v>
      </c>
      <c r="N59" s="73">
        <v>749</v>
      </c>
      <c r="O59" s="73">
        <v>749</v>
      </c>
      <c r="P59" s="73">
        <v>749</v>
      </c>
      <c r="Q59" s="73">
        <v>749</v>
      </c>
      <c r="R59" s="73">
        <v>749</v>
      </c>
      <c r="S59" s="73">
        <v>749</v>
      </c>
    </row>
    <row r="60" spans="1:25">
      <c r="A60" s="14">
        <f t="shared" si="0"/>
        <v>60</v>
      </c>
      <c r="B60" s="121" t="s">
        <v>295</v>
      </c>
      <c r="C60" s="121"/>
      <c r="D60" s="121" t="s">
        <v>296</v>
      </c>
      <c r="E60" s="121" t="s">
        <v>297</v>
      </c>
      <c r="F60" s="121" t="s">
        <v>2251</v>
      </c>
      <c r="G60" s="121" t="s">
        <v>46</v>
      </c>
      <c r="H60" s="122">
        <v>2007</v>
      </c>
      <c r="I60" s="74">
        <v>86.5</v>
      </c>
      <c r="J60" s="74">
        <v>79.900000000000006</v>
      </c>
      <c r="K60" s="74">
        <v>79.900000000000006</v>
      </c>
      <c r="L60" s="74">
        <v>79.900000000000006</v>
      </c>
      <c r="M60" s="73">
        <v>79.900000000000006</v>
      </c>
      <c r="N60" s="73">
        <v>79.900000000000006</v>
      </c>
      <c r="O60" s="73">
        <v>79.900000000000006</v>
      </c>
      <c r="P60" s="73">
        <v>79.900000000000006</v>
      </c>
      <c r="Q60" s="73">
        <v>79.900000000000006</v>
      </c>
      <c r="R60" s="73">
        <v>79.900000000000006</v>
      </c>
      <c r="S60" s="73">
        <v>79.900000000000006</v>
      </c>
    </row>
    <row r="61" spans="1:25">
      <c r="A61" s="14">
        <f t="shared" si="0"/>
        <v>61</v>
      </c>
      <c r="B61" s="121" t="s">
        <v>300</v>
      </c>
      <c r="C61" s="121"/>
      <c r="D61" s="121" t="s">
        <v>301</v>
      </c>
      <c r="E61" s="121" t="s">
        <v>297</v>
      </c>
      <c r="F61" s="121" t="s">
        <v>2251</v>
      </c>
      <c r="G61" s="121" t="s">
        <v>46</v>
      </c>
      <c r="H61" s="122">
        <v>2007</v>
      </c>
      <c r="I61" s="74">
        <v>86.5</v>
      </c>
      <c r="J61" s="74">
        <v>71.900000000000006</v>
      </c>
      <c r="K61" s="74">
        <v>71.900000000000006</v>
      </c>
      <c r="L61" s="74">
        <v>71.900000000000006</v>
      </c>
      <c r="M61" s="73">
        <v>71.900000000000006</v>
      </c>
      <c r="N61" s="73">
        <v>71.900000000000006</v>
      </c>
      <c r="O61" s="73">
        <v>71.900000000000006</v>
      </c>
      <c r="P61" s="73">
        <v>71.900000000000006</v>
      </c>
      <c r="Q61" s="73">
        <v>71.900000000000006</v>
      </c>
      <c r="R61" s="73">
        <v>71.900000000000006</v>
      </c>
      <c r="S61" s="73">
        <v>71.900000000000006</v>
      </c>
    </row>
    <row r="62" spans="1:25">
      <c r="A62" s="14">
        <f t="shared" si="0"/>
        <v>62</v>
      </c>
      <c r="B62" s="121" t="s">
        <v>304</v>
      </c>
      <c r="C62" s="121"/>
      <c r="D62" s="121" t="s">
        <v>305</v>
      </c>
      <c r="E62" s="121" t="s">
        <v>297</v>
      </c>
      <c r="F62" s="121" t="s">
        <v>2251</v>
      </c>
      <c r="G62" s="121" t="s">
        <v>46</v>
      </c>
      <c r="H62" s="122">
        <v>2008</v>
      </c>
      <c r="I62" s="74">
        <v>86.5</v>
      </c>
      <c r="J62" s="74">
        <v>78.900000000000006</v>
      </c>
      <c r="K62" s="74">
        <v>78.900000000000006</v>
      </c>
      <c r="L62" s="74">
        <v>78.900000000000006</v>
      </c>
      <c r="M62" s="73">
        <v>78.900000000000006</v>
      </c>
      <c r="N62" s="73">
        <v>78.900000000000006</v>
      </c>
      <c r="O62" s="73">
        <v>78.900000000000006</v>
      </c>
      <c r="P62" s="73">
        <v>78.900000000000006</v>
      </c>
      <c r="Q62" s="73">
        <v>78.900000000000006</v>
      </c>
      <c r="R62" s="73">
        <v>78.900000000000006</v>
      </c>
      <c r="S62" s="73">
        <v>78.900000000000006</v>
      </c>
    </row>
    <row r="63" spans="1:25">
      <c r="A63" s="14">
        <f t="shared" si="0"/>
        <v>63</v>
      </c>
      <c r="B63" s="121" t="s">
        <v>306</v>
      </c>
      <c r="C63" s="121"/>
      <c r="D63" s="121" t="s">
        <v>307</v>
      </c>
      <c r="E63" s="121" t="s">
        <v>297</v>
      </c>
      <c r="F63" s="121" t="s">
        <v>2251</v>
      </c>
      <c r="G63" s="121" t="s">
        <v>46</v>
      </c>
      <c r="H63" s="122">
        <v>2008</v>
      </c>
      <c r="I63" s="74">
        <v>86.5</v>
      </c>
      <c r="J63" s="74">
        <v>72.900000000000006</v>
      </c>
      <c r="K63" s="74">
        <v>72.900000000000006</v>
      </c>
      <c r="L63" s="74">
        <v>72.900000000000006</v>
      </c>
      <c r="M63" s="73">
        <v>72.900000000000006</v>
      </c>
      <c r="N63" s="73">
        <v>72.900000000000006</v>
      </c>
      <c r="O63" s="73">
        <v>72.900000000000006</v>
      </c>
      <c r="P63" s="73">
        <v>72.900000000000006</v>
      </c>
      <c r="Q63" s="73">
        <v>72.900000000000006</v>
      </c>
      <c r="R63" s="73">
        <v>72.900000000000006</v>
      </c>
      <c r="S63" s="73">
        <v>72.900000000000006</v>
      </c>
    </row>
    <row r="64" spans="1:25">
      <c r="A64" s="14">
        <f t="shared" si="0"/>
        <v>64</v>
      </c>
      <c r="B64" s="121" t="s">
        <v>302</v>
      </c>
      <c r="C64" s="121"/>
      <c r="D64" s="121" t="s">
        <v>303</v>
      </c>
      <c r="E64" s="121" t="s">
        <v>297</v>
      </c>
      <c r="F64" s="121" t="s">
        <v>2251</v>
      </c>
      <c r="G64" s="121" t="s">
        <v>46</v>
      </c>
      <c r="H64" s="122">
        <v>2007</v>
      </c>
      <c r="I64" s="74">
        <v>105</v>
      </c>
      <c r="J64" s="74">
        <v>102</v>
      </c>
      <c r="K64" s="74">
        <v>102</v>
      </c>
      <c r="L64" s="74">
        <v>102</v>
      </c>
      <c r="M64" s="73">
        <v>102</v>
      </c>
      <c r="N64" s="73">
        <v>102</v>
      </c>
      <c r="O64" s="73">
        <v>102</v>
      </c>
      <c r="P64" s="73">
        <v>102</v>
      </c>
      <c r="Q64" s="73">
        <v>102</v>
      </c>
      <c r="R64" s="73">
        <v>102</v>
      </c>
      <c r="S64" s="73">
        <v>102</v>
      </c>
    </row>
    <row r="65" spans="1:19">
      <c r="A65" s="14">
        <f t="shared" si="0"/>
        <v>65</v>
      </c>
      <c r="B65" s="121" t="s">
        <v>310</v>
      </c>
      <c r="C65" s="121"/>
      <c r="D65" s="121" t="s">
        <v>311</v>
      </c>
      <c r="E65" s="121" t="s">
        <v>297</v>
      </c>
      <c r="F65" s="121" t="s">
        <v>2251</v>
      </c>
      <c r="G65" s="121" t="s">
        <v>46</v>
      </c>
      <c r="H65" s="122">
        <v>2008</v>
      </c>
      <c r="I65" s="74">
        <v>108.8</v>
      </c>
      <c r="J65" s="74">
        <v>107</v>
      </c>
      <c r="K65" s="74">
        <v>107</v>
      </c>
      <c r="L65" s="74">
        <v>107</v>
      </c>
      <c r="M65" s="73">
        <v>107</v>
      </c>
      <c r="N65" s="73">
        <v>107</v>
      </c>
      <c r="O65" s="73">
        <v>107</v>
      </c>
      <c r="P65" s="73">
        <v>107</v>
      </c>
      <c r="Q65" s="73">
        <v>107</v>
      </c>
      <c r="R65" s="73">
        <v>107</v>
      </c>
      <c r="S65" s="73">
        <v>107</v>
      </c>
    </row>
    <row r="66" spans="1:19">
      <c r="A66" s="14">
        <f t="shared" si="0"/>
        <v>66</v>
      </c>
      <c r="B66" s="121" t="s">
        <v>325</v>
      </c>
      <c r="C66" s="121" t="s">
        <v>3072</v>
      </c>
      <c r="D66" s="121" t="s">
        <v>314</v>
      </c>
      <c r="E66" s="121" t="s">
        <v>297</v>
      </c>
      <c r="F66" s="121" t="s">
        <v>2251</v>
      </c>
      <c r="G66" s="121" t="s">
        <v>46</v>
      </c>
      <c r="H66" s="122">
        <v>2017</v>
      </c>
      <c r="I66" s="74">
        <v>360.9</v>
      </c>
      <c r="J66" s="74">
        <v>329.3</v>
      </c>
      <c r="K66" s="74">
        <v>329.3</v>
      </c>
      <c r="L66" s="74">
        <v>329.3</v>
      </c>
      <c r="M66" s="73">
        <v>329.3</v>
      </c>
      <c r="N66" s="73">
        <v>329.3</v>
      </c>
      <c r="O66" s="73">
        <v>329.3</v>
      </c>
      <c r="P66" s="73">
        <v>329.3</v>
      </c>
      <c r="Q66" s="73">
        <v>329.3</v>
      </c>
      <c r="R66" s="73">
        <v>329.3</v>
      </c>
      <c r="S66" s="73">
        <v>329.3</v>
      </c>
    </row>
    <row r="67" spans="1:19">
      <c r="A67" s="14">
        <f t="shared" si="0"/>
        <v>67</v>
      </c>
      <c r="B67" s="121" t="s">
        <v>328</v>
      </c>
      <c r="C67" s="121" t="s">
        <v>3072</v>
      </c>
      <c r="D67" s="121" t="s">
        <v>315</v>
      </c>
      <c r="E67" s="121" t="s">
        <v>297</v>
      </c>
      <c r="F67" s="121" t="s">
        <v>2251</v>
      </c>
      <c r="G67" s="121" t="s">
        <v>46</v>
      </c>
      <c r="H67" s="122">
        <v>2017</v>
      </c>
      <c r="I67" s="74">
        <v>360.9</v>
      </c>
      <c r="J67" s="74">
        <v>335</v>
      </c>
      <c r="K67" s="74">
        <v>335</v>
      </c>
      <c r="L67" s="74">
        <v>335</v>
      </c>
      <c r="M67" s="73">
        <v>335</v>
      </c>
      <c r="N67" s="73">
        <v>335</v>
      </c>
      <c r="O67" s="73">
        <v>335</v>
      </c>
      <c r="P67" s="73">
        <v>335</v>
      </c>
      <c r="Q67" s="73">
        <v>335</v>
      </c>
      <c r="R67" s="73">
        <v>335</v>
      </c>
      <c r="S67" s="73">
        <v>335</v>
      </c>
    </row>
    <row r="68" spans="1:19">
      <c r="A68" s="14">
        <f t="shared" si="0"/>
        <v>68</v>
      </c>
      <c r="B68" s="121" t="s">
        <v>331</v>
      </c>
      <c r="C68" s="121" t="s">
        <v>3072</v>
      </c>
      <c r="D68" s="121" t="s">
        <v>316</v>
      </c>
      <c r="E68" s="121" t="s">
        <v>297</v>
      </c>
      <c r="F68" s="121" t="s">
        <v>2251</v>
      </c>
      <c r="G68" s="121" t="s">
        <v>46</v>
      </c>
      <c r="H68" s="122">
        <v>2017</v>
      </c>
      <c r="I68" s="74">
        <v>508.5</v>
      </c>
      <c r="J68" s="74">
        <v>478.4</v>
      </c>
      <c r="K68" s="74">
        <v>478.4</v>
      </c>
      <c r="L68" s="74">
        <v>478.4</v>
      </c>
      <c r="M68" s="73">
        <v>478.4</v>
      </c>
      <c r="N68" s="73">
        <v>478.4</v>
      </c>
      <c r="O68" s="73">
        <v>478.4</v>
      </c>
      <c r="P68" s="73">
        <v>478.4</v>
      </c>
      <c r="Q68" s="73">
        <v>478.4</v>
      </c>
      <c r="R68" s="73">
        <v>478.4</v>
      </c>
      <c r="S68" s="73">
        <v>478.4</v>
      </c>
    </row>
    <row r="69" spans="1:19">
      <c r="A69" s="14">
        <f t="shared" ref="A69:A132" si="1">A68+1</f>
        <v>69</v>
      </c>
      <c r="B69" s="121" t="s">
        <v>317</v>
      </c>
      <c r="C69" s="121"/>
      <c r="D69" s="121" t="s">
        <v>318</v>
      </c>
      <c r="E69" s="121" t="s">
        <v>294</v>
      </c>
      <c r="F69" s="121" t="s">
        <v>2251</v>
      </c>
      <c r="G69" s="121" t="s">
        <v>221</v>
      </c>
      <c r="H69" s="122">
        <v>2008</v>
      </c>
      <c r="I69" s="74">
        <v>192.1</v>
      </c>
      <c r="J69" s="74">
        <v>169</v>
      </c>
      <c r="K69" s="74">
        <v>169</v>
      </c>
      <c r="L69" s="74">
        <v>169</v>
      </c>
      <c r="M69" s="73">
        <v>169</v>
      </c>
      <c r="N69" s="73">
        <v>169</v>
      </c>
      <c r="O69" s="73">
        <v>169</v>
      </c>
      <c r="P69" s="73">
        <v>169</v>
      </c>
      <c r="Q69" s="73">
        <v>169</v>
      </c>
      <c r="R69" s="73">
        <v>169</v>
      </c>
      <c r="S69" s="73">
        <v>169</v>
      </c>
    </row>
    <row r="70" spans="1:19">
      <c r="A70" s="14">
        <f t="shared" si="1"/>
        <v>70</v>
      </c>
      <c r="B70" s="121" t="s">
        <v>319</v>
      </c>
      <c r="C70" s="121"/>
      <c r="D70" s="121" t="s">
        <v>320</v>
      </c>
      <c r="E70" s="121" t="s">
        <v>294</v>
      </c>
      <c r="F70" s="121" t="s">
        <v>2251</v>
      </c>
      <c r="G70" s="121" t="s">
        <v>221</v>
      </c>
      <c r="H70" s="122">
        <v>2008</v>
      </c>
      <c r="I70" s="74">
        <v>192.1</v>
      </c>
      <c r="J70" s="74">
        <v>165</v>
      </c>
      <c r="K70" s="74">
        <v>165</v>
      </c>
      <c r="L70" s="74">
        <v>165</v>
      </c>
      <c r="M70" s="73">
        <v>165</v>
      </c>
      <c r="N70" s="73">
        <v>165</v>
      </c>
      <c r="O70" s="73">
        <v>165</v>
      </c>
      <c r="P70" s="73">
        <v>165</v>
      </c>
      <c r="Q70" s="73">
        <v>165</v>
      </c>
      <c r="R70" s="73">
        <v>165</v>
      </c>
      <c r="S70" s="73">
        <v>165</v>
      </c>
    </row>
    <row r="71" spans="1:19">
      <c r="A71" s="14">
        <f t="shared" si="1"/>
        <v>71</v>
      </c>
      <c r="B71" s="121" t="s">
        <v>321</v>
      </c>
      <c r="C71" s="121"/>
      <c r="D71" s="121" t="s">
        <v>322</v>
      </c>
      <c r="E71" s="121" t="s">
        <v>294</v>
      </c>
      <c r="F71" s="121" t="s">
        <v>2251</v>
      </c>
      <c r="G71" s="121" t="s">
        <v>221</v>
      </c>
      <c r="H71" s="122">
        <v>2008</v>
      </c>
      <c r="I71" s="74">
        <v>192.1</v>
      </c>
      <c r="J71" s="74">
        <v>165</v>
      </c>
      <c r="K71" s="74">
        <v>165</v>
      </c>
      <c r="L71" s="74">
        <v>165</v>
      </c>
      <c r="M71" s="73">
        <v>165</v>
      </c>
      <c r="N71" s="73">
        <v>165</v>
      </c>
      <c r="O71" s="73">
        <v>165</v>
      </c>
      <c r="P71" s="73">
        <v>165</v>
      </c>
      <c r="Q71" s="73">
        <v>165</v>
      </c>
      <c r="R71" s="73">
        <v>165</v>
      </c>
      <c r="S71" s="73">
        <v>165</v>
      </c>
    </row>
    <row r="72" spans="1:19">
      <c r="A72" s="14">
        <f t="shared" si="1"/>
        <v>72</v>
      </c>
      <c r="B72" s="121" t="s">
        <v>323</v>
      </c>
      <c r="C72" s="121"/>
      <c r="D72" s="121" t="s">
        <v>324</v>
      </c>
      <c r="E72" s="121" t="s">
        <v>294</v>
      </c>
      <c r="F72" s="121" t="s">
        <v>2251</v>
      </c>
      <c r="G72" s="121" t="s">
        <v>221</v>
      </c>
      <c r="H72" s="122">
        <v>2008</v>
      </c>
      <c r="I72" s="74">
        <v>150</v>
      </c>
      <c r="J72" s="74">
        <v>144</v>
      </c>
      <c r="K72" s="74">
        <v>144</v>
      </c>
      <c r="L72" s="74">
        <v>144</v>
      </c>
      <c r="M72" s="73">
        <v>144</v>
      </c>
      <c r="N72" s="73">
        <v>144</v>
      </c>
      <c r="O72" s="73">
        <v>144</v>
      </c>
      <c r="P72" s="73">
        <v>144</v>
      </c>
      <c r="Q72" s="73">
        <v>144</v>
      </c>
      <c r="R72" s="73">
        <v>144</v>
      </c>
      <c r="S72" s="73">
        <v>144</v>
      </c>
    </row>
    <row r="73" spans="1:19">
      <c r="A73" s="14">
        <f t="shared" si="1"/>
        <v>73</v>
      </c>
      <c r="B73" s="121" t="s">
        <v>341</v>
      </c>
      <c r="C73" s="121"/>
      <c r="D73" s="121" t="s">
        <v>342</v>
      </c>
      <c r="E73" s="121" t="s">
        <v>237</v>
      </c>
      <c r="F73" s="121" t="s">
        <v>2252</v>
      </c>
      <c r="G73" s="121" t="s">
        <v>45</v>
      </c>
      <c r="H73" s="122">
        <v>2004</v>
      </c>
      <c r="I73" s="74">
        <v>48</v>
      </c>
      <c r="J73" s="74">
        <v>45</v>
      </c>
      <c r="K73" s="74">
        <v>45</v>
      </c>
      <c r="L73" s="74">
        <v>45</v>
      </c>
      <c r="M73" s="73">
        <v>45</v>
      </c>
      <c r="N73" s="73">
        <v>45</v>
      </c>
      <c r="O73" s="73">
        <v>45</v>
      </c>
      <c r="P73" s="73">
        <v>45</v>
      </c>
      <c r="Q73" s="73">
        <v>45</v>
      </c>
      <c r="R73" s="73">
        <v>45</v>
      </c>
      <c r="S73" s="73">
        <v>45</v>
      </c>
    </row>
    <row r="74" spans="1:19">
      <c r="A74" s="14">
        <f t="shared" si="1"/>
        <v>74</v>
      </c>
      <c r="B74" s="121" t="s">
        <v>345</v>
      </c>
      <c r="C74" s="121"/>
      <c r="D74" s="121" t="s">
        <v>346</v>
      </c>
      <c r="E74" s="121" t="s">
        <v>237</v>
      </c>
      <c r="F74" s="121" t="s">
        <v>2252</v>
      </c>
      <c r="G74" s="121" t="s">
        <v>45</v>
      </c>
      <c r="H74" s="122">
        <v>2010</v>
      </c>
      <c r="I74" s="74">
        <v>50</v>
      </c>
      <c r="J74" s="74">
        <v>47</v>
      </c>
      <c r="K74" s="74">
        <v>47</v>
      </c>
      <c r="L74" s="74">
        <v>47</v>
      </c>
      <c r="M74" s="73">
        <v>47</v>
      </c>
      <c r="N74" s="73">
        <v>47</v>
      </c>
      <c r="O74" s="73">
        <v>47</v>
      </c>
      <c r="P74" s="73">
        <v>47</v>
      </c>
      <c r="Q74" s="73">
        <v>47</v>
      </c>
      <c r="R74" s="73">
        <v>47</v>
      </c>
      <c r="S74" s="73">
        <v>47</v>
      </c>
    </row>
    <row r="75" spans="1:19">
      <c r="A75" s="14">
        <f t="shared" si="1"/>
        <v>75</v>
      </c>
      <c r="B75" s="121" t="s">
        <v>349</v>
      </c>
      <c r="C75" s="121"/>
      <c r="D75" s="121" t="s">
        <v>350</v>
      </c>
      <c r="E75" s="121" t="s">
        <v>237</v>
      </c>
      <c r="F75" s="121" t="s">
        <v>2253</v>
      </c>
      <c r="G75" s="121" t="s">
        <v>45</v>
      </c>
      <c r="H75" s="122">
        <v>1978</v>
      </c>
      <c r="I75" s="74">
        <v>120</v>
      </c>
      <c r="J75" s="74">
        <v>107</v>
      </c>
      <c r="K75" s="74">
        <v>107</v>
      </c>
      <c r="L75" s="74">
        <v>107</v>
      </c>
      <c r="M75" s="73">
        <v>107</v>
      </c>
      <c r="N75" s="73">
        <v>107</v>
      </c>
      <c r="O75" s="73">
        <v>107</v>
      </c>
      <c r="P75" s="73">
        <v>107</v>
      </c>
      <c r="Q75" s="73">
        <v>107</v>
      </c>
      <c r="R75" s="73">
        <v>107</v>
      </c>
      <c r="S75" s="73">
        <v>107</v>
      </c>
    </row>
    <row r="76" spans="1:19">
      <c r="A76" s="14">
        <f t="shared" si="1"/>
        <v>76</v>
      </c>
      <c r="B76" s="121" t="s">
        <v>67</v>
      </c>
      <c r="C76" s="121"/>
      <c r="D76" s="121" t="s">
        <v>32</v>
      </c>
      <c r="E76" s="121" t="s">
        <v>352</v>
      </c>
      <c r="F76" s="121" t="s">
        <v>2252</v>
      </c>
      <c r="G76" s="121" t="s">
        <v>46</v>
      </c>
      <c r="H76" s="122">
        <v>1989</v>
      </c>
      <c r="I76" s="74">
        <v>56.7</v>
      </c>
      <c r="J76" s="74">
        <v>48</v>
      </c>
      <c r="K76" s="74">
        <v>48</v>
      </c>
      <c r="L76" s="74">
        <v>48</v>
      </c>
      <c r="M76" s="73">
        <v>48</v>
      </c>
      <c r="N76" s="73">
        <v>48</v>
      </c>
      <c r="O76" s="73">
        <v>48</v>
      </c>
      <c r="P76" s="73">
        <v>48</v>
      </c>
      <c r="Q76" s="73">
        <v>48</v>
      </c>
      <c r="R76" s="73">
        <v>48</v>
      </c>
      <c r="S76" s="73">
        <v>48</v>
      </c>
    </row>
    <row r="77" spans="1:19">
      <c r="A77" s="14">
        <f t="shared" si="1"/>
        <v>77</v>
      </c>
      <c r="B77" s="121" t="s">
        <v>68</v>
      </c>
      <c r="C77" s="121"/>
      <c r="D77" s="121" t="s">
        <v>33</v>
      </c>
      <c r="E77" s="121" t="s">
        <v>352</v>
      </c>
      <c r="F77" s="121" t="s">
        <v>2252</v>
      </c>
      <c r="G77" s="121" t="s">
        <v>46</v>
      </c>
      <c r="H77" s="122">
        <v>1989</v>
      </c>
      <c r="I77" s="74">
        <v>56.7</v>
      </c>
      <c r="J77" s="74">
        <v>48</v>
      </c>
      <c r="K77" s="74">
        <v>48</v>
      </c>
      <c r="L77" s="74">
        <v>48</v>
      </c>
      <c r="M77" s="73">
        <v>48</v>
      </c>
      <c r="N77" s="73">
        <v>48</v>
      </c>
      <c r="O77" s="73">
        <v>48</v>
      </c>
      <c r="P77" s="73">
        <v>48</v>
      </c>
      <c r="Q77" s="73">
        <v>48</v>
      </c>
      <c r="R77" s="73">
        <v>48</v>
      </c>
      <c r="S77" s="73">
        <v>48</v>
      </c>
    </row>
    <row r="78" spans="1:19">
      <c r="A78" s="14">
        <f t="shared" si="1"/>
        <v>78</v>
      </c>
      <c r="B78" s="121" t="s">
        <v>69</v>
      </c>
      <c r="C78" s="121"/>
      <c r="D78" s="121" t="s">
        <v>34</v>
      </c>
      <c r="E78" s="121" t="s">
        <v>352</v>
      </c>
      <c r="F78" s="121" t="s">
        <v>2252</v>
      </c>
      <c r="G78" s="121" t="s">
        <v>46</v>
      </c>
      <c r="H78" s="122">
        <v>1989</v>
      </c>
      <c r="I78" s="74">
        <v>56.7</v>
      </c>
      <c r="J78" s="74">
        <v>48</v>
      </c>
      <c r="K78" s="74">
        <v>48</v>
      </c>
      <c r="L78" s="74">
        <v>48</v>
      </c>
      <c r="M78" s="73">
        <v>48</v>
      </c>
      <c r="N78" s="73">
        <v>48</v>
      </c>
      <c r="O78" s="73">
        <v>48</v>
      </c>
      <c r="P78" s="73">
        <v>48</v>
      </c>
      <c r="Q78" s="73">
        <v>48</v>
      </c>
      <c r="R78" s="73">
        <v>48</v>
      </c>
      <c r="S78" s="73">
        <v>48</v>
      </c>
    </row>
    <row r="79" spans="1:19">
      <c r="A79" s="14">
        <f t="shared" si="1"/>
        <v>79</v>
      </c>
      <c r="B79" s="121" t="s">
        <v>70</v>
      </c>
      <c r="C79" s="121"/>
      <c r="D79" s="121" t="s">
        <v>35</v>
      </c>
      <c r="E79" s="121" t="s">
        <v>352</v>
      </c>
      <c r="F79" s="121" t="s">
        <v>2252</v>
      </c>
      <c r="G79" s="121" t="s">
        <v>46</v>
      </c>
      <c r="H79" s="122">
        <v>1989</v>
      </c>
      <c r="I79" s="74">
        <v>56.7</v>
      </c>
      <c r="J79" s="74">
        <v>48</v>
      </c>
      <c r="K79" s="74">
        <v>48</v>
      </c>
      <c r="L79" s="74">
        <v>48</v>
      </c>
      <c r="M79" s="73">
        <v>48</v>
      </c>
      <c r="N79" s="73">
        <v>48</v>
      </c>
      <c r="O79" s="73">
        <v>48</v>
      </c>
      <c r="P79" s="73">
        <v>48</v>
      </c>
      <c r="Q79" s="73">
        <v>48</v>
      </c>
      <c r="R79" s="73">
        <v>48</v>
      </c>
      <c r="S79" s="73">
        <v>48</v>
      </c>
    </row>
    <row r="80" spans="1:19">
      <c r="A80" s="14">
        <f t="shared" si="1"/>
        <v>80</v>
      </c>
      <c r="B80" s="121" t="s">
        <v>364</v>
      </c>
      <c r="C80" s="121"/>
      <c r="D80" s="121" t="s">
        <v>365</v>
      </c>
      <c r="E80" s="121" t="s">
        <v>366</v>
      </c>
      <c r="F80" s="121" t="s">
        <v>2252</v>
      </c>
      <c r="G80" s="121" t="s">
        <v>45</v>
      </c>
      <c r="H80" s="122">
        <v>1990</v>
      </c>
      <c r="I80" s="74">
        <v>89.48</v>
      </c>
      <c r="J80" s="74">
        <v>69</v>
      </c>
      <c r="K80" s="74">
        <v>69</v>
      </c>
      <c r="L80" s="74">
        <v>69</v>
      </c>
      <c r="M80" s="73">
        <v>69</v>
      </c>
      <c r="N80" s="73">
        <v>69</v>
      </c>
      <c r="O80" s="73">
        <v>69</v>
      </c>
      <c r="P80" s="73">
        <v>69</v>
      </c>
      <c r="Q80" s="73">
        <v>69</v>
      </c>
      <c r="R80" s="73">
        <v>69</v>
      </c>
      <c r="S80" s="73">
        <v>69</v>
      </c>
    </row>
    <row r="81" spans="1:19">
      <c r="A81" s="14">
        <f t="shared" si="1"/>
        <v>81</v>
      </c>
      <c r="B81" s="121" t="s">
        <v>369</v>
      </c>
      <c r="C81" s="121"/>
      <c r="D81" s="121" t="s">
        <v>370</v>
      </c>
      <c r="E81" s="121" t="s">
        <v>366</v>
      </c>
      <c r="F81" s="121" t="s">
        <v>2252</v>
      </c>
      <c r="G81" s="121" t="s">
        <v>45</v>
      </c>
      <c r="H81" s="122">
        <v>1990</v>
      </c>
      <c r="I81" s="74">
        <v>89.48</v>
      </c>
      <c r="J81" s="74">
        <v>69</v>
      </c>
      <c r="K81" s="74">
        <v>69</v>
      </c>
      <c r="L81" s="74">
        <v>69</v>
      </c>
      <c r="M81" s="73">
        <v>69</v>
      </c>
      <c r="N81" s="73">
        <v>69</v>
      </c>
      <c r="O81" s="73">
        <v>69</v>
      </c>
      <c r="P81" s="73">
        <v>69</v>
      </c>
      <c r="Q81" s="73">
        <v>69</v>
      </c>
      <c r="R81" s="73">
        <v>69</v>
      </c>
      <c r="S81" s="73">
        <v>69</v>
      </c>
    </row>
    <row r="82" spans="1:19">
      <c r="A82" s="14">
        <f t="shared" si="1"/>
        <v>82</v>
      </c>
      <c r="B82" s="121" t="s">
        <v>373</v>
      </c>
      <c r="C82" s="121"/>
      <c r="D82" s="121" t="s">
        <v>374</v>
      </c>
      <c r="E82" s="121" t="s">
        <v>366</v>
      </c>
      <c r="F82" s="121" t="s">
        <v>2252</v>
      </c>
      <c r="G82" s="121" t="s">
        <v>45</v>
      </c>
      <c r="H82" s="122">
        <v>1990</v>
      </c>
      <c r="I82" s="74">
        <v>89.48</v>
      </c>
      <c r="J82" s="74">
        <v>68</v>
      </c>
      <c r="K82" s="74">
        <v>68</v>
      </c>
      <c r="L82" s="74">
        <v>68</v>
      </c>
      <c r="M82" s="73">
        <v>68</v>
      </c>
      <c r="N82" s="73">
        <v>68</v>
      </c>
      <c r="O82" s="73">
        <v>68</v>
      </c>
      <c r="P82" s="73">
        <v>68</v>
      </c>
      <c r="Q82" s="73">
        <v>68</v>
      </c>
      <c r="R82" s="73">
        <v>68</v>
      </c>
      <c r="S82" s="73">
        <v>68</v>
      </c>
    </row>
    <row r="83" spans="1:19">
      <c r="A83" s="14">
        <f t="shared" si="1"/>
        <v>83</v>
      </c>
      <c r="B83" s="121" t="s">
        <v>377</v>
      </c>
      <c r="C83" s="121"/>
      <c r="D83" s="121" t="s">
        <v>378</v>
      </c>
      <c r="E83" s="121" t="s">
        <v>366</v>
      </c>
      <c r="F83" s="121" t="s">
        <v>2252</v>
      </c>
      <c r="G83" s="121" t="s">
        <v>45</v>
      </c>
      <c r="H83" s="122">
        <v>1990</v>
      </c>
      <c r="I83" s="74">
        <v>89.48</v>
      </c>
      <c r="J83" s="74">
        <v>69</v>
      </c>
      <c r="K83" s="74">
        <v>69</v>
      </c>
      <c r="L83" s="74">
        <v>69</v>
      </c>
      <c r="M83" s="73">
        <v>69</v>
      </c>
      <c r="N83" s="73">
        <v>69</v>
      </c>
      <c r="O83" s="73">
        <v>69</v>
      </c>
      <c r="P83" s="73">
        <v>69</v>
      </c>
      <c r="Q83" s="73">
        <v>69</v>
      </c>
      <c r="R83" s="73">
        <v>69</v>
      </c>
      <c r="S83" s="73">
        <v>69</v>
      </c>
    </row>
    <row r="84" spans="1:19">
      <c r="A84" s="14">
        <f t="shared" si="1"/>
        <v>84</v>
      </c>
      <c r="B84" s="121" t="s">
        <v>326</v>
      </c>
      <c r="C84" s="121"/>
      <c r="D84" s="121" t="s">
        <v>327</v>
      </c>
      <c r="E84" s="121" t="s">
        <v>294</v>
      </c>
      <c r="F84" s="121" t="s">
        <v>2251</v>
      </c>
      <c r="G84" s="121" t="s">
        <v>221</v>
      </c>
      <c r="H84" s="122">
        <v>2002</v>
      </c>
      <c r="I84" s="74">
        <v>190.4</v>
      </c>
      <c r="J84" s="74">
        <v>172</v>
      </c>
      <c r="K84" s="74">
        <v>172</v>
      </c>
      <c r="L84" s="74">
        <v>172</v>
      </c>
      <c r="M84" s="73">
        <v>172</v>
      </c>
      <c r="N84" s="73">
        <v>172</v>
      </c>
      <c r="O84" s="73">
        <v>172</v>
      </c>
      <c r="P84" s="73">
        <v>172</v>
      </c>
      <c r="Q84" s="73">
        <v>172</v>
      </c>
      <c r="R84" s="73">
        <v>172</v>
      </c>
      <c r="S84" s="73">
        <v>172</v>
      </c>
    </row>
    <row r="85" spans="1:19">
      <c r="A85" s="14">
        <f t="shared" si="1"/>
        <v>85</v>
      </c>
      <c r="B85" s="121" t="s">
        <v>329</v>
      </c>
      <c r="C85" s="121"/>
      <c r="D85" s="121" t="s">
        <v>330</v>
      </c>
      <c r="E85" s="121" t="s">
        <v>294</v>
      </c>
      <c r="F85" s="121" t="s">
        <v>2251</v>
      </c>
      <c r="G85" s="121" t="s">
        <v>221</v>
      </c>
      <c r="H85" s="122">
        <v>2002</v>
      </c>
      <c r="I85" s="74">
        <v>190.4</v>
      </c>
      <c r="J85" s="74">
        <v>182</v>
      </c>
      <c r="K85" s="74">
        <v>182</v>
      </c>
      <c r="L85" s="74">
        <v>182</v>
      </c>
      <c r="M85" s="73">
        <v>182</v>
      </c>
      <c r="N85" s="73">
        <v>182</v>
      </c>
      <c r="O85" s="73">
        <v>182</v>
      </c>
      <c r="P85" s="73">
        <v>182</v>
      </c>
      <c r="Q85" s="73">
        <v>182</v>
      </c>
      <c r="R85" s="73">
        <v>182</v>
      </c>
      <c r="S85" s="73">
        <v>182</v>
      </c>
    </row>
    <row r="86" spans="1:19">
      <c r="A86" s="14">
        <f t="shared" si="1"/>
        <v>86</v>
      </c>
      <c r="B86" s="121" t="s">
        <v>332</v>
      </c>
      <c r="C86" s="121"/>
      <c r="D86" s="121" t="s">
        <v>333</v>
      </c>
      <c r="E86" s="121" t="s">
        <v>294</v>
      </c>
      <c r="F86" s="121" t="s">
        <v>2251</v>
      </c>
      <c r="G86" s="121" t="s">
        <v>221</v>
      </c>
      <c r="H86" s="122">
        <v>2002</v>
      </c>
      <c r="I86" s="74">
        <v>190.4</v>
      </c>
      <c r="J86" s="74">
        <v>172</v>
      </c>
      <c r="K86" s="74">
        <v>172</v>
      </c>
      <c r="L86" s="74">
        <v>172</v>
      </c>
      <c r="M86" s="73">
        <v>172</v>
      </c>
      <c r="N86" s="73">
        <v>172</v>
      </c>
      <c r="O86" s="73">
        <v>172</v>
      </c>
      <c r="P86" s="73">
        <v>172</v>
      </c>
      <c r="Q86" s="73">
        <v>172</v>
      </c>
      <c r="R86" s="73">
        <v>172</v>
      </c>
      <c r="S86" s="73">
        <v>172</v>
      </c>
    </row>
    <row r="87" spans="1:19">
      <c r="A87" s="14">
        <f t="shared" si="1"/>
        <v>87</v>
      </c>
      <c r="B87" s="121" t="s">
        <v>334</v>
      </c>
      <c r="C87" s="121"/>
      <c r="D87" s="121" t="s">
        <v>335</v>
      </c>
      <c r="E87" s="121" t="s">
        <v>294</v>
      </c>
      <c r="F87" s="121" t="s">
        <v>2251</v>
      </c>
      <c r="G87" s="121" t="s">
        <v>221</v>
      </c>
      <c r="H87" s="122">
        <v>2002</v>
      </c>
      <c r="I87" s="74">
        <v>190.4</v>
      </c>
      <c r="J87" s="74">
        <v>182</v>
      </c>
      <c r="K87" s="74">
        <v>182</v>
      </c>
      <c r="L87" s="74">
        <v>182</v>
      </c>
      <c r="M87" s="73">
        <v>182</v>
      </c>
      <c r="N87" s="73">
        <v>182</v>
      </c>
      <c r="O87" s="73">
        <v>182</v>
      </c>
      <c r="P87" s="73">
        <v>182</v>
      </c>
      <c r="Q87" s="73">
        <v>182</v>
      </c>
      <c r="R87" s="73">
        <v>182</v>
      </c>
      <c r="S87" s="73">
        <v>182</v>
      </c>
    </row>
    <row r="88" spans="1:19">
      <c r="A88" s="14">
        <f t="shared" si="1"/>
        <v>88</v>
      </c>
      <c r="B88" s="121" t="s">
        <v>337</v>
      </c>
      <c r="C88" s="121"/>
      <c r="D88" s="121" t="s">
        <v>338</v>
      </c>
      <c r="E88" s="121" t="s">
        <v>294</v>
      </c>
      <c r="F88" s="121" t="s">
        <v>2251</v>
      </c>
      <c r="G88" s="121" t="s">
        <v>221</v>
      </c>
      <c r="H88" s="122">
        <v>2014</v>
      </c>
      <c r="I88" s="74">
        <v>199</v>
      </c>
      <c r="J88" s="74">
        <v>156</v>
      </c>
      <c r="K88" s="74">
        <v>156</v>
      </c>
      <c r="L88" s="74">
        <v>156</v>
      </c>
      <c r="M88" s="73">
        <v>156</v>
      </c>
      <c r="N88" s="73">
        <v>156</v>
      </c>
      <c r="O88" s="73">
        <v>156</v>
      </c>
      <c r="P88" s="73">
        <v>156</v>
      </c>
      <c r="Q88" s="73">
        <v>156</v>
      </c>
      <c r="R88" s="73">
        <v>156</v>
      </c>
      <c r="S88" s="73">
        <v>156</v>
      </c>
    </row>
    <row r="89" spans="1:19">
      <c r="A89" s="14">
        <f t="shared" si="1"/>
        <v>89</v>
      </c>
      <c r="B89" s="121" t="s">
        <v>392</v>
      </c>
      <c r="C89" s="121"/>
      <c r="D89" s="121" t="s">
        <v>336</v>
      </c>
      <c r="E89" s="121" t="s">
        <v>294</v>
      </c>
      <c r="F89" s="121" t="s">
        <v>2251</v>
      </c>
      <c r="G89" s="121" t="s">
        <v>221</v>
      </c>
      <c r="H89" s="122">
        <v>2002</v>
      </c>
      <c r="I89" s="74">
        <v>274.5</v>
      </c>
      <c r="J89" s="74">
        <v>287</v>
      </c>
      <c r="K89" s="74">
        <v>287</v>
      </c>
      <c r="L89" s="74">
        <v>287</v>
      </c>
      <c r="M89" s="73">
        <v>287</v>
      </c>
      <c r="N89" s="73">
        <v>287</v>
      </c>
      <c r="O89" s="73">
        <v>287</v>
      </c>
      <c r="P89" s="73">
        <v>287</v>
      </c>
      <c r="Q89" s="73">
        <v>287</v>
      </c>
      <c r="R89" s="73">
        <v>287</v>
      </c>
      <c r="S89" s="73">
        <v>287</v>
      </c>
    </row>
    <row r="90" spans="1:19">
      <c r="A90" s="14">
        <f t="shared" si="1"/>
        <v>90</v>
      </c>
      <c r="B90" s="121" t="s">
        <v>395</v>
      </c>
      <c r="C90" s="121"/>
      <c r="D90" s="121" t="s">
        <v>396</v>
      </c>
      <c r="E90" s="121" t="s">
        <v>397</v>
      </c>
      <c r="F90" s="121" t="s">
        <v>2254</v>
      </c>
      <c r="G90" s="121" t="s">
        <v>45</v>
      </c>
      <c r="H90" s="122">
        <v>2018</v>
      </c>
      <c r="I90" s="74">
        <v>56.45</v>
      </c>
      <c r="J90" s="74">
        <v>56.5</v>
      </c>
      <c r="K90" s="74">
        <v>56.5</v>
      </c>
      <c r="L90" s="74">
        <v>56.5</v>
      </c>
      <c r="M90" s="73">
        <v>56.5</v>
      </c>
      <c r="N90" s="73">
        <v>56.5</v>
      </c>
      <c r="O90" s="73">
        <v>56.5</v>
      </c>
      <c r="P90" s="73">
        <v>56.5</v>
      </c>
      <c r="Q90" s="73">
        <v>56.5</v>
      </c>
      <c r="R90" s="73">
        <v>56.5</v>
      </c>
      <c r="S90" s="73">
        <v>56.5</v>
      </c>
    </row>
    <row r="91" spans="1:19">
      <c r="A91" s="14">
        <f t="shared" si="1"/>
        <v>91</v>
      </c>
      <c r="B91" s="121" t="s">
        <v>399</v>
      </c>
      <c r="C91" s="121"/>
      <c r="D91" s="121" t="s">
        <v>400</v>
      </c>
      <c r="E91" s="121" t="s">
        <v>397</v>
      </c>
      <c r="F91" s="121" t="s">
        <v>2254</v>
      </c>
      <c r="G91" s="121" t="s">
        <v>45</v>
      </c>
      <c r="H91" s="122">
        <v>2018</v>
      </c>
      <c r="I91" s="74">
        <v>56.45</v>
      </c>
      <c r="J91" s="74">
        <v>56.5</v>
      </c>
      <c r="K91" s="74">
        <v>56.5</v>
      </c>
      <c r="L91" s="74">
        <v>56.5</v>
      </c>
      <c r="M91" s="73">
        <v>56.5</v>
      </c>
      <c r="N91" s="73">
        <v>56.5</v>
      </c>
      <c r="O91" s="73">
        <v>56.5</v>
      </c>
      <c r="P91" s="73">
        <v>56.5</v>
      </c>
      <c r="Q91" s="73">
        <v>56.5</v>
      </c>
      <c r="R91" s="73">
        <v>56.5</v>
      </c>
      <c r="S91" s="73">
        <v>56.5</v>
      </c>
    </row>
    <row r="92" spans="1:19">
      <c r="A92" s="14">
        <f t="shared" si="1"/>
        <v>92</v>
      </c>
      <c r="B92" s="121" t="s">
        <v>402</v>
      </c>
      <c r="C92" s="121"/>
      <c r="D92" s="121" t="s">
        <v>403</v>
      </c>
      <c r="E92" s="121" t="s">
        <v>397</v>
      </c>
      <c r="F92" s="121" t="s">
        <v>2254</v>
      </c>
      <c r="G92" s="121" t="s">
        <v>45</v>
      </c>
      <c r="H92" s="122">
        <v>2018</v>
      </c>
      <c r="I92" s="74">
        <v>56.45</v>
      </c>
      <c r="J92" s="74">
        <v>56.5</v>
      </c>
      <c r="K92" s="74">
        <v>56.5</v>
      </c>
      <c r="L92" s="74">
        <v>56.5</v>
      </c>
      <c r="M92" s="73">
        <v>56.5</v>
      </c>
      <c r="N92" s="73">
        <v>56.5</v>
      </c>
      <c r="O92" s="73">
        <v>56.5</v>
      </c>
      <c r="P92" s="73">
        <v>56.5</v>
      </c>
      <c r="Q92" s="73">
        <v>56.5</v>
      </c>
      <c r="R92" s="73">
        <v>56.5</v>
      </c>
      <c r="S92" s="73">
        <v>56.5</v>
      </c>
    </row>
    <row r="93" spans="1:19">
      <c r="A93" s="14">
        <f t="shared" si="1"/>
        <v>93</v>
      </c>
      <c r="B93" s="121" t="s">
        <v>407</v>
      </c>
      <c r="C93" s="121"/>
      <c r="D93" s="121" t="s">
        <v>408</v>
      </c>
      <c r="E93" s="121" t="s">
        <v>397</v>
      </c>
      <c r="F93" s="121" t="s">
        <v>2254</v>
      </c>
      <c r="G93" s="121" t="s">
        <v>45</v>
      </c>
      <c r="H93" s="122">
        <v>2018</v>
      </c>
      <c r="I93" s="74">
        <v>56.45</v>
      </c>
      <c r="J93" s="74">
        <v>56.5</v>
      </c>
      <c r="K93" s="74">
        <v>56.5</v>
      </c>
      <c r="L93" s="74">
        <v>56.5</v>
      </c>
      <c r="M93" s="73">
        <v>56.5</v>
      </c>
      <c r="N93" s="73">
        <v>56.5</v>
      </c>
      <c r="O93" s="73">
        <v>56.5</v>
      </c>
      <c r="P93" s="73">
        <v>56.5</v>
      </c>
      <c r="Q93" s="73">
        <v>56.5</v>
      </c>
      <c r="R93" s="73">
        <v>56.5</v>
      </c>
      <c r="S93" s="73">
        <v>56.5</v>
      </c>
    </row>
    <row r="94" spans="1:19">
      <c r="A94" s="14">
        <f t="shared" si="1"/>
        <v>94</v>
      </c>
      <c r="B94" s="121" t="s">
        <v>411</v>
      </c>
      <c r="C94" s="121"/>
      <c r="D94" s="121" t="s">
        <v>412</v>
      </c>
      <c r="E94" s="121" t="s">
        <v>57</v>
      </c>
      <c r="F94" s="121" t="s">
        <v>2252</v>
      </c>
      <c r="G94" s="121" t="s">
        <v>47</v>
      </c>
      <c r="H94" s="122">
        <v>2015</v>
      </c>
      <c r="I94" s="74">
        <v>179.35</v>
      </c>
      <c r="J94" s="74">
        <v>147</v>
      </c>
      <c r="K94" s="74">
        <v>147</v>
      </c>
      <c r="L94" s="74">
        <v>147</v>
      </c>
      <c r="M94" s="73">
        <v>147</v>
      </c>
      <c r="N94" s="73">
        <v>147</v>
      </c>
      <c r="O94" s="73">
        <v>147</v>
      </c>
      <c r="P94" s="73">
        <v>147</v>
      </c>
      <c r="Q94" s="73">
        <v>147</v>
      </c>
      <c r="R94" s="73">
        <v>147</v>
      </c>
      <c r="S94" s="73">
        <v>147</v>
      </c>
    </row>
    <row r="95" spans="1:19">
      <c r="A95" s="14">
        <f t="shared" si="1"/>
        <v>95</v>
      </c>
      <c r="B95" s="121" t="s">
        <v>415</v>
      </c>
      <c r="C95" s="121"/>
      <c r="D95" s="121" t="s">
        <v>416</v>
      </c>
      <c r="E95" s="121" t="s">
        <v>57</v>
      </c>
      <c r="F95" s="121" t="s">
        <v>2252</v>
      </c>
      <c r="G95" s="121" t="s">
        <v>47</v>
      </c>
      <c r="H95" s="122">
        <v>2015</v>
      </c>
      <c r="I95" s="74">
        <v>179.35</v>
      </c>
      <c r="J95" s="74">
        <v>147</v>
      </c>
      <c r="K95" s="74">
        <v>147</v>
      </c>
      <c r="L95" s="74">
        <v>147</v>
      </c>
      <c r="M95" s="73">
        <v>147</v>
      </c>
      <c r="N95" s="73">
        <v>147</v>
      </c>
      <c r="O95" s="73">
        <v>147</v>
      </c>
      <c r="P95" s="73">
        <v>147</v>
      </c>
      <c r="Q95" s="73">
        <v>147</v>
      </c>
      <c r="R95" s="73">
        <v>147</v>
      </c>
      <c r="S95" s="73">
        <v>147</v>
      </c>
    </row>
    <row r="96" spans="1:19">
      <c r="A96" s="14">
        <f t="shared" si="1"/>
        <v>96</v>
      </c>
      <c r="B96" s="121" t="s">
        <v>419</v>
      </c>
      <c r="C96" s="121"/>
      <c r="D96" s="121" t="s">
        <v>420</v>
      </c>
      <c r="E96" s="121" t="s">
        <v>421</v>
      </c>
      <c r="F96" s="121" t="s">
        <v>2254</v>
      </c>
      <c r="G96" s="121" t="s">
        <v>55</v>
      </c>
      <c r="H96" s="122">
        <v>2016</v>
      </c>
      <c r="I96" s="74">
        <v>202</v>
      </c>
      <c r="J96" s="74">
        <v>190</v>
      </c>
      <c r="K96" s="74">
        <v>190</v>
      </c>
      <c r="L96" s="74">
        <v>190</v>
      </c>
      <c r="M96" s="73">
        <v>190</v>
      </c>
      <c r="N96" s="73">
        <v>190</v>
      </c>
      <c r="O96" s="73">
        <v>190</v>
      </c>
      <c r="P96" s="73">
        <v>190</v>
      </c>
      <c r="Q96" s="73">
        <v>190</v>
      </c>
      <c r="R96" s="73">
        <v>190</v>
      </c>
      <c r="S96" s="73">
        <v>190</v>
      </c>
    </row>
    <row r="97" spans="1:19">
      <c r="A97" s="14">
        <f t="shared" si="1"/>
        <v>97</v>
      </c>
      <c r="B97" s="121" t="s">
        <v>339</v>
      </c>
      <c r="C97" s="121"/>
      <c r="D97" s="121" t="s">
        <v>340</v>
      </c>
      <c r="E97" s="121" t="s">
        <v>62</v>
      </c>
      <c r="F97" s="121" t="s">
        <v>2251</v>
      </c>
      <c r="G97" s="121" t="s">
        <v>45</v>
      </c>
      <c r="H97" s="122">
        <v>2002</v>
      </c>
      <c r="I97" s="74">
        <v>260</v>
      </c>
      <c r="J97" s="74">
        <v>204</v>
      </c>
      <c r="K97" s="74">
        <v>204</v>
      </c>
      <c r="L97" s="74">
        <v>204</v>
      </c>
      <c r="M97" s="73">
        <v>204</v>
      </c>
      <c r="N97" s="73">
        <v>204</v>
      </c>
      <c r="O97" s="73">
        <v>204</v>
      </c>
      <c r="P97" s="73">
        <v>204</v>
      </c>
      <c r="Q97" s="73">
        <v>204</v>
      </c>
      <c r="R97" s="73">
        <v>204</v>
      </c>
      <c r="S97" s="73">
        <v>204</v>
      </c>
    </row>
    <row r="98" spans="1:19">
      <c r="A98" s="14">
        <f t="shared" si="1"/>
        <v>98</v>
      </c>
      <c r="B98" s="121" t="s">
        <v>343</v>
      </c>
      <c r="C98" s="121"/>
      <c r="D98" s="121" t="s">
        <v>344</v>
      </c>
      <c r="E98" s="121" t="s">
        <v>62</v>
      </c>
      <c r="F98" s="121" t="s">
        <v>2251</v>
      </c>
      <c r="G98" s="121" t="s">
        <v>45</v>
      </c>
      <c r="H98" s="122">
        <v>2002</v>
      </c>
      <c r="I98" s="74">
        <v>140</v>
      </c>
      <c r="J98" s="74">
        <v>115</v>
      </c>
      <c r="K98" s="74">
        <v>115</v>
      </c>
      <c r="L98" s="74">
        <v>115</v>
      </c>
      <c r="M98" s="73">
        <v>115</v>
      </c>
      <c r="N98" s="73">
        <v>115</v>
      </c>
      <c r="O98" s="73">
        <v>115</v>
      </c>
      <c r="P98" s="73">
        <v>115</v>
      </c>
      <c r="Q98" s="73">
        <v>115</v>
      </c>
      <c r="R98" s="73">
        <v>115</v>
      </c>
      <c r="S98" s="73">
        <v>115</v>
      </c>
    </row>
    <row r="99" spans="1:19">
      <c r="A99" s="14">
        <f t="shared" si="1"/>
        <v>99</v>
      </c>
      <c r="B99" s="121" t="s">
        <v>429</v>
      </c>
      <c r="C99" s="121"/>
      <c r="D99" s="121" t="s">
        <v>430</v>
      </c>
      <c r="E99" s="121" t="s">
        <v>294</v>
      </c>
      <c r="F99" s="121" t="s">
        <v>2252</v>
      </c>
      <c r="G99" s="121" t="s">
        <v>221</v>
      </c>
      <c r="H99" s="122">
        <v>2009</v>
      </c>
      <c r="I99" s="74">
        <v>38.29</v>
      </c>
      <c r="J99" s="74">
        <v>36</v>
      </c>
      <c r="K99" s="74">
        <v>36</v>
      </c>
      <c r="L99" s="74">
        <v>36</v>
      </c>
      <c r="M99" s="73">
        <v>36</v>
      </c>
      <c r="N99" s="73">
        <v>36</v>
      </c>
      <c r="O99" s="73">
        <v>36</v>
      </c>
      <c r="P99" s="73">
        <v>36</v>
      </c>
      <c r="Q99" s="73">
        <v>36</v>
      </c>
      <c r="R99" s="73">
        <v>36</v>
      </c>
      <c r="S99" s="73">
        <v>36</v>
      </c>
    </row>
    <row r="100" spans="1:19">
      <c r="A100" s="14">
        <f t="shared" si="1"/>
        <v>100</v>
      </c>
      <c r="B100" s="121" t="s">
        <v>433</v>
      </c>
      <c r="C100" s="121"/>
      <c r="D100" s="121" t="s">
        <v>434</v>
      </c>
      <c r="E100" s="121" t="s">
        <v>294</v>
      </c>
      <c r="F100" s="121" t="s">
        <v>2252</v>
      </c>
      <c r="G100" s="121" t="s">
        <v>221</v>
      </c>
      <c r="H100" s="122">
        <v>2009</v>
      </c>
      <c r="I100" s="74">
        <v>38.29</v>
      </c>
      <c r="J100" s="74">
        <v>36</v>
      </c>
      <c r="K100" s="74">
        <v>36</v>
      </c>
      <c r="L100" s="74">
        <v>36</v>
      </c>
      <c r="M100" s="73">
        <v>36</v>
      </c>
      <c r="N100" s="73">
        <v>36</v>
      </c>
      <c r="O100" s="73">
        <v>36</v>
      </c>
      <c r="P100" s="73">
        <v>36</v>
      </c>
      <c r="Q100" s="73">
        <v>36</v>
      </c>
      <c r="R100" s="73">
        <v>36</v>
      </c>
      <c r="S100" s="73">
        <v>36</v>
      </c>
    </row>
    <row r="101" spans="1:19">
      <c r="A101" s="14">
        <f t="shared" si="1"/>
        <v>101</v>
      </c>
      <c r="B101" s="121" t="s">
        <v>437</v>
      </c>
      <c r="C101" s="121"/>
      <c r="D101" s="121" t="s">
        <v>438</v>
      </c>
      <c r="E101" s="121" t="s">
        <v>294</v>
      </c>
      <c r="F101" s="121" t="s">
        <v>2252</v>
      </c>
      <c r="G101" s="121" t="s">
        <v>221</v>
      </c>
      <c r="H101" s="122">
        <v>2009</v>
      </c>
      <c r="I101" s="74">
        <v>38.29</v>
      </c>
      <c r="J101" s="74">
        <v>36</v>
      </c>
      <c r="K101" s="74">
        <v>36</v>
      </c>
      <c r="L101" s="74">
        <v>36</v>
      </c>
      <c r="M101" s="73">
        <v>36</v>
      </c>
      <c r="N101" s="73">
        <v>36</v>
      </c>
      <c r="O101" s="73">
        <v>36</v>
      </c>
      <c r="P101" s="73">
        <v>36</v>
      </c>
      <c r="Q101" s="73">
        <v>36</v>
      </c>
      <c r="R101" s="73">
        <v>36</v>
      </c>
      <c r="S101" s="73">
        <v>36</v>
      </c>
    </row>
    <row r="102" spans="1:19">
      <c r="A102" s="14">
        <f t="shared" si="1"/>
        <v>102</v>
      </c>
      <c r="B102" s="121" t="s">
        <v>441</v>
      </c>
      <c r="C102" s="121"/>
      <c r="D102" s="121" t="s">
        <v>442</v>
      </c>
      <c r="E102" s="121" t="s">
        <v>294</v>
      </c>
      <c r="F102" s="121" t="s">
        <v>2252</v>
      </c>
      <c r="G102" s="121" t="s">
        <v>221</v>
      </c>
      <c r="H102" s="122">
        <v>2009</v>
      </c>
      <c r="I102" s="74">
        <v>38.29</v>
      </c>
      <c r="J102" s="74">
        <v>36</v>
      </c>
      <c r="K102" s="74">
        <v>36</v>
      </c>
      <c r="L102" s="74">
        <v>36</v>
      </c>
      <c r="M102" s="73">
        <v>36</v>
      </c>
      <c r="N102" s="73">
        <v>36</v>
      </c>
      <c r="O102" s="73">
        <v>36</v>
      </c>
      <c r="P102" s="73">
        <v>36</v>
      </c>
      <c r="Q102" s="73">
        <v>36</v>
      </c>
      <c r="R102" s="73">
        <v>36</v>
      </c>
      <c r="S102" s="73">
        <v>36</v>
      </c>
    </row>
    <row r="103" spans="1:19">
      <c r="A103" s="14">
        <f t="shared" si="1"/>
        <v>103</v>
      </c>
      <c r="B103" s="121" t="s">
        <v>445</v>
      </c>
      <c r="C103" s="121"/>
      <c r="D103" s="121" t="s">
        <v>347</v>
      </c>
      <c r="E103" s="121" t="s">
        <v>348</v>
      </c>
      <c r="F103" s="121" t="s">
        <v>2251</v>
      </c>
      <c r="G103" s="121" t="s">
        <v>46</v>
      </c>
      <c r="H103" s="122">
        <v>2014</v>
      </c>
      <c r="I103" s="74">
        <v>185.3</v>
      </c>
      <c r="J103" s="74">
        <v>169</v>
      </c>
      <c r="K103" s="74">
        <v>169</v>
      </c>
      <c r="L103" s="74">
        <v>169</v>
      </c>
      <c r="M103" s="73">
        <v>169</v>
      </c>
      <c r="N103" s="73">
        <v>169</v>
      </c>
      <c r="O103" s="73">
        <v>169</v>
      </c>
      <c r="P103" s="73">
        <v>169</v>
      </c>
      <c r="Q103" s="73">
        <v>169</v>
      </c>
      <c r="R103" s="73">
        <v>169</v>
      </c>
      <c r="S103" s="73">
        <v>169</v>
      </c>
    </row>
    <row r="104" spans="1:19">
      <c r="A104" s="14">
        <f t="shared" si="1"/>
        <v>104</v>
      </c>
      <c r="B104" s="121" t="s">
        <v>448</v>
      </c>
      <c r="C104" s="121"/>
      <c r="D104" s="121" t="s">
        <v>351</v>
      </c>
      <c r="E104" s="121" t="s">
        <v>348</v>
      </c>
      <c r="F104" s="121" t="s">
        <v>2251</v>
      </c>
      <c r="G104" s="121" t="s">
        <v>46</v>
      </c>
      <c r="H104" s="122">
        <v>2014</v>
      </c>
      <c r="I104" s="74">
        <v>185.3</v>
      </c>
      <c r="J104" s="74">
        <v>169</v>
      </c>
      <c r="K104" s="74">
        <v>169</v>
      </c>
      <c r="L104" s="74">
        <v>169</v>
      </c>
      <c r="M104" s="73">
        <v>169</v>
      </c>
      <c r="N104" s="73">
        <v>169</v>
      </c>
      <c r="O104" s="73">
        <v>169</v>
      </c>
      <c r="P104" s="73">
        <v>169</v>
      </c>
      <c r="Q104" s="73">
        <v>169</v>
      </c>
      <c r="R104" s="73">
        <v>169</v>
      </c>
      <c r="S104" s="73">
        <v>169</v>
      </c>
    </row>
    <row r="105" spans="1:19">
      <c r="A105" s="14">
        <f t="shared" si="1"/>
        <v>105</v>
      </c>
      <c r="B105" s="121" t="s">
        <v>450</v>
      </c>
      <c r="C105" s="121"/>
      <c r="D105" s="121" t="s">
        <v>353</v>
      </c>
      <c r="E105" s="121" t="s">
        <v>348</v>
      </c>
      <c r="F105" s="121" t="s">
        <v>2251</v>
      </c>
      <c r="G105" s="121" t="s">
        <v>46</v>
      </c>
      <c r="H105" s="122">
        <v>2014</v>
      </c>
      <c r="I105" s="74">
        <v>204</v>
      </c>
      <c r="J105" s="74">
        <v>182</v>
      </c>
      <c r="K105" s="74">
        <v>182</v>
      </c>
      <c r="L105" s="74">
        <v>182</v>
      </c>
      <c r="M105" s="73">
        <v>182</v>
      </c>
      <c r="N105" s="73">
        <v>182</v>
      </c>
      <c r="O105" s="73">
        <v>182</v>
      </c>
      <c r="P105" s="73">
        <v>182</v>
      </c>
      <c r="Q105" s="73">
        <v>182</v>
      </c>
      <c r="R105" s="73">
        <v>182</v>
      </c>
      <c r="S105" s="73">
        <v>182</v>
      </c>
    </row>
    <row r="106" spans="1:19">
      <c r="A106" s="14">
        <f t="shared" si="1"/>
        <v>106</v>
      </c>
      <c r="B106" s="121" t="s">
        <v>354</v>
      </c>
      <c r="C106" s="121"/>
      <c r="D106" s="121" t="s">
        <v>355</v>
      </c>
      <c r="E106" s="121" t="s">
        <v>59</v>
      </c>
      <c r="F106" s="121" t="s">
        <v>2251</v>
      </c>
      <c r="G106" s="121" t="s">
        <v>45</v>
      </c>
      <c r="H106" s="122">
        <v>2003</v>
      </c>
      <c r="I106" s="74">
        <v>196.7</v>
      </c>
      <c r="J106" s="74">
        <v>165</v>
      </c>
      <c r="K106" s="74">
        <v>165</v>
      </c>
      <c r="L106" s="74">
        <v>165</v>
      </c>
      <c r="M106" s="73">
        <v>165</v>
      </c>
      <c r="N106" s="73">
        <v>165</v>
      </c>
      <c r="O106" s="73">
        <v>165</v>
      </c>
      <c r="P106" s="73">
        <v>165</v>
      </c>
      <c r="Q106" s="73">
        <v>165</v>
      </c>
      <c r="R106" s="73">
        <v>165</v>
      </c>
      <c r="S106" s="73">
        <v>165</v>
      </c>
    </row>
    <row r="107" spans="1:19">
      <c r="A107" s="14">
        <f t="shared" si="1"/>
        <v>107</v>
      </c>
      <c r="B107" s="121" t="s">
        <v>356</v>
      </c>
      <c r="C107" s="121"/>
      <c r="D107" s="121" t="s">
        <v>357</v>
      </c>
      <c r="E107" s="121" t="s">
        <v>59</v>
      </c>
      <c r="F107" s="121" t="s">
        <v>2251</v>
      </c>
      <c r="G107" s="121" t="s">
        <v>45</v>
      </c>
      <c r="H107" s="122">
        <v>2003</v>
      </c>
      <c r="I107" s="74">
        <v>196.7</v>
      </c>
      <c r="J107" s="74">
        <v>157</v>
      </c>
      <c r="K107" s="74">
        <v>157</v>
      </c>
      <c r="L107" s="74">
        <v>157</v>
      </c>
      <c r="M107" s="73">
        <v>157</v>
      </c>
      <c r="N107" s="73">
        <v>157</v>
      </c>
      <c r="O107" s="73">
        <v>157</v>
      </c>
      <c r="P107" s="73">
        <v>157</v>
      </c>
      <c r="Q107" s="73">
        <v>157</v>
      </c>
      <c r="R107" s="73">
        <v>157</v>
      </c>
      <c r="S107" s="73">
        <v>157</v>
      </c>
    </row>
    <row r="108" spans="1:19">
      <c r="A108" s="14">
        <f t="shared" si="1"/>
        <v>108</v>
      </c>
      <c r="B108" s="121" t="s">
        <v>358</v>
      </c>
      <c r="C108" s="121"/>
      <c r="D108" s="121" t="s">
        <v>359</v>
      </c>
      <c r="E108" s="121" t="s">
        <v>59</v>
      </c>
      <c r="F108" s="121" t="s">
        <v>2251</v>
      </c>
      <c r="G108" s="121" t="s">
        <v>45</v>
      </c>
      <c r="H108" s="122">
        <v>2003</v>
      </c>
      <c r="I108" s="74">
        <v>196.7</v>
      </c>
      <c r="J108" s="74">
        <v>157</v>
      </c>
      <c r="K108" s="74">
        <v>157</v>
      </c>
      <c r="L108" s="74">
        <v>157</v>
      </c>
      <c r="M108" s="73">
        <v>157</v>
      </c>
      <c r="N108" s="73">
        <v>157</v>
      </c>
      <c r="O108" s="73">
        <v>157</v>
      </c>
      <c r="P108" s="73">
        <v>157</v>
      </c>
      <c r="Q108" s="73">
        <v>157</v>
      </c>
      <c r="R108" s="73">
        <v>157</v>
      </c>
      <c r="S108" s="73">
        <v>157</v>
      </c>
    </row>
    <row r="109" spans="1:19">
      <c r="A109" s="14">
        <f t="shared" si="1"/>
        <v>109</v>
      </c>
      <c r="B109" s="121" t="s">
        <v>360</v>
      </c>
      <c r="C109" s="121"/>
      <c r="D109" s="121" t="s">
        <v>361</v>
      </c>
      <c r="E109" s="121" t="s">
        <v>59</v>
      </c>
      <c r="F109" s="121" t="s">
        <v>2251</v>
      </c>
      <c r="G109" s="121" t="s">
        <v>45</v>
      </c>
      <c r="H109" s="122">
        <v>2003</v>
      </c>
      <c r="I109" s="74">
        <v>196.7</v>
      </c>
      <c r="J109" s="74">
        <v>165</v>
      </c>
      <c r="K109" s="74">
        <v>165</v>
      </c>
      <c r="L109" s="74">
        <v>165</v>
      </c>
      <c r="M109" s="73">
        <v>165</v>
      </c>
      <c r="N109" s="73">
        <v>165</v>
      </c>
      <c r="O109" s="73">
        <v>165</v>
      </c>
      <c r="P109" s="73">
        <v>165</v>
      </c>
      <c r="Q109" s="73">
        <v>165</v>
      </c>
      <c r="R109" s="73">
        <v>165</v>
      </c>
      <c r="S109" s="73">
        <v>165</v>
      </c>
    </row>
    <row r="110" spans="1:19">
      <c r="A110" s="14">
        <f t="shared" si="1"/>
        <v>110</v>
      </c>
      <c r="B110" s="121" t="s">
        <v>362</v>
      </c>
      <c r="C110" s="121"/>
      <c r="D110" s="121" t="s">
        <v>363</v>
      </c>
      <c r="E110" s="121" t="s">
        <v>59</v>
      </c>
      <c r="F110" s="121" t="s">
        <v>2251</v>
      </c>
      <c r="G110" s="121" t="s">
        <v>45</v>
      </c>
      <c r="H110" s="122">
        <v>2003</v>
      </c>
      <c r="I110" s="74">
        <v>196.7</v>
      </c>
      <c r="J110" s="74">
        <v>157</v>
      </c>
      <c r="K110" s="74">
        <v>157</v>
      </c>
      <c r="L110" s="74">
        <v>157</v>
      </c>
      <c r="M110" s="73">
        <v>157</v>
      </c>
      <c r="N110" s="73">
        <v>157</v>
      </c>
      <c r="O110" s="73">
        <v>157</v>
      </c>
      <c r="P110" s="73">
        <v>157</v>
      </c>
      <c r="Q110" s="73">
        <v>157</v>
      </c>
      <c r="R110" s="73">
        <v>157</v>
      </c>
      <c r="S110" s="73">
        <v>157</v>
      </c>
    </row>
    <row r="111" spans="1:19">
      <c r="A111" s="14">
        <f t="shared" si="1"/>
        <v>111</v>
      </c>
      <c r="B111" s="121" t="s">
        <v>367</v>
      </c>
      <c r="C111" s="121"/>
      <c r="D111" s="121" t="s">
        <v>368</v>
      </c>
      <c r="E111" s="121" t="s">
        <v>59</v>
      </c>
      <c r="F111" s="121" t="s">
        <v>2251</v>
      </c>
      <c r="G111" s="121" t="s">
        <v>45</v>
      </c>
      <c r="H111" s="122">
        <v>2003</v>
      </c>
      <c r="I111" s="74">
        <v>196.7</v>
      </c>
      <c r="J111" s="74">
        <v>157</v>
      </c>
      <c r="K111" s="74">
        <v>157</v>
      </c>
      <c r="L111" s="74">
        <v>157</v>
      </c>
      <c r="M111" s="73">
        <v>157</v>
      </c>
      <c r="N111" s="73">
        <v>157</v>
      </c>
      <c r="O111" s="73">
        <v>157</v>
      </c>
      <c r="P111" s="73">
        <v>157</v>
      </c>
      <c r="Q111" s="73">
        <v>157</v>
      </c>
      <c r="R111" s="73">
        <v>157</v>
      </c>
      <c r="S111" s="73">
        <v>157</v>
      </c>
    </row>
    <row r="112" spans="1:19">
      <c r="A112" s="14">
        <f t="shared" si="1"/>
        <v>112</v>
      </c>
      <c r="B112" s="121" t="s">
        <v>371</v>
      </c>
      <c r="C112" s="121"/>
      <c r="D112" s="121" t="s">
        <v>372</v>
      </c>
      <c r="E112" s="121" t="s">
        <v>59</v>
      </c>
      <c r="F112" s="121" t="s">
        <v>2251</v>
      </c>
      <c r="G112" s="121" t="s">
        <v>45</v>
      </c>
      <c r="H112" s="122">
        <v>2003</v>
      </c>
      <c r="I112" s="74">
        <v>422</v>
      </c>
      <c r="J112" s="74">
        <v>406</v>
      </c>
      <c r="K112" s="74">
        <v>406</v>
      </c>
      <c r="L112" s="74">
        <v>406</v>
      </c>
      <c r="M112" s="73">
        <v>406</v>
      </c>
      <c r="N112" s="73">
        <v>406</v>
      </c>
      <c r="O112" s="73">
        <v>406</v>
      </c>
      <c r="P112" s="73">
        <v>406</v>
      </c>
      <c r="Q112" s="73">
        <v>406</v>
      </c>
      <c r="R112" s="73">
        <v>406</v>
      </c>
      <c r="S112" s="73">
        <v>406</v>
      </c>
    </row>
    <row r="113" spans="1:19">
      <c r="A113" s="14">
        <f t="shared" si="1"/>
        <v>113</v>
      </c>
      <c r="B113" s="121" t="s">
        <v>375</v>
      </c>
      <c r="C113" s="121"/>
      <c r="D113" s="121" t="s">
        <v>376</v>
      </c>
      <c r="E113" s="121" t="s">
        <v>59</v>
      </c>
      <c r="F113" s="121" t="s">
        <v>2251</v>
      </c>
      <c r="G113" s="121" t="s">
        <v>45</v>
      </c>
      <c r="H113" s="122">
        <v>2003</v>
      </c>
      <c r="I113" s="74">
        <v>422</v>
      </c>
      <c r="J113" s="74">
        <v>406</v>
      </c>
      <c r="K113" s="74">
        <v>406</v>
      </c>
      <c r="L113" s="74">
        <v>406</v>
      </c>
      <c r="M113" s="73">
        <v>406</v>
      </c>
      <c r="N113" s="73">
        <v>406</v>
      </c>
      <c r="O113" s="73">
        <v>406</v>
      </c>
      <c r="P113" s="73">
        <v>406</v>
      </c>
      <c r="Q113" s="73">
        <v>406</v>
      </c>
      <c r="R113" s="73">
        <v>406</v>
      </c>
      <c r="S113" s="73">
        <v>406</v>
      </c>
    </row>
    <row r="114" spans="1:19">
      <c r="A114" s="14">
        <f t="shared" si="1"/>
        <v>114</v>
      </c>
      <c r="B114" s="121" t="s">
        <v>379</v>
      </c>
      <c r="C114" s="121"/>
      <c r="D114" s="121" t="s">
        <v>380</v>
      </c>
      <c r="E114" s="121" t="s">
        <v>381</v>
      </c>
      <c r="F114" s="121" t="s">
        <v>2251</v>
      </c>
      <c r="G114" s="121" t="s">
        <v>45</v>
      </c>
      <c r="H114" s="122">
        <v>2002</v>
      </c>
      <c r="I114" s="74">
        <v>179.35</v>
      </c>
      <c r="J114" s="74">
        <v>147</v>
      </c>
      <c r="K114" s="74">
        <v>147</v>
      </c>
      <c r="L114" s="74">
        <v>147</v>
      </c>
      <c r="M114" s="73">
        <v>147</v>
      </c>
      <c r="N114" s="73">
        <v>147</v>
      </c>
      <c r="O114" s="73">
        <v>147</v>
      </c>
      <c r="P114" s="73">
        <v>147</v>
      </c>
      <c r="Q114" s="73">
        <v>147</v>
      </c>
      <c r="R114" s="73">
        <v>147</v>
      </c>
      <c r="S114" s="73">
        <v>147</v>
      </c>
    </row>
    <row r="115" spans="1:19">
      <c r="A115" s="14">
        <f t="shared" si="1"/>
        <v>115</v>
      </c>
      <c r="B115" s="121" t="s">
        <v>382</v>
      </c>
      <c r="C115" s="121"/>
      <c r="D115" s="121" t="s">
        <v>383</v>
      </c>
      <c r="E115" s="121" t="s">
        <v>381</v>
      </c>
      <c r="F115" s="121" t="s">
        <v>2251</v>
      </c>
      <c r="G115" s="121" t="s">
        <v>45</v>
      </c>
      <c r="H115" s="122">
        <v>2002</v>
      </c>
      <c r="I115" s="74">
        <v>179.35</v>
      </c>
      <c r="J115" s="74">
        <v>147</v>
      </c>
      <c r="K115" s="74">
        <v>147</v>
      </c>
      <c r="L115" s="74">
        <v>147</v>
      </c>
      <c r="M115" s="73">
        <v>147</v>
      </c>
      <c r="N115" s="73">
        <v>147</v>
      </c>
      <c r="O115" s="73">
        <v>147</v>
      </c>
      <c r="P115" s="73">
        <v>147</v>
      </c>
      <c r="Q115" s="73">
        <v>147</v>
      </c>
      <c r="R115" s="73">
        <v>147</v>
      </c>
      <c r="S115" s="73">
        <v>147</v>
      </c>
    </row>
    <row r="116" spans="1:19">
      <c r="A116" s="14">
        <f t="shared" si="1"/>
        <v>116</v>
      </c>
      <c r="B116" s="121" t="s">
        <v>386</v>
      </c>
      <c r="C116" s="121"/>
      <c r="D116" s="121" t="s">
        <v>387</v>
      </c>
      <c r="E116" s="121" t="s">
        <v>381</v>
      </c>
      <c r="F116" s="121" t="s">
        <v>2251</v>
      </c>
      <c r="G116" s="121" t="s">
        <v>45</v>
      </c>
      <c r="H116" s="122">
        <v>2002</v>
      </c>
      <c r="I116" s="74">
        <v>179.35</v>
      </c>
      <c r="J116" s="74">
        <v>145</v>
      </c>
      <c r="K116" s="74">
        <v>145</v>
      </c>
      <c r="L116" s="74">
        <v>145</v>
      </c>
      <c r="M116" s="73">
        <v>145</v>
      </c>
      <c r="N116" s="73">
        <v>145</v>
      </c>
      <c r="O116" s="73">
        <v>145</v>
      </c>
      <c r="P116" s="73">
        <v>145</v>
      </c>
      <c r="Q116" s="73">
        <v>145</v>
      </c>
      <c r="R116" s="73">
        <v>145</v>
      </c>
      <c r="S116" s="73">
        <v>145</v>
      </c>
    </row>
    <row r="117" spans="1:19">
      <c r="A117" s="14">
        <f t="shared" si="1"/>
        <v>117</v>
      </c>
      <c r="B117" s="121" t="s">
        <v>388</v>
      </c>
      <c r="C117" s="121"/>
      <c r="D117" s="121" t="s">
        <v>389</v>
      </c>
      <c r="E117" s="121" t="s">
        <v>381</v>
      </c>
      <c r="F117" s="121" t="s">
        <v>2251</v>
      </c>
      <c r="G117" s="121" t="s">
        <v>45</v>
      </c>
      <c r="H117" s="122">
        <v>2002</v>
      </c>
      <c r="I117" s="74">
        <v>179.35</v>
      </c>
      <c r="J117" s="74">
        <v>145</v>
      </c>
      <c r="K117" s="74">
        <v>145</v>
      </c>
      <c r="L117" s="74">
        <v>145</v>
      </c>
      <c r="M117" s="73">
        <v>145</v>
      </c>
      <c r="N117" s="73">
        <v>145</v>
      </c>
      <c r="O117" s="73">
        <v>145</v>
      </c>
      <c r="P117" s="73">
        <v>145</v>
      </c>
      <c r="Q117" s="73">
        <v>145</v>
      </c>
      <c r="R117" s="73">
        <v>145</v>
      </c>
      <c r="S117" s="73">
        <v>145</v>
      </c>
    </row>
    <row r="118" spans="1:19">
      <c r="A118" s="14">
        <f t="shared" si="1"/>
        <v>118</v>
      </c>
      <c r="B118" s="121" t="s">
        <v>384</v>
      </c>
      <c r="C118" s="121"/>
      <c r="D118" s="121" t="s">
        <v>385</v>
      </c>
      <c r="E118" s="121" t="s">
        <v>381</v>
      </c>
      <c r="F118" s="121" t="s">
        <v>2251</v>
      </c>
      <c r="G118" s="121" t="s">
        <v>45</v>
      </c>
      <c r="H118" s="122">
        <v>2002</v>
      </c>
      <c r="I118" s="74">
        <v>190.74</v>
      </c>
      <c r="J118" s="74">
        <v>169</v>
      </c>
      <c r="K118" s="74">
        <v>169</v>
      </c>
      <c r="L118" s="74">
        <v>169</v>
      </c>
      <c r="M118" s="73">
        <v>169</v>
      </c>
      <c r="N118" s="73">
        <v>169</v>
      </c>
      <c r="O118" s="73">
        <v>169</v>
      </c>
      <c r="P118" s="73">
        <v>169</v>
      </c>
      <c r="Q118" s="73">
        <v>169</v>
      </c>
      <c r="R118" s="73">
        <v>169</v>
      </c>
      <c r="S118" s="73">
        <v>169</v>
      </c>
    </row>
    <row r="119" spans="1:19">
      <c r="A119" s="14">
        <f t="shared" si="1"/>
        <v>119</v>
      </c>
      <c r="B119" s="121" t="s">
        <v>390</v>
      </c>
      <c r="C119" s="121"/>
      <c r="D119" s="121" t="s">
        <v>391</v>
      </c>
      <c r="E119" s="121" t="s">
        <v>381</v>
      </c>
      <c r="F119" s="121" t="s">
        <v>2251</v>
      </c>
      <c r="G119" s="121" t="s">
        <v>45</v>
      </c>
      <c r="H119" s="122">
        <v>2002</v>
      </c>
      <c r="I119" s="74">
        <v>190.74</v>
      </c>
      <c r="J119" s="74">
        <v>168</v>
      </c>
      <c r="K119" s="74">
        <v>168</v>
      </c>
      <c r="L119" s="74">
        <v>168</v>
      </c>
      <c r="M119" s="73">
        <v>168</v>
      </c>
      <c r="N119" s="73">
        <v>168</v>
      </c>
      <c r="O119" s="73">
        <v>168</v>
      </c>
      <c r="P119" s="73">
        <v>168</v>
      </c>
      <c r="Q119" s="73">
        <v>168</v>
      </c>
      <c r="R119" s="73">
        <v>168</v>
      </c>
      <c r="S119" s="73">
        <v>168</v>
      </c>
    </row>
    <row r="120" spans="1:19">
      <c r="A120" s="14">
        <f t="shared" si="1"/>
        <v>120</v>
      </c>
      <c r="B120" s="121" t="s">
        <v>2412</v>
      </c>
      <c r="C120" s="121"/>
      <c r="D120" s="121" t="s">
        <v>481</v>
      </c>
      <c r="E120" s="121" t="s">
        <v>294</v>
      </c>
      <c r="F120" s="121" t="s">
        <v>2252</v>
      </c>
      <c r="G120" s="121" t="s">
        <v>221</v>
      </c>
      <c r="H120" s="122">
        <v>2018</v>
      </c>
      <c r="I120" s="74">
        <v>129</v>
      </c>
      <c r="J120" s="74">
        <v>119</v>
      </c>
      <c r="K120" s="74">
        <v>119</v>
      </c>
      <c r="L120" s="74">
        <v>119</v>
      </c>
      <c r="M120" s="73">
        <v>119</v>
      </c>
      <c r="N120" s="73">
        <v>119</v>
      </c>
      <c r="O120" s="73">
        <v>119</v>
      </c>
      <c r="P120" s="73">
        <v>119</v>
      </c>
      <c r="Q120" s="73">
        <v>119</v>
      </c>
      <c r="R120" s="73">
        <v>119</v>
      </c>
      <c r="S120" s="73">
        <v>119</v>
      </c>
    </row>
    <row r="121" spans="1:19">
      <c r="A121" s="14">
        <f t="shared" si="1"/>
        <v>121</v>
      </c>
      <c r="B121" s="121" t="s">
        <v>484</v>
      </c>
      <c r="C121" s="121"/>
      <c r="D121" s="121" t="s">
        <v>485</v>
      </c>
      <c r="E121" s="121" t="s">
        <v>486</v>
      </c>
      <c r="F121" s="121" t="s">
        <v>2253</v>
      </c>
      <c r="G121" s="121" t="s">
        <v>47</v>
      </c>
      <c r="H121" s="122">
        <v>1960</v>
      </c>
      <c r="I121" s="74">
        <v>225</v>
      </c>
      <c r="J121" s="74">
        <v>239</v>
      </c>
      <c r="K121" s="74">
        <v>239</v>
      </c>
      <c r="L121" s="74">
        <v>239</v>
      </c>
      <c r="M121" s="73">
        <v>239</v>
      </c>
      <c r="N121" s="73">
        <v>239</v>
      </c>
      <c r="O121" s="73">
        <v>239</v>
      </c>
      <c r="P121" s="73">
        <v>239</v>
      </c>
      <c r="Q121" s="73">
        <v>239</v>
      </c>
      <c r="R121" s="73">
        <v>239</v>
      </c>
      <c r="S121" s="73">
        <v>239</v>
      </c>
    </row>
    <row r="122" spans="1:19">
      <c r="A122" s="14">
        <f t="shared" si="1"/>
        <v>122</v>
      </c>
      <c r="B122" s="121" t="s">
        <v>488</v>
      </c>
      <c r="C122" s="121"/>
      <c r="D122" s="121" t="s">
        <v>489</v>
      </c>
      <c r="E122" s="121" t="s">
        <v>486</v>
      </c>
      <c r="F122" s="121" t="s">
        <v>2253</v>
      </c>
      <c r="G122" s="121" t="s">
        <v>47</v>
      </c>
      <c r="H122" s="122">
        <v>1969</v>
      </c>
      <c r="I122" s="74">
        <v>387</v>
      </c>
      <c r="J122" s="74">
        <v>390</v>
      </c>
      <c r="K122" s="74">
        <v>390</v>
      </c>
      <c r="L122" s="74">
        <v>390</v>
      </c>
      <c r="M122" s="73">
        <v>390</v>
      </c>
      <c r="N122" s="73">
        <v>390</v>
      </c>
      <c r="O122" s="73">
        <v>390</v>
      </c>
      <c r="P122" s="73">
        <v>390</v>
      </c>
      <c r="Q122" s="73">
        <v>390</v>
      </c>
      <c r="R122" s="73">
        <v>390</v>
      </c>
      <c r="S122" s="73">
        <v>390</v>
      </c>
    </row>
    <row r="123" spans="1:19">
      <c r="A123" s="14">
        <f t="shared" si="1"/>
        <v>123</v>
      </c>
      <c r="B123" s="121" t="s">
        <v>492</v>
      </c>
      <c r="C123" s="121"/>
      <c r="D123" s="121" t="s">
        <v>493</v>
      </c>
      <c r="E123" s="121" t="s">
        <v>294</v>
      </c>
      <c r="F123" s="121" t="s">
        <v>2252</v>
      </c>
      <c r="G123" s="121" t="s">
        <v>221</v>
      </c>
      <c r="H123" s="122">
        <v>1976</v>
      </c>
      <c r="I123" s="74">
        <v>72</v>
      </c>
      <c r="J123" s="74">
        <v>56</v>
      </c>
      <c r="K123" s="74">
        <v>56</v>
      </c>
      <c r="L123" s="74">
        <v>56</v>
      </c>
      <c r="M123" s="73">
        <v>56</v>
      </c>
      <c r="N123" s="73">
        <v>56</v>
      </c>
      <c r="O123" s="73">
        <v>56</v>
      </c>
      <c r="P123" s="73">
        <v>56</v>
      </c>
      <c r="Q123" s="73">
        <v>56</v>
      </c>
      <c r="R123" s="73">
        <v>56</v>
      </c>
      <c r="S123" s="73">
        <v>56</v>
      </c>
    </row>
    <row r="124" spans="1:19">
      <c r="A124" s="14">
        <f t="shared" si="1"/>
        <v>124</v>
      </c>
      <c r="B124" s="121" t="s">
        <v>496</v>
      </c>
      <c r="C124" s="121"/>
      <c r="D124" s="121" t="s">
        <v>497</v>
      </c>
      <c r="E124" s="121" t="s">
        <v>294</v>
      </c>
      <c r="F124" s="121" t="s">
        <v>2252</v>
      </c>
      <c r="G124" s="121" t="s">
        <v>221</v>
      </c>
      <c r="H124" s="122">
        <v>1976</v>
      </c>
      <c r="I124" s="74">
        <v>72</v>
      </c>
      <c r="J124" s="74">
        <v>56</v>
      </c>
      <c r="K124" s="74">
        <v>56</v>
      </c>
      <c r="L124" s="74">
        <v>56</v>
      </c>
      <c r="M124" s="73">
        <v>56</v>
      </c>
      <c r="N124" s="73">
        <v>56</v>
      </c>
      <c r="O124" s="73">
        <v>56</v>
      </c>
      <c r="P124" s="73">
        <v>56</v>
      </c>
      <c r="Q124" s="73">
        <v>56</v>
      </c>
      <c r="R124" s="73">
        <v>56</v>
      </c>
      <c r="S124" s="73">
        <v>56</v>
      </c>
    </row>
    <row r="125" spans="1:19">
      <c r="A125" s="14">
        <f t="shared" si="1"/>
        <v>125</v>
      </c>
      <c r="B125" s="121" t="s">
        <v>499</v>
      </c>
      <c r="C125" s="121"/>
      <c r="D125" s="121" t="s">
        <v>500</v>
      </c>
      <c r="E125" s="121" t="s">
        <v>294</v>
      </c>
      <c r="F125" s="121" t="s">
        <v>2252</v>
      </c>
      <c r="G125" s="121" t="s">
        <v>221</v>
      </c>
      <c r="H125" s="122">
        <v>1976</v>
      </c>
      <c r="I125" s="74">
        <v>72</v>
      </c>
      <c r="J125" s="74">
        <v>56</v>
      </c>
      <c r="K125" s="74">
        <v>56</v>
      </c>
      <c r="L125" s="74">
        <v>56</v>
      </c>
      <c r="M125" s="73">
        <v>56</v>
      </c>
      <c r="N125" s="73">
        <v>56</v>
      </c>
      <c r="O125" s="73">
        <v>56</v>
      </c>
      <c r="P125" s="73">
        <v>56</v>
      </c>
      <c r="Q125" s="73">
        <v>56</v>
      </c>
      <c r="R125" s="73">
        <v>56</v>
      </c>
      <c r="S125" s="73">
        <v>56</v>
      </c>
    </row>
    <row r="126" spans="1:19">
      <c r="A126" s="14">
        <f t="shared" si="1"/>
        <v>126</v>
      </c>
      <c r="B126" s="121" t="s">
        <v>502</v>
      </c>
      <c r="C126" s="121"/>
      <c r="D126" s="121" t="s">
        <v>503</v>
      </c>
      <c r="E126" s="121" t="s">
        <v>294</v>
      </c>
      <c r="F126" s="121" t="s">
        <v>2252</v>
      </c>
      <c r="G126" s="121" t="s">
        <v>221</v>
      </c>
      <c r="H126" s="122">
        <v>1976</v>
      </c>
      <c r="I126" s="74">
        <v>72</v>
      </c>
      <c r="J126" s="74">
        <v>50</v>
      </c>
      <c r="K126" s="74">
        <v>50</v>
      </c>
      <c r="L126" s="74">
        <v>50</v>
      </c>
      <c r="M126" s="73">
        <v>50</v>
      </c>
      <c r="N126" s="73">
        <v>50</v>
      </c>
      <c r="O126" s="73">
        <v>50</v>
      </c>
      <c r="P126" s="73">
        <v>50</v>
      </c>
      <c r="Q126" s="73">
        <v>50</v>
      </c>
      <c r="R126" s="73">
        <v>50</v>
      </c>
      <c r="S126" s="73">
        <v>50</v>
      </c>
    </row>
    <row r="127" spans="1:19">
      <c r="A127" s="14">
        <f t="shared" si="1"/>
        <v>127</v>
      </c>
      <c r="B127" s="121" t="s">
        <v>505</v>
      </c>
      <c r="C127" s="121"/>
      <c r="D127" s="121" t="s">
        <v>506</v>
      </c>
      <c r="E127" s="121" t="s">
        <v>294</v>
      </c>
      <c r="F127" s="121" t="s">
        <v>2252</v>
      </c>
      <c r="G127" s="121" t="s">
        <v>221</v>
      </c>
      <c r="H127" s="122">
        <v>1976</v>
      </c>
      <c r="I127" s="74">
        <v>72</v>
      </c>
      <c r="J127" s="74">
        <v>56</v>
      </c>
      <c r="K127" s="74">
        <v>56</v>
      </c>
      <c r="L127" s="74">
        <v>56</v>
      </c>
      <c r="M127" s="73">
        <v>56</v>
      </c>
      <c r="N127" s="73">
        <v>56</v>
      </c>
      <c r="O127" s="73">
        <v>56</v>
      </c>
      <c r="P127" s="73">
        <v>56</v>
      </c>
      <c r="Q127" s="73">
        <v>56</v>
      </c>
      <c r="R127" s="73">
        <v>56</v>
      </c>
      <c r="S127" s="73">
        <v>56</v>
      </c>
    </row>
    <row r="128" spans="1:19">
      <c r="A128" s="14">
        <f t="shared" si="1"/>
        <v>128</v>
      </c>
      <c r="B128" s="121" t="s">
        <v>508</v>
      </c>
      <c r="C128" s="121"/>
      <c r="D128" s="121" t="s">
        <v>509</v>
      </c>
      <c r="E128" s="121" t="s">
        <v>294</v>
      </c>
      <c r="F128" s="121" t="s">
        <v>2252</v>
      </c>
      <c r="G128" s="121" t="s">
        <v>221</v>
      </c>
      <c r="H128" s="122">
        <v>1976</v>
      </c>
      <c r="I128" s="74">
        <v>72</v>
      </c>
      <c r="J128" s="74">
        <v>56</v>
      </c>
      <c r="K128" s="74">
        <v>56</v>
      </c>
      <c r="L128" s="74">
        <v>56</v>
      </c>
      <c r="M128" s="73">
        <v>56</v>
      </c>
      <c r="N128" s="73">
        <v>56</v>
      </c>
      <c r="O128" s="73">
        <v>56</v>
      </c>
      <c r="P128" s="73">
        <v>56</v>
      </c>
      <c r="Q128" s="73">
        <v>56</v>
      </c>
      <c r="R128" s="73">
        <v>56</v>
      </c>
      <c r="S128" s="73">
        <v>56</v>
      </c>
    </row>
    <row r="129" spans="1:19">
      <c r="A129" s="14">
        <f t="shared" si="1"/>
        <v>129</v>
      </c>
      <c r="B129" s="121" t="s">
        <v>511</v>
      </c>
      <c r="C129" s="121"/>
      <c r="D129" s="121" t="s">
        <v>512</v>
      </c>
      <c r="E129" s="121" t="s">
        <v>513</v>
      </c>
      <c r="F129" s="121" t="s">
        <v>2254</v>
      </c>
      <c r="G129" s="121" t="s">
        <v>45</v>
      </c>
      <c r="H129" s="122">
        <v>2010</v>
      </c>
      <c r="I129" s="74">
        <v>8.44</v>
      </c>
      <c r="J129" s="74">
        <v>8.1999999999999993</v>
      </c>
      <c r="K129" s="74">
        <v>8.1999999999999993</v>
      </c>
      <c r="L129" s="74">
        <v>8.1999999999999993</v>
      </c>
      <c r="M129" s="73">
        <v>8.1999999999999993</v>
      </c>
      <c r="N129" s="73">
        <v>8.1999999999999993</v>
      </c>
      <c r="O129" s="73">
        <v>8.1999999999999993</v>
      </c>
      <c r="P129" s="73">
        <v>8.1999999999999993</v>
      </c>
      <c r="Q129" s="73">
        <v>8.1999999999999993</v>
      </c>
      <c r="R129" s="73">
        <v>8.1999999999999993</v>
      </c>
      <c r="S129" s="73">
        <v>8.1999999999999993</v>
      </c>
    </row>
    <row r="130" spans="1:19">
      <c r="A130" s="14">
        <f t="shared" si="1"/>
        <v>130</v>
      </c>
      <c r="B130" s="121" t="s">
        <v>515</v>
      </c>
      <c r="C130" s="121"/>
      <c r="D130" s="121" t="s">
        <v>516</v>
      </c>
      <c r="E130" s="121" t="s">
        <v>513</v>
      </c>
      <c r="F130" s="121" t="s">
        <v>2254</v>
      </c>
      <c r="G130" s="121" t="s">
        <v>45</v>
      </c>
      <c r="H130" s="122">
        <v>2010</v>
      </c>
      <c r="I130" s="74">
        <v>8.44</v>
      </c>
      <c r="J130" s="74">
        <v>8.1999999999999993</v>
      </c>
      <c r="K130" s="74">
        <v>8.1999999999999993</v>
      </c>
      <c r="L130" s="74">
        <v>8.1999999999999993</v>
      </c>
      <c r="M130" s="73">
        <v>8.1999999999999993</v>
      </c>
      <c r="N130" s="73">
        <v>8.1999999999999993</v>
      </c>
      <c r="O130" s="73">
        <v>8.1999999999999993</v>
      </c>
      <c r="P130" s="73">
        <v>8.1999999999999993</v>
      </c>
      <c r="Q130" s="73">
        <v>8.1999999999999993</v>
      </c>
      <c r="R130" s="73">
        <v>8.1999999999999993</v>
      </c>
      <c r="S130" s="73">
        <v>8.1999999999999993</v>
      </c>
    </row>
    <row r="131" spans="1:19">
      <c r="A131" s="14">
        <f t="shared" si="1"/>
        <v>131</v>
      </c>
      <c r="B131" s="121" t="s">
        <v>518</v>
      </c>
      <c r="C131" s="121"/>
      <c r="D131" s="121" t="s">
        <v>519</v>
      </c>
      <c r="E131" s="121" t="s">
        <v>513</v>
      </c>
      <c r="F131" s="121" t="s">
        <v>2254</v>
      </c>
      <c r="G131" s="121" t="s">
        <v>45</v>
      </c>
      <c r="H131" s="122">
        <v>2010</v>
      </c>
      <c r="I131" s="74">
        <v>8.44</v>
      </c>
      <c r="J131" s="74">
        <v>8.1999999999999993</v>
      </c>
      <c r="K131" s="74">
        <v>8.1999999999999993</v>
      </c>
      <c r="L131" s="74">
        <v>8.1999999999999993</v>
      </c>
      <c r="M131" s="73">
        <v>8.1999999999999993</v>
      </c>
      <c r="N131" s="73">
        <v>8.1999999999999993</v>
      </c>
      <c r="O131" s="73">
        <v>8.1999999999999993</v>
      </c>
      <c r="P131" s="73">
        <v>8.1999999999999993</v>
      </c>
      <c r="Q131" s="73">
        <v>8.1999999999999993</v>
      </c>
      <c r="R131" s="73">
        <v>8.1999999999999993</v>
      </c>
      <c r="S131" s="73">
        <v>8.1999999999999993</v>
      </c>
    </row>
    <row r="132" spans="1:19">
      <c r="A132" s="14">
        <f t="shared" si="1"/>
        <v>132</v>
      </c>
      <c r="B132" s="121" t="s">
        <v>404</v>
      </c>
      <c r="C132" s="121"/>
      <c r="D132" s="121" t="s">
        <v>405</v>
      </c>
      <c r="E132" s="121" t="s">
        <v>406</v>
      </c>
      <c r="F132" s="121" t="s">
        <v>2251</v>
      </c>
      <c r="G132" s="121" t="s">
        <v>46</v>
      </c>
      <c r="H132" s="122">
        <v>2000</v>
      </c>
      <c r="I132" s="74">
        <v>181</v>
      </c>
      <c r="J132" s="74">
        <v>143</v>
      </c>
      <c r="K132" s="74">
        <v>143</v>
      </c>
      <c r="L132" s="74">
        <v>143</v>
      </c>
      <c r="M132" s="73">
        <v>143</v>
      </c>
      <c r="N132" s="73">
        <v>143</v>
      </c>
      <c r="O132" s="73">
        <v>143</v>
      </c>
      <c r="P132" s="73">
        <v>143</v>
      </c>
      <c r="Q132" s="73">
        <v>143</v>
      </c>
      <c r="R132" s="73">
        <v>143</v>
      </c>
      <c r="S132" s="73">
        <v>143</v>
      </c>
    </row>
    <row r="133" spans="1:19">
      <c r="A133" s="14">
        <f t="shared" ref="A133:A196" si="2">A132+1</f>
        <v>133</v>
      </c>
      <c r="B133" s="121" t="s">
        <v>409</v>
      </c>
      <c r="C133" s="121"/>
      <c r="D133" s="121" t="s">
        <v>410</v>
      </c>
      <c r="E133" s="121" t="s">
        <v>406</v>
      </c>
      <c r="F133" s="121" t="s">
        <v>2251</v>
      </c>
      <c r="G133" s="121" t="s">
        <v>46</v>
      </c>
      <c r="H133" s="122">
        <v>2000</v>
      </c>
      <c r="I133" s="74">
        <v>181</v>
      </c>
      <c r="J133" s="74">
        <v>143</v>
      </c>
      <c r="K133" s="74">
        <v>143</v>
      </c>
      <c r="L133" s="74">
        <v>143</v>
      </c>
      <c r="M133" s="73">
        <v>143</v>
      </c>
      <c r="N133" s="73">
        <v>143</v>
      </c>
      <c r="O133" s="73">
        <v>143</v>
      </c>
      <c r="P133" s="73">
        <v>143</v>
      </c>
      <c r="Q133" s="73">
        <v>143</v>
      </c>
      <c r="R133" s="73">
        <v>143</v>
      </c>
      <c r="S133" s="73">
        <v>143</v>
      </c>
    </row>
    <row r="134" spans="1:19">
      <c r="A134" s="14">
        <f t="shared" si="2"/>
        <v>134</v>
      </c>
      <c r="B134" s="121" t="s">
        <v>413</v>
      </c>
      <c r="C134" s="121"/>
      <c r="D134" s="121" t="s">
        <v>414</v>
      </c>
      <c r="E134" s="121" t="s">
        <v>406</v>
      </c>
      <c r="F134" s="121" t="s">
        <v>2251</v>
      </c>
      <c r="G134" s="121" t="s">
        <v>46</v>
      </c>
      <c r="H134" s="122">
        <v>2000</v>
      </c>
      <c r="I134" s="74">
        <v>181</v>
      </c>
      <c r="J134" s="74">
        <v>141</v>
      </c>
      <c r="K134" s="74">
        <v>141</v>
      </c>
      <c r="L134" s="74">
        <v>141</v>
      </c>
      <c r="M134" s="73">
        <v>141</v>
      </c>
      <c r="N134" s="73">
        <v>141</v>
      </c>
      <c r="O134" s="73">
        <v>141</v>
      </c>
      <c r="P134" s="73">
        <v>141</v>
      </c>
      <c r="Q134" s="73">
        <v>141</v>
      </c>
      <c r="R134" s="73">
        <v>141</v>
      </c>
      <c r="S134" s="73">
        <v>141</v>
      </c>
    </row>
    <row r="135" spans="1:19">
      <c r="A135" s="14">
        <f t="shared" si="2"/>
        <v>135</v>
      </c>
      <c r="B135" s="121" t="s">
        <v>417</v>
      </c>
      <c r="C135" s="121"/>
      <c r="D135" s="121" t="s">
        <v>418</v>
      </c>
      <c r="E135" s="121" t="s">
        <v>406</v>
      </c>
      <c r="F135" s="121" t="s">
        <v>2251</v>
      </c>
      <c r="G135" s="121" t="s">
        <v>46</v>
      </c>
      <c r="H135" s="122">
        <v>2000</v>
      </c>
      <c r="I135" s="74">
        <v>181</v>
      </c>
      <c r="J135" s="74">
        <v>141</v>
      </c>
      <c r="K135" s="74">
        <v>141</v>
      </c>
      <c r="L135" s="74">
        <v>141</v>
      </c>
      <c r="M135" s="73">
        <v>141</v>
      </c>
      <c r="N135" s="73">
        <v>141</v>
      </c>
      <c r="O135" s="73">
        <v>141</v>
      </c>
      <c r="P135" s="73">
        <v>141</v>
      </c>
      <c r="Q135" s="73">
        <v>141</v>
      </c>
      <c r="R135" s="73">
        <v>141</v>
      </c>
      <c r="S135" s="73">
        <v>141</v>
      </c>
    </row>
    <row r="136" spans="1:19">
      <c r="A136" s="14">
        <f t="shared" si="2"/>
        <v>136</v>
      </c>
      <c r="B136" s="121" t="s">
        <v>422</v>
      </c>
      <c r="C136" s="121"/>
      <c r="D136" s="121" t="s">
        <v>423</v>
      </c>
      <c r="E136" s="121" t="s">
        <v>406</v>
      </c>
      <c r="F136" s="121" t="s">
        <v>2251</v>
      </c>
      <c r="G136" s="121" t="s">
        <v>46</v>
      </c>
      <c r="H136" s="122">
        <v>2000</v>
      </c>
      <c r="I136" s="74">
        <v>204</v>
      </c>
      <c r="J136" s="74">
        <v>198</v>
      </c>
      <c r="K136" s="74">
        <v>198</v>
      </c>
      <c r="L136" s="74">
        <v>198</v>
      </c>
      <c r="M136" s="73">
        <v>198</v>
      </c>
      <c r="N136" s="73">
        <v>198</v>
      </c>
      <c r="O136" s="73">
        <v>198</v>
      </c>
      <c r="P136" s="73">
        <v>198</v>
      </c>
      <c r="Q136" s="73">
        <v>198</v>
      </c>
      <c r="R136" s="73">
        <v>198</v>
      </c>
      <c r="S136" s="73">
        <v>198</v>
      </c>
    </row>
    <row r="137" spans="1:19">
      <c r="A137" s="14">
        <f t="shared" si="2"/>
        <v>137</v>
      </c>
      <c r="B137" s="121" t="s">
        <v>424</v>
      </c>
      <c r="C137" s="121"/>
      <c r="D137" s="121" t="s">
        <v>425</v>
      </c>
      <c r="E137" s="121" t="s">
        <v>406</v>
      </c>
      <c r="F137" s="121" t="s">
        <v>2251</v>
      </c>
      <c r="G137" s="121" t="s">
        <v>46</v>
      </c>
      <c r="H137" s="122">
        <v>2000</v>
      </c>
      <c r="I137" s="74">
        <v>204</v>
      </c>
      <c r="J137" s="74">
        <v>198</v>
      </c>
      <c r="K137" s="74">
        <v>198</v>
      </c>
      <c r="L137" s="74">
        <v>198</v>
      </c>
      <c r="M137" s="73">
        <v>198</v>
      </c>
      <c r="N137" s="73">
        <v>198</v>
      </c>
      <c r="O137" s="73">
        <v>198</v>
      </c>
      <c r="P137" s="73">
        <v>198</v>
      </c>
      <c r="Q137" s="73">
        <v>198</v>
      </c>
      <c r="R137" s="73">
        <v>198</v>
      </c>
      <c r="S137" s="73">
        <v>198</v>
      </c>
    </row>
    <row r="138" spans="1:19">
      <c r="A138" s="14">
        <f t="shared" si="2"/>
        <v>138</v>
      </c>
      <c r="B138" s="121" t="s">
        <v>534</v>
      </c>
      <c r="C138" s="121"/>
      <c r="D138" s="121" t="s">
        <v>535</v>
      </c>
      <c r="E138" s="121" t="s">
        <v>536</v>
      </c>
      <c r="F138" s="121" t="s">
        <v>2253</v>
      </c>
      <c r="G138" s="121" t="s">
        <v>45</v>
      </c>
      <c r="H138" s="122">
        <v>1963</v>
      </c>
      <c r="I138" s="74">
        <v>395</v>
      </c>
      <c r="J138" s="74">
        <v>395</v>
      </c>
      <c r="K138" s="74">
        <v>395</v>
      </c>
      <c r="L138" s="74">
        <v>395</v>
      </c>
      <c r="M138" s="73">
        <v>395</v>
      </c>
      <c r="N138" s="73">
        <v>395</v>
      </c>
      <c r="O138" s="73">
        <v>395</v>
      </c>
      <c r="P138" s="73">
        <v>395</v>
      </c>
      <c r="Q138" s="73">
        <v>395</v>
      </c>
      <c r="R138" s="73">
        <v>395</v>
      </c>
      <c r="S138" s="73">
        <v>395</v>
      </c>
    </row>
    <row r="139" spans="1:19">
      <c r="A139" s="14">
        <f t="shared" si="2"/>
        <v>139</v>
      </c>
      <c r="B139" s="121" t="s">
        <v>539</v>
      </c>
      <c r="C139" s="121"/>
      <c r="D139" s="121" t="s">
        <v>540</v>
      </c>
      <c r="E139" s="121" t="s">
        <v>536</v>
      </c>
      <c r="F139" s="121" t="s">
        <v>2253</v>
      </c>
      <c r="G139" s="121" t="s">
        <v>45</v>
      </c>
      <c r="H139" s="122">
        <v>1976</v>
      </c>
      <c r="I139" s="74">
        <v>435</v>
      </c>
      <c r="J139" s="74">
        <v>435</v>
      </c>
      <c r="K139" s="74">
        <v>435</v>
      </c>
      <c r="L139" s="74">
        <v>435</v>
      </c>
      <c r="M139" s="73">
        <v>435</v>
      </c>
      <c r="N139" s="73">
        <v>435</v>
      </c>
      <c r="O139" s="73">
        <v>435</v>
      </c>
      <c r="P139" s="73">
        <v>435</v>
      </c>
      <c r="Q139" s="73">
        <v>435</v>
      </c>
      <c r="R139" s="73">
        <v>435</v>
      </c>
      <c r="S139" s="73">
        <v>435</v>
      </c>
    </row>
    <row r="140" spans="1:19">
      <c r="A140" s="14">
        <f t="shared" si="2"/>
        <v>140</v>
      </c>
      <c r="B140" s="121" t="s">
        <v>543</v>
      </c>
      <c r="C140" s="121"/>
      <c r="D140" s="121" t="s">
        <v>544</v>
      </c>
      <c r="E140" s="121" t="s">
        <v>536</v>
      </c>
      <c r="F140" s="121" t="s">
        <v>2253</v>
      </c>
      <c r="G140" s="121" t="s">
        <v>45</v>
      </c>
      <c r="H140" s="122">
        <v>1977</v>
      </c>
      <c r="I140" s="74">
        <v>435</v>
      </c>
      <c r="J140" s="74">
        <v>435</v>
      </c>
      <c r="K140" s="74">
        <v>435</v>
      </c>
      <c r="L140" s="74">
        <v>435</v>
      </c>
      <c r="M140" s="73">
        <v>435</v>
      </c>
      <c r="N140" s="73">
        <v>435</v>
      </c>
      <c r="O140" s="73">
        <v>435</v>
      </c>
      <c r="P140" s="73">
        <v>435</v>
      </c>
      <c r="Q140" s="73">
        <v>435</v>
      </c>
      <c r="R140" s="73">
        <v>435</v>
      </c>
      <c r="S140" s="73">
        <v>435</v>
      </c>
    </row>
    <row r="141" spans="1:19">
      <c r="A141" s="14">
        <f t="shared" si="2"/>
        <v>141</v>
      </c>
      <c r="B141" s="121" t="s">
        <v>426</v>
      </c>
      <c r="C141" s="121"/>
      <c r="D141" s="121" t="s">
        <v>427</v>
      </c>
      <c r="E141" s="121" t="s">
        <v>428</v>
      </c>
      <c r="F141" s="121" t="s">
        <v>2251</v>
      </c>
      <c r="G141" s="121" t="s">
        <v>46</v>
      </c>
      <c r="H141" s="122">
        <v>2002</v>
      </c>
      <c r="I141" s="74">
        <v>242</v>
      </c>
      <c r="J141" s="74">
        <v>210</v>
      </c>
      <c r="K141" s="74">
        <v>210</v>
      </c>
      <c r="L141" s="74">
        <v>210</v>
      </c>
      <c r="M141" s="73">
        <v>210</v>
      </c>
      <c r="N141" s="73">
        <v>210</v>
      </c>
      <c r="O141" s="73">
        <v>210</v>
      </c>
      <c r="P141" s="73">
        <v>210</v>
      </c>
      <c r="Q141" s="73">
        <v>210</v>
      </c>
      <c r="R141" s="73">
        <v>210</v>
      </c>
      <c r="S141" s="73">
        <v>210</v>
      </c>
    </row>
    <row r="142" spans="1:19">
      <c r="A142" s="14">
        <f t="shared" si="2"/>
        <v>142</v>
      </c>
      <c r="B142" s="121" t="s">
        <v>431</v>
      </c>
      <c r="C142" s="121" t="s">
        <v>3449</v>
      </c>
      <c r="D142" s="121" t="s">
        <v>432</v>
      </c>
      <c r="E142" s="121" t="s">
        <v>428</v>
      </c>
      <c r="F142" s="121" t="s">
        <v>2251</v>
      </c>
      <c r="G142" s="121" t="s">
        <v>46</v>
      </c>
      <c r="H142" s="122">
        <v>2002</v>
      </c>
      <c r="I142" s="74">
        <v>242</v>
      </c>
      <c r="J142" s="74">
        <v>211</v>
      </c>
      <c r="K142" s="74">
        <v>211</v>
      </c>
      <c r="L142" s="74">
        <v>211</v>
      </c>
      <c r="M142" s="73">
        <v>211</v>
      </c>
      <c r="N142" s="73">
        <v>211</v>
      </c>
      <c r="O142" s="73">
        <v>211</v>
      </c>
      <c r="P142" s="73">
        <v>211</v>
      </c>
      <c r="Q142" s="73">
        <v>211</v>
      </c>
      <c r="R142" s="73">
        <v>211</v>
      </c>
      <c r="S142" s="73">
        <v>211</v>
      </c>
    </row>
    <row r="143" spans="1:19">
      <c r="A143" s="14">
        <f t="shared" si="2"/>
        <v>143</v>
      </c>
      <c r="B143" s="121" t="s">
        <v>435</v>
      </c>
      <c r="C143" s="121" t="s">
        <v>3073</v>
      </c>
      <c r="D143" s="121" t="s">
        <v>436</v>
      </c>
      <c r="E143" s="121" t="s">
        <v>428</v>
      </c>
      <c r="F143" s="121" t="s">
        <v>2251</v>
      </c>
      <c r="G143" s="121" t="s">
        <v>46</v>
      </c>
      <c r="H143" s="122">
        <v>2002</v>
      </c>
      <c r="I143" s="74">
        <v>252</v>
      </c>
      <c r="J143" s="74">
        <v>210</v>
      </c>
      <c r="K143" s="74">
        <v>210</v>
      </c>
      <c r="L143" s="74">
        <v>210</v>
      </c>
      <c r="M143" s="73">
        <v>210</v>
      </c>
      <c r="N143" s="73">
        <v>210</v>
      </c>
      <c r="O143" s="73">
        <v>210</v>
      </c>
      <c r="P143" s="73">
        <v>210</v>
      </c>
      <c r="Q143" s="73">
        <v>210</v>
      </c>
      <c r="R143" s="73">
        <v>210</v>
      </c>
      <c r="S143" s="73">
        <v>210</v>
      </c>
    </row>
    <row r="144" spans="1:19">
      <c r="A144" s="14">
        <f t="shared" si="2"/>
        <v>144</v>
      </c>
      <c r="B144" s="121" t="s">
        <v>439</v>
      </c>
      <c r="C144" s="121"/>
      <c r="D144" s="121" t="s">
        <v>440</v>
      </c>
      <c r="E144" s="121" t="s">
        <v>428</v>
      </c>
      <c r="F144" s="121" t="s">
        <v>2251</v>
      </c>
      <c r="G144" s="121" t="s">
        <v>46</v>
      </c>
      <c r="H144" s="122">
        <v>2002</v>
      </c>
      <c r="I144" s="74">
        <v>252</v>
      </c>
      <c r="J144" s="74">
        <v>213</v>
      </c>
      <c r="K144" s="74">
        <v>213</v>
      </c>
      <c r="L144" s="74">
        <v>213</v>
      </c>
      <c r="M144" s="73">
        <v>213</v>
      </c>
      <c r="N144" s="73">
        <v>213</v>
      </c>
      <c r="O144" s="73">
        <v>213</v>
      </c>
      <c r="P144" s="73">
        <v>213</v>
      </c>
      <c r="Q144" s="73">
        <v>213</v>
      </c>
      <c r="R144" s="73">
        <v>213</v>
      </c>
      <c r="S144" s="73">
        <v>213</v>
      </c>
    </row>
    <row r="145" spans="1:19">
      <c r="A145" s="14">
        <f t="shared" si="2"/>
        <v>145</v>
      </c>
      <c r="B145" s="121" t="s">
        <v>443</v>
      </c>
      <c r="C145" s="121"/>
      <c r="D145" s="121" t="s">
        <v>444</v>
      </c>
      <c r="E145" s="121" t="s">
        <v>63</v>
      </c>
      <c r="F145" s="121" t="s">
        <v>2251</v>
      </c>
      <c r="G145" s="121" t="s">
        <v>46</v>
      </c>
      <c r="H145" s="122">
        <v>2000</v>
      </c>
      <c r="I145" s="74">
        <v>176.63</v>
      </c>
      <c r="J145" s="74">
        <v>149</v>
      </c>
      <c r="K145" s="74">
        <v>149</v>
      </c>
      <c r="L145" s="74">
        <v>149</v>
      </c>
      <c r="M145" s="73">
        <v>149</v>
      </c>
      <c r="N145" s="73">
        <v>149</v>
      </c>
      <c r="O145" s="73">
        <v>149</v>
      </c>
      <c r="P145" s="73">
        <v>149</v>
      </c>
      <c r="Q145" s="73">
        <v>149</v>
      </c>
      <c r="R145" s="73">
        <v>149</v>
      </c>
      <c r="S145" s="73">
        <v>149</v>
      </c>
    </row>
    <row r="146" spans="1:19">
      <c r="A146" s="14">
        <f t="shared" si="2"/>
        <v>146</v>
      </c>
      <c r="B146" s="121" t="s">
        <v>446</v>
      </c>
      <c r="C146" s="121"/>
      <c r="D146" s="121" t="s">
        <v>447</v>
      </c>
      <c r="E146" s="121" t="s">
        <v>63</v>
      </c>
      <c r="F146" s="121" t="s">
        <v>2251</v>
      </c>
      <c r="G146" s="121" t="s">
        <v>46</v>
      </c>
      <c r="H146" s="122">
        <v>2000</v>
      </c>
      <c r="I146" s="74">
        <v>176.63</v>
      </c>
      <c r="J146" s="74">
        <v>149</v>
      </c>
      <c r="K146" s="74">
        <v>149</v>
      </c>
      <c r="L146" s="74">
        <v>149</v>
      </c>
      <c r="M146" s="73">
        <v>149</v>
      </c>
      <c r="N146" s="73">
        <v>149</v>
      </c>
      <c r="O146" s="73">
        <v>149</v>
      </c>
      <c r="P146" s="73">
        <v>149</v>
      </c>
      <c r="Q146" s="73">
        <v>149</v>
      </c>
      <c r="R146" s="73">
        <v>149</v>
      </c>
      <c r="S146" s="73">
        <v>149</v>
      </c>
    </row>
    <row r="147" spans="1:19">
      <c r="A147" s="14">
        <f t="shared" si="2"/>
        <v>147</v>
      </c>
      <c r="B147" s="121" t="s">
        <v>554</v>
      </c>
      <c r="C147" s="121"/>
      <c r="D147" s="121" t="s">
        <v>449</v>
      </c>
      <c r="E147" s="121" t="s">
        <v>63</v>
      </c>
      <c r="F147" s="121" t="s">
        <v>2251</v>
      </c>
      <c r="G147" s="121" t="s">
        <v>46</v>
      </c>
      <c r="H147" s="122">
        <v>2000</v>
      </c>
      <c r="I147" s="74">
        <v>198.05</v>
      </c>
      <c r="J147" s="74">
        <v>168</v>
      </c>
      <c r="K147" s="74">
        <v>168</v>
      </c>
      <c r="L147" s="74">
        <v>168</v>
      </c>
      <c r="M147" s="73">
        <v>168</v>
      </c>
      <c r="N147" s="73">
        <v>168</v>
      </c>
      <c r="O147" s="73">
        <v>168</v>
      </c>
      <c r="P147" s="73">
        <v>168</v>
      </c>
      <c r="Q147" s="73">
        <v>168</v>
      </c>
      <c r="R147" s="73">
        <v>168</v>
      </c>
      <c r="S147" s="73">
        <v>168</v>
      </c>
    </row>
    <row r="148" spans="1:19">
      <c r="A148" s="14">
        <f t="shared" si="2"/>
        <v>148</v>
      </c>
      <c r="B148" s="121" t="s">
        <v>451</v>
      </c>
      <c r="C148" s="121"/>
      <c r="D148" s="121" t="s">
        <v>452</v>
      </c>
      <c r="E148" s="121" t="s">
        <v>453</v>
      </c>
      <c r="F148" s="121" t="s">
        <v>2251</v>
      </c>
      <c r="G148" s="121" t="s">
        <v>45</v>
      </c>
      <c r="H148" s="122">
        <v>2006</v>
      </c>
      <c r="I148" s="74">
        <v>198.9</v>
      </c>
      <c r="J148" s="74">
        <v>150</v>
      </c>
      <c r="K148" s="74">
        <v>150</v>
      </c>
      <c r="L148" s="74">
        <v>150</v>
      </c>
      <c r="M148" s="73">
        <v>150</v>
      </c>
      <c r="N148" s="73">
        <v>150</v>
      </c>
      <c r="O148" s="73">
        <v>150</v>
      </c>
      <c r="P148" s="73">
        <v>150</v>
      </c>
      <c r="Q148" s="73">
        <v>150</v>
      </c>
      <c r="R148" s="73">
        <v>150</v>
      </c>
      <c r="S148" s="73">
        <v>150</v>
      </c>
    </row>
    <row r="149" spans="1:19">
      <c r="A149" s="14">
        <f t="shared" si="2"/>
        <v>149</v>
      </c>
      <c r="B149" s="121" t="s">
        <v>454</v>
      </c>
      <c r="C149" s="121"/>
      <c r="D149" s="121" t="s">
        <v>455</v>
      </c>
      <c r="E149" s="121" t="s">
        <v>453</v>
      </c>
      <c r="F149" s="121" t="s">
        <v>2251</v>
      </c>
      <c r="G149" s="121" t="s">
        <v>45</v>
      </c>
      <c r="H149" s="122">
        <v>2006</v>
      </c>
      <c r="I149" s="74">
        <v>198.9</v>
      </c>
      <c r="J149" s="74">
        <v>150</v>
      </c>
      <c r="K149" s="74">
        <v>150</v>
      </c>
      <c r="L149" s="74">
        <v>150</v>
      </c>
      <c r="M149" s="73">
        <v>150</v>
      </c>
      <c r="N149" s="73">
        <v>150</v>
      </c>
      <c r="O149" s="73">
        <v>150</v>
      </c>
      <c r="P149" s="73">
        <v>150</v>
      </c>
      <c r="Q149" s="73">
        <v>150</v>
      </c>
      <c r="R149" s="73">
        <v>150</v>
      </c>
      <c r="S149" s="73">
        <v>150</v>
      </c>
    </row>
    <row r="150" spans="1:19">
      <c r="A150" s="14">
        <f t="shared" si="2"/>
        <v>150</v>
      </c>
      <c r="B150" s="121" t="s">
        <v>458</v>
      </c>
      <c r="C150" s="121"/>
      <c r="D150" s="121" t="s">
        <v>459</v>
      </c>
      <c r="E150" s="121" t="s">
        <v>453</v>
      </c>
      <c r="F150" s="121" t="s">
        <v>2251</v>
      </c>
      <c r="G150" s="121" t="s">
        <v>45</v>
      </c>
      <c r="H150" s="122">
        <v>2011</v>
      </c>
      <c r="I150" s="74">
        <v>198.9</v>
      </c>
      <c r="J150" s="74">
        <v>158</v>
      </c>
      <c r="K150" s="74">
        <v>158</v>
      </c>
      <c r="L150" s="74">
        <v>158</v>
      </c>
      <c r="M150" s="73">
        <v>158</v>
      </c>
      <c r="N150" s="73">
        <v>158</v>
      </c>
      <c r="O150" s="73">
        <v>158</v>
      </c>
      <c r="P150" s="73">
        <v>158</v>
      </c>
      <c r="Q150" s="73">
        <v>158</v>
      </c>
      <c r="R150" s="73">
        <v>158</v>
      </c>
      <c r="S150" s="73">
        <v>158</v>
      </c>
    </row>
    <row r="151" spans="1:19">
      <c r="A151" s="14">
        <f t="shared" si="2"/>
        <v>151</v>
      </c>
      <c r="B151" s="121" t="s">
        <v>460</v>
      </c>
      <c r="C151" s="121"/>
      <c r="D151" s="121" t="s">
        <v>461</v>
      </c>
      <c r="E151" s="121" t="s">
        <v>453</v>
      </c>
      <c r="F151" s="121" t="s">
        <v>2251</v>
      </c>
      <c r="G151" s="121" t="s">
        <v>45</v>
      </c>
      <c r="H151" s="122">
        <v>2011</v>
      </c>
      <c r="I151" s="74">
        <v>198.9</v>
      </c>
      <c r="J151" s="74">
        <v>158</v>
      </c>
      <c r="K151" s="74">
        <v>158</v>
      </c>
      <c r="L151" s="74">
        <v>158</v>
      </c>
      <c r="M151" s="73">
        <v>158</v>
      </c>
      <c r="N151" s="73">
        <v>158</v>
      </c>
      <c r="O151" s="73">
        <v>158</v>
      </c>
      <c r="P151" s="73">
        <v>158</v>
      </c>
      <c r="Q151" s="73">
        <v>158</v>
      </c>
      <c r="R151" s="73">
        <v>158</v>
      </c>
      <c r="S151" s="73">
        <v>158</v>
      </c>
    </row>
    <row r="152" spans="1:19">
      <c r="A152" s="14">
        <f t="shared" si="2"/>
        <v>152</v>
      </c>
      <c r="B152" s="121" t="s">
        <v>456</v>
      </c>
      <c r="C152" s="121"/>
      <c r="D152" s="121" t="s">
        <v>457</v>
      </c>
      <c r="E152" s="121" t="s">
        <v>453</v>
      </c>
      <c r="F152" s="121" t="s">
        <v>2251</v>
      </c>
      <c r="G152" s="121" t="s">
        <v>45</v>
      </c>
      <c r="H152" s="122">
        <v>2006</v>
      </c>
      <c r="I152" s="74">
        <v>320.60000000000002</v>
      </c>
      <c r="J152" s="74">
        <v>289</v>
      </c>
      <c r="K152" s="74">
        <v>289</v>
      </c>
      <c r="L152" s="74">
        <v>289</v>
      </c>
      <c r="M152" s="73">
        <v>289</v>
      </c>
      <c r="N152" s="73">
        <v>289</v>
      </c>
      <c r="O152" s="73">
        <v>289</v>
      </c>
      <c r="P152" s="73">
        <v>289</v>
      </c>
      <c r="Q152" s="73">
        <v>289</v>
      </c>
      <c r="R152" s="73">
        <v>289</v>
      </c>
      <c r="S152" s="73">
        <v>289</v>
      </c>
    </row>
    <row r="153" spans="1:19">
      <c r="A153" s="14">
        <f t="shared" si="2"/>
        <v>153</v>
      </c>
      <c r="B153" s="121" t="s">
        <v>462</v>
      </c>
      <c r="C153" s="121"/>
      <c r="D153" s="121" t="s">
        <v>463</v>
      </c>
      <c r="E153" s="121" t="s">
        <v>453</v>
      </c>
      <c r="F153" s="121" t="s">
        <v>2251</v>
      </c>
      <c r="G153" s="121" t="s">
        <v>45</v>
      </c>
      <c r="H153" s="122">
        <v>2011</v>
      </c>
      <c r="I153" s="74">
        <v>320.60000000000002</v>
      </c>
      <c r="J153" s="74">
        <v>295</v>
      </c>
      <c r="K153" s="74">
        <v>295</v>
      </c>
      <c r="L153" s="74">
        <v>295</v>
      </c>
      <c r="M153" s="73">
        <v>295</v>
      </c>
      <c r="N153" s="73">
        <v>295</v>
      </c>
      <c r="O153" s="73">
        <v>295</v>
      </c>
      <c r="P153" s="73">
        <v>295</v>
      </c>
      <c r="Q153" s="73">
        <v>295</v>
      </c>
      <c r="R153" s="73">
        <v>295</v>
      </c>
      <c r="S153" s="73">
        <v>295</v>
      </c>
    </row>
    <row r="154" spans="1:19">
      <c r="A154" s="14">
        <f t="shared" si="2"/>
        <v>154</v>
      </c>
      <c r="B154" s="121" t="s">
        <v>566</v>
      </c>
      <c r="C154" s="121"/>
      <c r="D154" s="121" t="s">
        <v>464</v>
      </c>
      <c r="E154" s="121" t="s">
        <v>465</v>
      </c>
      <c r="F154" s="121" t="s">
        <v>2251</v>
      </c>
      <c r="G154" s="121" t="s">
        <v>45</v>
      </c>
      <c r="H154" s="122">
        <v>1997</v>
      </c>
      <c r="I154" s="74">
        <v>185</v>
      </c>
      <c r="J154" s="74">
        <v>163</v>
      </c>
      <c r="K154" s="74">
        <v>163</v>
      </c>
      <c r="L154" s="74">
        <v>163</v>
      </c>
      <c r="M154" s="73">
        <v>163</v>
      </c>
      <c r="N154" s="73">
        <v>163</v>
      </c>
      <c r="O154" s="73">
        <v>163</v>
      </c>
      <c r="P154" s="73">
        <v>163</v>
      </c>
      <c r="Q154" s="73">
        <v>163</v>
      </c>
      <c r="R154" s="73">
        <v>163</v>
      </c>
      <c r="S154" s="73">
        <v>163</v>
      </c>
    </row>
    <row r="155" spans="1:19">
      <c r="A155" s="14">
        <f t="shared" si="2"/>
        <v>155</v>
      </c>
      <c r="B155" s="121" t="s">
        <v>569</v>
      </c>
      <c r="C155" s="121"/>
      <c r="D155" s="121" t="s">
        <v>466</v>
      </c>
      <c r="E155" s="121" t="s">
        <v>465</v>
      </c>
      <c r="F155" s="121" t="s">
        <v>2251</v>
      </c>
      <c r="G155" s="121" t="s">
        <v>45</v>
      </c>
      <c r="H155" s="122">
        <v>1997</v>
      </c>
      <c r="I155" s="74">
        <v>107</v>
      </c>
      <c r="J155" s="74">
        <v>106</v>
      </c>
      <c r="K155" s="74">
        <v>106</v>
      </c>
      <c r="L155" s="74">
        <v>106</v>
      </c>
      <c r="M155" s="73">
        <v>106</v>
      </c>
      <c r="N155" s="73">
        <v>106</v>
      </c>
      <c r="O155" s="73">
        <v>106</v>
      </c>
      <c r="P155" s="73">
        <v>106</v>
      </c>
      <c r="Q155" s="73">
        <v>106</v>
      </c>
      <c r="R155" s="73">
        <v>106</v>
      </c>
      <c r="S155" s="73">
        <v>106</v>
      </c>
    </row>
    <row r="156" spans="1:19">
      <c r="A156" s="14">
        <f t="shared" si="2"/>
        <v>156</v>
      </c>
      <c r="B156" s="121" t="s">
        <v>572</v>
      </c>
      <c r="C156" s="121"/>
      <c r="D156" s="121" t="s">
        <v>573</v>
      </c>
      <c r="E156" s="121" t="s">
        <v>574</v>
      </c>
      <c r="F156" s="121" t="s">
        <v>2253</v>
      </c>
      <c r="G156" s="121" t="s">
        <v>45</v>
      </c>
      <c r="H156" s="122">
        <v>1970</v>
      </c>
      <c r="I156" s="74">
        <v>397</v>
      </c>
      <c r="J156" s="74">
        <v>392</v>
      </c>
      <c r="K156" s="74">
        <v>392</v>
      </c>
      <c r="L156" s="74">
        <v>392</v>
      </c>
      <c r="M156" s="73">
        <v>392</v>
      </c>
      <c r="N156" s="73">
        <v>392</v>
      </c>
      <c r="O156" s="73">
        <v>392</v>
      </c>
      <c r="P156" s="73">
        <v>392</v>
      </c>
      <c r="Q156" s="73">
        <v>392</v>
      </c>
      <c r="R156" s="73">
        <v>392</v>
      </c>
      <c r="S156" s="73">
        <v>392</v>
      </c>
    </row>
    <row r="157" spans="1:19">
      <c r="A157" s="14">
        <f t="shared" si="2"/>
        <v>157</v>
      </c>
      <c r="B157" s="121" t="s">
        <v>577</v>
      </c>
      <c r="C157" s="121"/>
      <c r="D157" s="121" t="s">
        <v>578</v>
      </c>
      <c r="E157" s="121" t="s">
        <v>574</v>
      </c>
      <c r="F157" s="121" t="s">
        <v>2253</v>
      </c>
      <c r="G157" s="121" t="s">
        <v>45</v>
      </c>
      <c r="H157" s="122">
        <v>1973</v>
      </c>
      <c r="I157" s="74">
        <v>531</v>
      </c>
      <c r="J157" s="74">
        <v>523</v>
      </c>
      <c r="K157" s="74">
        <v>523</v>
      </c>
      <c r="L157" s="74">
        <v>523</v>
      </c>
      <c r="M157" s="73">
        <v>523</v>
      </c>
      <c r="N157" s="73">
        <v>523</v>
      </c>
      <c r="O157" s="73">
        <v>523</v>
      </c>
      <c r="P157" s="73">
        <v>523</v>
      </c>
      <c r="Q157" s="73">
        <v>523</v>
      </c>
      <c r="R157" s="73">
        <v>523</v>
      </c>
      <c r="S157" s="73">
        <v>523</v>
      </c>
    </row>
    <row r="158" spans="1:19">
      <c r="A158" s="14">
        <f t="shared" si="2"/>
        <v>158</v>
      </c>
      <c r="B158" s="121" t="s">
        <v>467</v>
      </c>
      <c r="C158" s="121"/>
      <c r="D158" s="121" t="s">
        <v>468</v>
      </c>
      <c r="E158" s="121" t="s">
        <v>469</v>
      </c>
      <c r="F158" s="121" t="s">
        <v>2251</v>
      </c>
      <c r="G158" s="121" t="s">
        <v>45</v>
      </c>
      <c r="H158" s="122">
        <v>2000</v>
      </c>
      <c r="I158" s="74">
        <v>186</v>
      </c>
      <c r="J158" s="74">
        <v>153</v>
      </c>
      <c r="K158" s="74">
        <v>153</v>
      </c>
      <c r="L158" s="74">
        <v>153</v>
      </c>
      <c r="M158" s="73">
        <v>153</v>
      </c>
      <c r="N158" s="73">
        <v>153</v>
      </c>
      <c r="O158" s="73">
        <v>153</v>
      </c>
      <c r="P158" s="73">
        <v>153</v>
      </c>
      <c r="Q158" s="73">
        <v>153</v>
      </c>
      <c r="R158" s="73">
        <v>153</v>
      </c>
      <c r="S158" s="73">
        <v>153</v>
      </c>
    </row>
    <row r="159" spans="1:19">
      <c r="A159" s="14">
        <f t="shared" si="2"/>
        <v>159</v>
      </c>
      <c r="B159" s="121" t="s">
        <v>470</v>
      </c>
      <c r="C159" s="121"/>
      <c r="D159" s="121" t="s">
        <v>471</v>
      </c>
      <c r="E159" s="121" t="s">
        <v>469</v>
      </c>
      <c r="F159" s="121" t="s">
        <v>2251</v>
      </c>
      <c r="G159" s="121" t="s">
        <v>45</v>
      </c>
      <c r="H159" s="122">
        <v>2000</v>
      </c>
      <c r="I159" s="74">
        <v>186</v>
      </c>
      <c r="J159" s="74">
        <v>145</v>
      </c>
      <c r="K159" s="74">
        <v>145</v>
      </c>
      <c r="L159" s="74">
        <v>145</v>
      </c>
      <c r="M159" s="73">
        <v>145</v>
      </c>
      <c r="N159" s="73">
        <v>145</v>
      </c>
      <c r="O159" s="73">
        <v>145</v>
      </c>
      <c r="P159" s="73">
        <v>145</v>
      </c>
      <c r="Q159" s="73">
        <v>145</v>
      </c>
      <c r="R159" s="73">
        <v>145</v>
      </c>
      <c r="S159" s="73">
        <v>145</v>
      </c>
    </row>
    <row r="160" spans="1:19">
      <c r="A160" s="14">
        <f t="shared" si="2"/>
        <v>160</v>
      </c>
      <c r="B160" s="121" t="s">
        <v>472</v>
      </c>
      <c r="C160" s="121"/>
      <c r="D160" s="121" t="s">
        <v>473</v>
      </c>
      <c r="E160" s="121" t="s">
        <v>469</v>
      </c>
      <c r="F160" s="121" t="s">
        <v>2251</v>
      </c>
      <c r="G160" s="121" t="s">
        <v>45</v>
      </c>
      <c r="H160" s="122">
        <v>2000</v>
      </c>
      <c r="I160" s="74">
        <v>186</v>
      </c>
      <c r="J160" s="74">
        <v>145</v>
      </c>
      <c r="K160" s="74">
        <v>145</v>
      </c>
      <c r="L160" s="74">
        <v>145</v>
      </c>
      <c r="M160" s="73">
        <v>145</v>
      </c>
      <c r="N160" s="73">
        <v>145</v>
      </c>
      <c r="O160" s="73">
        <v>145</v>
      </c>
      <c r="P160" s="73">
        <v>145</v>
      </c>
      <c r="Q160" s="73">
        <v>145</v>
      </c>
      <c r="R160" s="73">
        <v>145</v>
      </c>
      <c r="S160" s="73">
        <v>145</v>
      </c>
    </row>
    <row r="161" spans="1:19">
      <c r="A161" s="14">
        <f t="shared" si="2"/>
        <v>161</v>
      </c>
      <c r="B161" s="121" t="s">
        <v>474</v>
      </c>
      <c r="C161" s="121"/>
      <c r="D161" s="121" t="s">
        <v>475</v>
      </c>
      <c r="E161" s="121" t="s">
        <v>469</v>
      </c>
      <c r="F161" s="121" t="s">
        <v>2251</v>
      </c>
      <c r="G161" s="121" t="s">
        <v>45</v>
      </c>
      <c r="H161" s="122">
        <v>2000</v>
      </c>
      <c r="I161" s="74">
        <v>186</v>
      </c>
      <c r="J161" s="74">
        <v>153</v>
      </c>
      <c r="K161" s="74">
        <v>153</v>
      </c>
      <c r="L161" s="74">
        <v>153</v>
      </c>
      <c r="M161" s="73">
        <v>153</v>
      </c>
      <c r="N161" s="73">
        <v>153</v>
      </c>
      <c r="O161" s="73">
        <v>153</v>
      </c>
      <c r="P161" s="73">
        <v>153</v>
      </c>
      <c r="Q161" s="73">
        <v>153</v>
      </c>
      <c r="R161" s="73">
        <v>153</v>
      </c>
      <c r="S161" s="73">
        <v>153</v>
      </c>
    </row>
    <row r="162" spans="1:19">
      <c r="A162" s="14">
        <f t="shared" si="2"/>
        <v>162</v>
      </c>
      <c r="B162" s="121" t="s">
        <v>587</v>
      </c>
      <c r="C162" s="121"/>
      <c r="D162" s="121" t="s">
        <v>476</v>
      </c>
      <c r="E162" s="121" t="s">
        <v>469</v>
      </c>
      <c r="F162" s="121" t="s">
        <v>2251</v>
      </c>
      <c r="G162" s="121" t="s">
        <v>45</v>
      </c>
      <c r="H162" s="122">
        <v>2000</v>
      </c>
      <c r="I162" s="74">
        <v>216</v>
      </c>
      <c r="J162" s="74">
        <v>204</v>
      </c>
      <c r="K162" s="74">
        <v>204</v>
      </c>
      <c r="L162" s="74">
        <v>204</v>
      </c>
      <c r="M162" s="73">
        <v>204</v>
      </c>
      <c r="N162" s="73">
        <v>204</v>
      </c>
      <c r="O162" s="73">
        <v>204</v>
      </c>
      <c r="P162" s="73">
        <v>204</v>
      </c>
      <c r="Q162" s="73">
        <v>204</v>
      </c>
      <c r="R162" s="73">
        <v>204</v>
      </c>
      <c r="S162" s="73">
        <v>204</v>
      </c>
    </row>
    <row r="163" spans="1:19">
      <c r="A163" s="14">
        <f t="shared" si="2"/>
        <v>163</v>
      </c>
      <c r="B163" s="121" t="s">
        <v>477</v>
      </c>
      <c r="C163" s="121"/>
      <c r="D163" s="121" t="s">
        <v>478</v>
      </c>
      <c r="E163" s="121" t="s">
        <v>469</v>
      </c>
      <c r="F163" s="121" t="s">
        <v>2251</v>
      </c>
      <c r="G163" s="121" t="s">
        <v>45</v>
      </c>
      <c r="H163" s="122">
        <v>2000</v>
      </c>
      <c r="I163" s="74">
        <v>216</v>
      </c>
      <c r="J163" s="74">
        <v>204</v>
      </c>
      <c r="K163" s="74">
        <v>204</v>
      </c>
      <c r="L163" s="74">
        <v>204</v>
      </c>
      <c r="M163" s="73">
        <v>204</v>
      </c>
      <c r="N163" s="73">
        <v>204</v>
      </c>
      <c r="O163" s="73">
        <v>204</v>
      </c>
      <c r="P163" s="73">
        <v>204</v>
      </c>
      <c r="Q163" s="73">
        <v>204</v>
      </c>
      <c r="R163" s="73">
        <v>204</v>
      </c>
      <c r="S163" s="73">
        <v>204</v>
      </c>
    </row>
    <row r="164" spans="1:19">
      <c r="A164" s="14">
        <f t="shared" si="2"/>
        <v>164</v>
      </c>
      <c r="B164" s="121" t="s">
        <v>590</v>
      </c>
      <c r="C164" s="121"/>
      <c r="D164" s="121" t="s">
        <v>591</v>
      </c>
      <c r="E164" s="121" t="s">
        <v>592</v>
      </c>
      <c r="F164" s="121" t="s">
        <v>2252</v>
      </c>
      <c r="G164" s="121" t="s">
        <v>46</v>
      </c>
      <c r="H164" s="122">
        <v>2008</v>
      </c>
      <c r="I164" s="74">
        <v>98.5</v>
      </c>
      <c r="J164" s="74">
        <v>90.1</v>
      </c>
      <c r="K164" s="74">
        <v>90.1</v>
      </c>
      <c r="L164" s="74">
        <v>90.1</v>
      </c>
      <c r="M164" s="73">
        <v>90.1</v>
      </c>
      <c r="N164" s="73">
        <v>90.1</v>
      </c>
      <c r="O164" s="73">
        <v>90.1</v>
      </c>
      <c r="P164" s="73">
        <v>90.1</v>
      </c>
      <c r="Q164" s="73">
        <v>90.1</v>
      </c>
      <c r="R164" s="73">
        <v>90.1</v>
      </c>
      <c r="S164" s="73">
        <v>90.1</v>
      </c>
    </row>
    <row r="165" spans="1:19">
      <c r="A165" s="14">
        <f t="shared" si="2"/>
        <v>165</v>
      </c>
      <c r="B165" s="121" t="s">
        <v>595</v>
      </c>
      <c r="C165" s="121"/>
      <c r="D165" s="121" t="s">
        <v>596</v>
      </c>
      <c r="E165" s="121" t="s">
        <v>592</v>
      </c>
      <c r="F165" s="121" t="s">
        <v>2252</v>
      </c>
      <c r="G165" s="121" t="s">
        <v>46</v>
      </c>
      <c r="H165" s="122">
        <v>2008</v>
      </c>
      <c r="I165" s="74">
        <v>98.5</v>
      </c>
      <c r="J165" s="74">
        <v>87.3</v>
      </c>
      <c r="K165" s="74">
        <v>87.3</v>
      </c>
      <c r="L165" s="74">
        <v>87.3</v>
      </c>
      <c r="M165" s="73">
        <v>87.3</v>
      </c>
      <c r="N165" s="73">
        <v>87.3</v>
      </c>
      <c r="O165" s="73">
        <v>87.3</v>
      </c>
      <c r="P165" s="73">
        <v>87.3</v>
      </c>
      <c r="Q165" s="73">
        <v>87.3</v>
      </c>
      <c r="R165" s="73">
        <v>87.3</v>
      </c>
      <c r="S165" s="73">
        <v>87.3</v>
      </c>
    </row>
    <row r="166" spans="1:19">
      <c r="A166" s="14">
        <f t="shared" si="2"/>
        <v>166</v>
      </c>
      <c r="B166" s="121" t="s">
        <v>599</v>
      </c>
      <c r="C166" s="121"/>
      <c r="D166" s="121" t="s">
        <v>600</v>
      </c>
      <c r="E166" s="121" t="s">
        <v>51</v>
      </c>
      <c r="F166" s="121" t="s">
        <v>2252</v>
      </c>
      <c r="G166" s="121" t="s">
        <v>46</v>
      </c>
      <c r="H166" s="122">
        <v>2004</v>
      </c>
      <c r="I166" s="74">
        <v>48</v>
      </c>
      <c r="J166" s="74">
        <v>46</v>
      </c>
      <c r="K166" s="74">
        <v>46</v>
      </c>
      <c r="L166" s="74">
        <v>46</v>
      </c>
      <c r="M166" s="73">
        <v>46</v>
      </c>
      <c r="N166" s="73">
        <v>46</v>
      </c>
      <c r="O166" s="73">
        <v>46</v>
      </c>
      <c r="P166" s="73">
        <v>46</v>
      </c>
      <c r="Q166" s="73">
        <v>46</v>
      </c>
      <c r="R166" s="73">
        <v>46</v>
      </c>
      <c r="S166" s="73">
        <v>46</v>
      </c>
    </row>
    <row r="167" spans="1:19">
      <c r="A167" s="14">
        <f t="shared" si="2"/>
        <v>167</v>
      </c>
      <c r="B167" s="121" t="s">
        <v>603</v>
      </c>
      <c r="C167" s="121"/>
      <c r="D167" s="121" t="s">
        <v>604</v>
      </c>
      <c r="E167" s="121" t="s">
        <v>51</v>
      </c>
      <c r="F167" s="121" t="s">
        <v>2252</v>
      </c>
      <c r="G167" s="121" t="s">
        <v>46</v>
      </c>
      <c r="H167" s="122">
        <v>2004</v>
      </c>
      <c r="I167" s="74">
        <v>48</v>
      </c>
      <c r="J167" s="74">
        <v>46</v>
      </c>
      <c r="K167" s="74">
        <v>46</v>
      </c>
      <c r="L167" s="74">
        <v>46</v>
      </c>
      <c r="M167" s="73">
        <v>46</v>
      </c>
      <c r="N167" s="73">
        <v>46</v>
      </c>
      <c r="O167" s="73">
        <v>46</v>
      </c>
      <c r="P167" s="73">
        <v>46</v>
      </c>
      <c r="Q167" s="73">
        <v>46</v>
      </c>
      <c r="R167" s="73">
        <v>46</v>
      </c>
      <c r="S167" s="73">
        <v>46</v>
      </c>
    </row>
    <row r="168" spans="1:19">
      <c r="A168" s="14">
        <f t="shared" si="2"/>
        <v>168</v>
      </c>
      <c r="B168" s="121" t="s">
        <v>608</v>
      </c>
      <c r="C168" s="121"/>
      <c r="D168" s="121" t="s">
        <v>609</v>
      </c>
      <c r="E168" s="121" t="s">
        <v>51</v>
      </c>
      <c r="F168" s="121" t="s">
        <v>2252</v>
      </c>
      <c r="G168" s="121" t="s">
        <v>46</v>
      </c>
      <c r="H168" s="122">
        <v>2004</v>
      </c>
      <c r="I168" s="74">
        <v>48</v>
      </c>
      <c r="J168" s="74">
        <v>46</v>
      </c>
      <c r="K168" s="74">
        <v>46</v>
      </c>
      <c r="L168" s="74">
        <v>46</v>
      </c>
      <c r="M168" s="73">
        <v>46</v>
      </c>
      <c r="N168" s="73">
        <v>46</v>
      </c>
      <c r="O168" s="73">
        <v>46</v>
      </c>
      <c r="P168" s="73">
        <v>46</v>
      </c>
      <c r="Q168" s="73">
        <v>46</v>
      </c>
      <c r="R168" s="73">
        <v>46</v>
      </c>
      <c r="S168" s="73">
        <v>46</v>
      </c>
    </row>
    <row r="169" spans="1:19">
      <c r="A169" s="14">
        <f t="shared" si="2"/>
        <v>169</v>
      </c>
      <c r="B169" s="121" t="s">
        <v>612</v>
      </c>
      <c r="C169" s="121"/>
      <c r="D169" s="121" t="s">
        <v>613</v>
      </c>
      <c r="E169" s="121" t="s">
        <v>51</v>
      </c>
      <c r="F169" s="121" t="s">
        <v>2252</v>
      </c>
      <c r="G169" s="121" t="s">
        <v>46</v>
      </c>
      <c r="H169" s="122">
        <v>2004</v>
      </c>
      <c r="I169" s="74">
        <v>48</v>
      </c>
      <c r="J169" s="74">
        <v>46</v>
      </c>
      <c r="K169" s="74">
        <v>46</v>
      </c>
      <c r="L169" s="74">
        <v>46</v>
      </c>
      <c r="M169" s="73">
        <v>46</v>
      </c>
      <c r="N169" s="73">
        <v>46</v>
      </c>
      <c r="O169" s="73">
        <v>46</v>
      </c>
      <c r="P169" s="73">
        <v>46</v>
      </c>
      <c r="Q169" s="73">
        <v>46</v>
      </c>
      <c r="R169" s="73">
        <v>46</v>
      </c>
      <c r="S169" s="73">
        <v>46</v>
      </c>
    </row>
    <row r="170" spans="1:19">
      <c r="A170" s="14">
        <f t="shared" si="2"/>
        <v>170</v>
      </c>
      <c r="B170" s="121" t="s">
        <v>479</v>
      </c>
      <c r="C170" s="121"/>
      <c r="D170" s="121" t="s">
        <v>480</v>
      </c>
      <c r="E170" s="121" t="s">
        <v>248</v>
      </c>
      <c r="F170" s="121" t="s">
        <v>2251</v>
      </c>
      <c r="G170" s="121" t="s">
        <v>46</v>
      </c>
      <c r="H170" s="122">
        <v>2001</v>
      </c>
      <c r="I170" s="74">
        <v>202.5</v>
      </c>
      <c r="J170" s="74">
        <v>170</v>
      </c>
      <c r="K170" s="74">
        <v>170</v>
      </c>
      <c r="L170" s="74">
        <v>170</v>
      </c>
      <c r="M170" s="73">
        <v>170</v>
      </c>
      <c r="N170" s="73">
        <v>170</v>
      </c>
      <c r="O170" s="73">
        <v>170</v>
      </c>
      <c r="P170" s="73">
        <v>170</v>
      </c>
      <c r="Q170" s="73">
        <v>170</v>
      </c>
      <c r="R170" s="73">
        <v>170</v>
      </c>
      <c r="S170" s="73">
        <v>170</v>
      </c>
    </row>
    <row r="171" spans="1:19">
      <c r="A171" s="14">
        <f t="shared" si="2"/>
        <v>171</v>
      </c>
      <c r="B171" s="121" t="s">
        <v>482</v>
      </c>
      <c r="C171" s="121"/>
      <c r="D171" s="121" t="s">
        <v>483</v>
      </c>
      <c r="E171" s="121" t="s">
        <v>248</v>
      </c>
      <c r="F171" s="121" t="s">
        <v>2251</v>
      </c>
      <c r="G171" s="121" t="s">
        <v>46</v>
      </c>
      <c r="H171" s="122">
        <v>2001</v>
      </c>
      <c r="I171" s="74">
        <v>202.5</v>
      </c>
      <c r="J171" s="74">
        <v>170</v>
      </c>
      <c r="K171" s="74">
        <v>170</v>
      </c>
      <c r="L171" s="74">
        <v>170</v>
      </c>
      <c r="M171" s="73">
        <v>170</v>
      </c>
      <c r="N171" s="73">
        <v>170</v>
      </c>
      <c r="O171" s="73">
        <v>170</v>
      </c>
      <c r="P171" s="73">
        <v>170</v>
      </c>
      <c r="Q171" s="73">
        <v>170</v>
      </c>
      <c r="R171" s="73">
        <v>170</v>
      </c>
      <c r="S171" s="73">
        <v>170</v>
      </c>
    </row>
    <row r="172" spans="1:19">
      <c r="A172" s="14">
        <f t="shared" si="2"/>
        <v>172</v>
      </c>
      <c r="B172" s="121" t="s">
        <v>620</v>
      </c>
      <c r="C172" s="121"/>
      <c r="D172" s="121" t="s">
        <v>487</v>
      </c>
      <c r="E172" s="121" t="s">
        <v>248</v>
      </c>
      <c r="F172" s="121" t="s">
        <v>2251</v>
      </c>
      <c r="G172" s="121" t="s">
        <v>46</v>
      </c>
      <c r="H172" s="122">
        <v>2001</v>
      </c>
      <c r="I172" s="74">
        <v>204</v>
      </c>
      <c r="J172" s="74">
        <v>188</v>
      </c>
      <c r="K172" s="74">
        <v>188</v>
      </c>
      <c r="L172" s="74">
        <v>188</v>
      </c>
      <c r="M172" s="73">
        <v>188</v>
      </c>
      <c r="N172" s="73">
        <v>188</v>
      </c>
      <c r="O172" s="73">
        <v>188</v>
      </c>
      <c r="P172" s="73">
        <v>188</v>
      </c>
      <c r="Q172" s="73">
        <v>188</v>
      </c>
      <c r="R172" s="73">
        <v>188</v>
      </c>
      <c r="S172" s="73">
        <v>188</v>
      </c>
    </row>
    <row r="173" spans="1:19">
      <c r="A173" s="14">
        <f t="shared" si="2"/>
        <v>173</v>
      </c>
      <c r="B173" s="121" t="s">
        <v>490</v>
      </c>
      <c r="C173" s="121"/>
      <c r="D173" s="121" t="s">
        <v>491</v>
      </c>
      <c r="E173" s="121" t="s">
        <v>63</v>
      </c>
      <c r="F173" s="121" t="s">
        <v>2251</v>
      </c>
      <c r="G173" s="121" t="s">
        <v>46</v>
      </c>
      <c r="H173" s="122">
        <v>2001</v>
      </c>
      <c r="I173" s="74">
        <v>266.89999999999998</v>
      </c>
      <c r="J173" s="74">
        <v>215</v>
      </c>
      <c r="K173" s="74">
        <v>215</v>
      </c>
      <c r="L173" s="74">
        <v>215</v>
      </c>
      <c r="M173" s="73">
        <v>215</v>
      </c>
      <c r="N173" s="73">
        <v>215</v>
      </c>
      <c r="O173" s="73">
        <v>215</v>
      </c>
      <c r="P173" s="73">
        <v>215</v>
      </c>
      <c r="Q173" s="73">
        <v>215</v>
      </c>
      <c r="R173" s="73">
        <v>215</v>
      </c>
      <c r="S173" s="73">
        <v>215</v>
      </c>
    </row>
    <row r="174" spans="1:19">
      <c r="A174" s="14">
        <f t="shared" si="2"/>
        <v>174</v>
      </c>
      <c r="B174" s="121" t="s">
        <v>494</v>
      </c>
      <c r="C174" s="121"/>
      <c r="D174" s="121" t="s">
        <v>495</v>
      </c>
      <c r="E174" s="121" t="s">
        <v>63</v>
      </c>
      <c r="F174" s="121" t="s">
        <v>2251</v>
      </c>
      <c r="G174" s="121" t="s">
        <v>46</v>
      </c>
      <c r="H174" s="122">
        <v>2001</v>
      </c>
      <c r="I174" s="74">
        <v>266.89999999999998</v>
      </c>
      <c r="J174" s="74">
        <v>215</v>
      </c>
      <c r="K174" s="74">
        <v>215</v>
      </c>
      <c r="L174" s="74">
        <v>215</v>
      </c>
      <c r="M174" s="73">
        <v>215</v>
      </c>
      <c r="N174" s="73">
        <v>215</v>
      </c>
      <c r="O174" s="73">
        <v>215</v>
      </c>
      <c r="P174" s="73">
        <v>215</v>
      </c>
      <c r="Q174" s="73">
        <v>215</v>
      </c>
      <c r="R174" s="73">
        <v>215</v>
      </c>
      <c r="S174" s="73">
        <v>215</v>
      </c>
    </row>
    <row r="175" spans="1:19">
      <c r="A175" s="14">
        <f t="shared" si="2"/>
        <v>175</v>
      </c>
      <c r="B175" s="121" t="s">
        <v>627</v>
      </c>
      <c r="C175" s="121"/>
      <c r="D175" s="121" t="s">
        <v>498</v>
      </c>
      <c r="E175" s="121" t="s">
        <v>63</v>
      </c>
      <c r="F175" s="121" t="s">
        <v>2251</v>
      </c>
      <c r="G175" s="121" t="s">
        <v>46</v>
      </c>
      <c r="H175" s="122">
        <v>2001</v>
      </c>
      <c r="I175" s="74">
        <v>258.39999999999998</v>
      </c>
      <c r="J175" s="74">
        <v>236</v>
      </c>
      <c r="K175" s="74">
        <v>236</v>
      </c>
      <c r="L175" s="74">
        <v>236</v>
      </c>
      <c r="M175" s="73">
        <v>236</v>
      </c>
      <c r="N175" s="73">
        <v>236</v>
      </c>
      <c r="O175" s="73">
        <v>236</v>
      </c>
      <c r="P175" s="73">
        <v>236</v>
      </c>
      <c r="Q175" s="73">
        <v>236</v>
      </c>
      <c r="R175" s="73">
        <v>236</v>
      </c>
      <c r="S175" s="73">
        <v>236</v>
      </c>
    </row>
    <row r="176" spans="1:19">
      <c r="A176" s="14">
        <f t="shared" si="2"/>
        <v>176</v>
      </c>
      <c r="B176" s="121" t="s">
        <v>630</v>
      </c>
      <c r="C176" s="121"/>
      <c r="D176" s="121" t="s">
        <v>501</v>
      </c>
      <c r="E176" s="121" t="s">
        <v>62</v>
      </c>
      <c r="F176" s="121" t="s">
        <v>2251</v>
      </c>
      <c r="G176" s="121" t="s">
        <v>45</v>
      </c>
      <c r="H176" s="122">
        <v>2001</v>
      </c>
      <c r="I176" s="74">
        <v>247</v>
      </c>
      <c r="J176" s="74">
        <v>229</v>
      </c>
      <c r="K176" s="74">
        <v>229</v>
      </c>
      <c r="L176" s="74">
        <v>229</v>
      </c>
      <c r="M176" s="73">
        <v>229</v>
      </c>
      <c r="N176" s="73">
        <v>229</v>
      </c>
      <c r="O176" s="73">
        <v>229</v>
      </c>
      <c r="P176" s="73">
        <v>229</v>
      </c>
      <c r="Q176" s="73">
        <v>229</v>
      </c>
      <c r="R176" s="73">
        <v>229</v>
      </c>
      <c r="S176" s="73">
        <v>229</v>
      </c>
    </row>
    <row r="177" spans="1:19">
      <c r="A177" s="14">
        <f t="shared" si="2"/>
        <v>177</v>
      </c>
      <c r="B177" s="121" t="s">
        <v>633</v>
      </c>
      <c r="C177" s="121" t="s">
        <v>3074</v>
      </c>
      <c r="D177" s="121" t="s">
        <v>504</v>
      </c>
      <c r="E177" s="121" t="s">
        <v>62</v>
      </c>
      <c r="F177" s="121" t="s">
        <v>2251</v>
      </c>
      <c r="G177" s="121" t="s">
        <v>45</v>
      </c>
      <c r="H177" s="122">
        <v>2001</v>
      </c>
      <c r="I177" s="74">
        <v>247</v>
      </c>
      <c r="J177" s="74">
        <v>227</v>
      </c>
      <c r="K177" s="74">
        <v>227</v>
      </c>
      <c r="L177" s="74">
        <v>227</v>
      </c>
      <c r="M177" s="73">
        <v>227</v>
      </c>
      <c r="N177" s="73">
        <v>227</v>
      </c>
      <c r="O177" s="73">
        <v>227</v>
      </c>
      <c r="P177" s="73">
        <v>227</v>
      </c>
      <c r="Q177" s="73">
        <v>227</v>
      </c>
      <c r="R177" s="73">
        <v>227</v>
      </c>
      <c r="S177" s="73">
        <v>227</v>
      </c>
    </row>
    <row r="178" spans="1:19">
      <c r="A178" s="14">
        <f t="shared" si="2"/>
        <v>178</v>
      </c>
      <c r="B178" s="121" t="s">
        <v>636</v>
      </c>
      <c r="C178" s="121" t="s">
        <v>3075</v>
      </c>
      <c r="D178" s="121" t="s">
        <v>507</v>
      </c>
      <c r="E178" s="121" t="s">
        <v>62</v>
      </c>
      <c r="F178" s="121" t="s">
        <v>2251</v>
      </c>
      <c r="G178" s="121" t="s">
        <v>45</v>
      </c>
      <c r="H178" s="122">
        <v>2001</v>
      </c>
      <c r="I178" s="74">
        <v>247</v>
      </c>
      <c r="J178" s="74">
        <v>227</v>
      </c>
      <c r="K178" s="74">
        <v>227</v>
      </c>
      <c r="L178" s="74">
        <v>227</v>
      </c>
      <c r="M178" s="73">
        <v>227</v>
      </c>
      <c r="N178" s="73">
        <v>227</v>
      </c>
      <c r="O178" s="73">
        <v>227</v>
      </c>
      <c r="P178" s="73">
        <v>227</v>
      </c>
      <c r="Q178" s="73">
        <v>227</v>
      </c>
      <c r="R178" s="73">
        <v>227</v>
      </c>
      <c r="S178" s="73">
        <v>227</v>
      </c>
    </row>
    <row r="179" spans="1:19">
      <c r="A179" s="14">
        <f t="shared" si="2"/>
        <v>179</v>
      </c>
      <c r="B179" s="121" t="s">
        <v>639</v>
      </c>
      <c r="C179" s="121" t="s">
        <v>3076</v>
      </c>
      <c r="D179" s="121" t="s">
        <v>510</v>
      </c>
      <c r="E179" s="121" t="s">
        <v>62</v>
      </c>
      <c r="F179" s="121" t="s">
        <v>2251</v>
      </c>
      <c r="G179" s="121" t="s">
        <v>45</v>
      </c>
      <c r="H179" s="122">
        <v>2001</v>
      </c>
      <c r="I179" s="74">
        <v>247</v>
      </c>
      <c r="J179" s="74">
        <v>227</v>
      </c>
      <c r="K179" s="74">
        <v>227</v>
      </c>
      <c r="L179" s="74">
        <v>227</v>
      </c>
      <c r="M179" s="73">
        <v>227</v>
      </c>
      <c r="N179" s="73">
        <v>227</v>
      </c>
      <c r="O179" s="73">
        <v>227</v>
      </c>
      <c r="P179" s="73">
        <v>227</v>
      </c>
      <c r="Q179" s="73">
        <v>227</v>
      </c>
      <c r="R179" s="73">
        <v>227</v>
      </c>
      <c r="S179" s="73">
        <v>227</v>
      </c>
    </row>
    <row r="180" spans="1:19">
      <c r="A180" s="14">
        <f t="shared" si="2"/>
        <v>180</v>
      </c>
      <c r="B180" s="121" t="s">
        <v>642</v>
      </c>
      <c r="C180" s="121"/>
      <c r="D180" s="121" t="s">
        <v>514</v>
      </c>
      <c r="E180" s="121" t="s">
        <v>62</v>
      </c>
      <c r="F180" s="121" t="s">
        <v>2251</v>
      </c>
      <c r="G180" s="121" t="s">
        <v>45</v>
      </c>
      <c r="H180" s="122">
        <v>2002</v>
      </c>
      <c r="I180" s="74">
        <v>260</v>
      </c>
      <c r="J180" s="74">
        <v>241</v>
      </c>
      <c r="K180" s="74">
        <v>241</v>
      </c>
      <c r="L180" s="74">
        <v>241</v>
      </c>
      <c r="M180" s="73">
        <v>241</v>
      </c>
      <c r="N180" s="73">
        <v>241</v>
      </c>
      <c r="O180" s="73">
        <v>241</v>
      </c>
      <c r="P180" s="73">
        <v>241</v>
      </c>
      <c r="Q180" s="73">
        <v>241</v>
      </c>
      <c r="R180" s="73">
        <v>241</v>
      </c>
      <c r="S180" s="73">
        <v>241</v>
      </c>
    </row>
    <row r="181" spans="1:19">
      <c r="A181" s="14">
        <f t="shared" si="2"/>
        <v>181</v>
      </c>
      <c r="B181" s="121" t="s">
        <v>645</v>
      </c>
      <c r="C181" s="121"/>
      <c r="D181" s="121" t="s">
        <v>517</v>
      </c>
      <c r="E181" s="121" t="s">
        <v>62</v>
      </c>
      <c r="F181" s="121" t="s">
        <v>2251</v>
      </c>
      <c r="G181" s="121" t="s">
        <v>45</v>
      </c>
      <c r="H181" s="122">
        <v>2002</v>
      </c>
      <c r="I181" s="74">
        <v>260</v>
      </c>
      <c r="J181" s="74">
        <v>243</v>
      </c>
      <c r="K181" s="74">
        <v>243</v>
      </c>
      <c r="L181" s="74">
        <v>243</v>
      </c>
      <c r="M181" s="73">
        <v>243</v>
      </c>
      <c r="N181" s="73">
        <v>243</v>
      </c>
      <c r="O181" s="73">
        <v>243</v>
      </c>
      <c r="P181" s="73">
        <v>243</v>
      </c>
      <c r="Q181" s="73">
        <v>243</v>
      </c>
      <c r="R181" s="73">
        <v>243</v>
      </c>
      <c r="S181" s="73">
        <v>243</v>
      </c>
    </row>
    <row r="182" spans="1:19">
      <c r="A182" s="14">
        <f t="shared" si="2"/>
        <v>182</v>
      </c>
      <c r="B182" s="121" t="s">
        <v>648</v>
      </c>
      <c r="C182" s="121"/>
      <c r="D182" s="121" t="s">
        <v>649</v>
      </c>
      <c r="E182" s="121" t="s">
        <v>650</v>
      </c>
      <c r="F182" s="121" t="s">
        <v>2252</v>
      </c>
      <c r="G182" s="121" t="s">
        <v>47</v>
      </c>
      <c r="H182" s="122">
        <v>1988</v>
      </c>
      <c r="I182" s="74">
        <v>89.4</v>
      </c>
      <c r="J182" s="74">
        <v>66</v>
      </c>
      <c r="K182" s="74">
        <v>66</v>
      </c>
      <c r="L182" s="74">
        <v>66</v>
      </c>
      <c r="M182" s="73">
        <v>66</v>
      </c>
      <c r="N182" s="73">
        <v>66</v>
      </c>
      <c r="O182" s="73">
        <v>66</v>
      </c>
      <c r="P182" s="73">
        <v>66</v>
      </c>
      <c r="Q182" s="73">
        <v>66</v>
      </c>
      <c r="R182" s="73">
        <v>66</v>
      </c>
      <c r="S182" s="73">
        <v>66</v>
      </c>
    </row>
    <row r="183" spans="1:19">
      <c r="A183" s="14">
        <f t="shared" si="2"/>
        <v>183</v>
      </c>
      <c r="B183" s="121" t="s">
        <v>653</v>
      </c>
      <c r="C183" s="121"/>
      <c r="D183" s="121" t="s">
        <v>654</v>
      </c>
      <c r="E183" s="121" t="s">
        <v>650</v>
      </c>
      <c r="F183" s="121" t="s">
        <v>2252</v>
      </c>
      <c r="G183" s="121" t="s">
        <v>47</v>
      </c>
      <c r="H183" s="122">
        <v>1988</v>
      </c>
      <c r="I183" s="74">
        <v>89.4</v>
      </c>
      <c r="J183" s="74">
        <v>65</v>
      </c>
      <c r="K183" s="74">
        <v>65</v>
      </c>
      <c r="L183" s="74">
        <v>65</v>
      </c>
      <c r="M183" s="73">
        <v>65</v>
      </c>
      <c r="N183" s="73">
        <v>65</v>
      </c>
      <c r="O183" s="73">
        <v>65</v>
      </c>
      <c r="P183" s="73">
        <v>65</v>
      </c>
      <c r="Q183" s="73">
        <v>65</v>
      </c>
      <c r="R183" s="73">
        <v>65</v>
      </c>
      <c r="S183" s="73">
        <v>65</v>
      </c>
    </row>
    <row r="184" spans="1:19">
      <c r="A184" s="14">
        <f t="shared" si="2"/>
        <v>184</v>
      </c>
      <c r="B184" s="121" t="s">
        <v>657</v>
      </c>
      <c r="C184" s="121"/>
      <c r="D184" s="121" t="s">
        <v>658</v>
      </c>
      <c r="E184" s="121" t="s">
        <v>650</v>
      </c>
      <c r="F184" s="121" t="s">
        <v>2252</v>
      </c>
      <c r="G184" s="121" t="s">
        <v>47</v>
      </c>
      <c r="H184" s="122">
        <v>1988</v>
      </c>
      <c r="I184" s="74">
        <v>89.4</v>
      </c>
      <c r="J184" s="74">
        <v>65</v>
      </c>
      <c r="K184" s="74">
        <v>65</v>
      </c>
      <c r="L184" s="74">
        <v>65</v>
      </c>
      <c r="M184" s="73">
        <v>65</v>
      </c>
      <c r="N184" s="73">
        <v>65</v>
      </c>
      <c r="O184" s="73">
        <v>65</v>
      </c>
      <c r="P184" s="73">
        <v>65</v>
      </c>
      <c r="Q184" s="73">
        <v>65</v>
      </c>
      <c r="R184" s="73">
        <v>65</v>
      </c>
      <c r="S184" s="73">
        <v>65</v>
      </c>
    </row>
    <row r="185" spans="1:19">
      <c r="A185" s="14">
        <f t="shared" si="2"/>
        <v>185</v>
      </c>
      <c r="B185" s="121" t="s">
        <v>661</v>
      </c>
      <c r="C185" s="121"/>
      <c r="D185" s="121" t="s">
        <v>662</v>
      </c>
      <c r="E185" s="121" t="s">
        <v>650</v>
      </c>
      <c r="F185" s="121" t="s">
        <v>2252</v>
      </c>
      <c r="G185" s="121" t="s">
        <v>47</v>
      </c>
      <c r="H185" s="122">
        <v>1988</v>
      </c>
      <c r="I185" s="74">
        <v>89.4</v>
      </c>
      <c r="J185" s="74">
        <v>67</v>
      </c>
      <c r="K185" s="74">
        <v>67</v>
      </c>
      <c r="L185" s="74">
        <v>67</v>
      </c>
      <c r="M185" s="73">
        <v>67</v>
      </c>
      <c r="N185" s="73">
        <v>67</v>
      </c>
      <c r="O185" s="73">
        <v>67</v>
      </c>
      <c r="P185" s="73">
        <v>67</v>
      </c>
      <c r="Q185" s="73">
        <v>67</v>
      </c>
      <c r="R185" s="73">
        <v>67</v>
      </c>
      <c r="S185" s="73">
        <v>67</v>
      </c>
    </row>
    <row r="186" spans="1:19">
      <c r="A186" s="14">
        <f t="shared" si="2"/>
        <v>186</v>
      </c>
      <c r="B186" s="121" t="s">
        <v>666</v>
      </c>
      <c r="C186" s="121"/>
      <c r="D186" s="121" t="s">
        <v>667</v>
      </c>
      <c r="E186" s="121" t="s">
        <v>650</v>
      </c>
      <c r="F186" s="121" t="s">
        <v>2252</v>
      </c>
      <c r="G186" s="121" t="s">
        <v>47</v>
      </c>
      <c r="H186" s="122">
        <v>1988</v>
      </c>
      <c r="I186" s="74">
        <v>89.4</v>
      </c>
      <c r="J186" s="74">
        <v>67</v>
      </c>
      <c r="K186" s="74">
        <v>67</v>
      </c>
      <c r="L186" s="74">
        <v>67</v>
      </c>
      <c r="M186" s="73">
        <v>67</v>
      </c>
      <c r="N186" s="73">
        <v>67</v>
      </c>
      <c r="O186" s="73">
        <v>67</v>
      </c>
      <c r="P186" s="73">
        <v>67</v>
      </c>
      <c r="Q186" s="73">
        <v>67</v>
      </c>
      <c r="R186" s="73">
        <v>67</v>
      </c>
      <c r="S186" s="73">
        <v>67</v>
      </c>
    </row>
    <row r="187" spans="1:19">
      <c r="A187" s="14">
        <f t="shared" si="2"/>
        <v>187</v>
      </c>
      <c r="B187" s="121" t="s">
        <v>670</v>
      </c>
      <c r="C187" s="121"/>
      <c r="D187" s="121" t="s">
        <v>671</v>
      </c>
      <c r="E187" s="121" t="s">
        <v>650</v>
      </c>
      <c r="F187" s="121" t="s">
        <v>2252</v>
      </c>
      <c r="G187" s="121" t="s">
        <v>47</v>
      </c>
      <c r="H187" s="122">
        <v>1988</v>
      </c>
      <c r="I187" s="74">
        <v>89.4</v>
      </c>
      <c r="J187" s="74">
        <v>67</v>
      </c>
      <c r="K187" s="74">
        <v>67</v>
      </c>
      <c r="L187" s="74">
        <v>67</v>
      </c>
      <c r="M187" s="73">
        <v>67</v>
      </c>
      <c r="N187" s="73">
        <v>67</v>
      </c>
      <c r="O187" s="73">
        <v>67</v>
      </c>
      <c r="P187" s="73">
        <v>67</v>
      </c>
      <c r="Q187" s="73">
        <v>67</v>
      </c>
      <c r="R187" s="73">
        <v>67</v>
      </c>
      <c r="S187" s="73">
        <v>67</v>
      </c>
    </row>
    <row r="188" spans="1:19">
      <c r="A188" s="14">
        <f t="shared" si="2"/>
        <v>188</v>
      </c>
      <c r="B188" s="121" t="s">
        <v>674</v>
      </c>
      <c r="C188" s="121"/>
      <c r="D188" s="121" t="s">
        <v>675</v>
      </c>
      <c r="E188" s="121" t="s">
        <v>574</v>
      </c>
      <c r="F188" s="121" t="s">
        <v>2253</v>
      </c>
      <c r="G188" s="121" t="s">
        <v>45</v>
      </c>
      <c r="H188" s="122">
        <v>1956</v>
      </c>
      <c r="I188" s="74">
        <v>122</v>
      </c>
      <c r="J188" s="74">
        <v>122</v>
      </c>
      <c r="K188" s="74">
        <v>122</v>
      </c>
      <c r="L188" s="74">
        <v>122</v>
      </c>
      <c r="M188" s="73">
        <v>122</v>
      </c>
      <c r="N188" s="73">
        <v>122</v>
      </c>
      <c r="O188" s="73">
        <v>122</v>
      </c>
      <c r="P188" s="73">
        <v>122</v>
      </c>
      <c r="Q188" s="73">
        <v>122</v>
      </c>
      <c r="R188" s="73">
        <v>122</v>
      </c>
      <c r="S188" s="73">
        <v>122</v>
      </c>
    </row>
    <row r="189" spans="1:19">
      <c r="A189" s="14">
        <f t="shared" si="2"/>
        <v>189</v>
      </c>
      <c r="B189" s="121" t="s">
        <v>678</v>
      </c>
      <c r="C189" s="121"/>
      <c r="D189" s="121" t="s">
        <v>679</v>
      </c>
      <c r="E189" s="121" t="s">
        <v>574</v>
      </c>
      <c r="F189" s="121" t="s">
        <v>2253</v>
      </c>
      <c r="G189" s="121" t="s">
        <v>45</v>
      </c>
      <c r="H189" s="122">
        <v>1958</v>
      </c>
      <c r="I189" s="74">
        <v>118</v>
      </c>
      <c r="J189" s="74">
        <v>118</v>
      </c>
      <c r="K189" s="74">
        <v>118</v>
      </c>
      <c r="L189" s="74">
        <v>118</v>
      </c>
      <c r="M189" s="73">
        <v>118</v>
      </c>
      <c r="N189" s="73">
        <v>118</v>
      </c>
      <c r="O189" s="73">
        <v>118</v>
      </c>
      <c r="P189" s="73">
        <v>118</v>
      </c>
      <c r="Q189" s="73">
        <v>118</v>
      </c>
      <c r="R189" s="73">
        <v>118</v>
      </c>
      <c r="S189" s="73">
        <v>118</v>
      </c>
    </row>
    <row r="190" spans="1:19">
      <c r="A190" s="14">
        <f t="shared" si="2"/>
        <v>190</v>
      </c>
      <c r="B190" s="121" t="s">
        <v>682</v>
      </c>
      <c r="C190" s="121"/>
      <c r="D190" s="121" t="s">
        <v>683</v>
      </c>
      <c r="E190" s="121" t="s">
        <v>574</v>
      </c>
      <c r="F190" s="121" t="s">
        <v>2253</v>
      </c>
      <c r="G190" s="121" t="s">
        <v>45</v>
      </c>
      <c r="H190" s="122">
        <v>1967</v>
      </c>
      <c r="I190" s="74">
        <v>568</v>
      </c>
      <c r="J190" s="74">
        <v>568</v>
      </c>
      <c r="K190" s="74">
        <v>568</v>
      </c>
      <c r="L190" s="74">
        <v>568</v>
      </c>
      <c r="M190" s="73">
        <v>568</v>
      </c>
      <c r="N190" s="73">
        <v>568</v>
      </c>
      <c r="O190" s="73">
        <v>568</v>
      </c>
      <c r="P190" s="73">
        <v>568</v>
      </c>
      <c r="Q190" s="73">
        <v>568</v>
      </c>
      <c r="R190" s="73">
        <v>568</v>
      </c>
      <c r="S190" s="73">
        <v>568</v>
      </c>
    </row>
    <row r="191" spans="1:19">
      <c r="A191" s="14">
        <f t="shared" si="2"/>
        <v>191</v>
      </c>
      <c r="B191" s="121" t="s">
        <v>520</v>
      </c>
      <c r="C191" s="121"/>
      <c r="D191" s="121" t="s">
        <v>521</v>
      </c>
      <c r="E191" s="121" t="s">
        <v>239</v>
      </c>
      <c r="F191" s="121" t="s">
        <v>2251</v>
      </c>
      <c r="G191" s="121" t="s">
        <v>90</v>
      </c>
      <c r="H191" s="122">
        <v>2010</v>
      </c>
      <c r="I191" s="74">
        <v>189.55</v>
      </c>
      <c r="J191" s="74">
        <v>157</v>
      </c>
      <c r="K191" s="74">
        <v>157</v>
      </c>
      <c r="L191" s="74">
        <v>157</v>
      </c>
      <c r="M191" s="73">
        <v>157</v>
      </c>
      <c r="N191" s="73">
        <v>157</v>
      </c>
      <c r="O191" s="73">
        <v>157</v>
      </c>
      <c r="P191" s="73">
        <v>157</v>
      </c>
      <c r="Q191" s="73">
        <v>157</v>
      </c>
      <c r="R191" s="73">
        <v>157</v>
      </c>
      <c r="S191" s="73">
        <v>157</v>
      </c>
    </row>
    <row r="192" spans="1:19">
      <c r="A192" s="14">
        <f t="shared" si="2"/>
        <v>192</v>
      </c>
      <c r="B192" s="121" t="s">
        <v>522</v>
      </c>
      <c r="C192" s="121"/>
      <c r="D192" s="121" t="s">
        <v>523</v>
      </c>
      <c r="E192" s="121" t="s">
        <v>239</v>
      </c>
      <c r="F192" s="121" t="s">
        <v>2251</v>
      </c>
      <c r="G192" s="121" t="s">
        <v>90</v>
      </c>
      <c r="H192" s="122">
        <v>2010</v>
      </c>
      <c r="I192" s="74">
        <v>189.55</v>
      </c>
      <c r="J192" s="74">
        <v>157</v>
      </c>
      <c r="K192" s="74">
        <v>157</v>
      </c>
      <c r="L192" s="74">
        <v>157</v>
      </c>
      <c r="M192" s="73">
        <v>157</v>
      </c>
      <c r="N192" s="73">
        <v>157</v>
      </c>
      <c r="O192" s="73">
        <v>157</v>
      </c>
      <c r="P192" s="73">
        <v>157</v>
      </c>
      <c r="Q192" s="73">
        <v>157</v>
      </c>
      <c r="R192" s="73">
        <v>157</v>
      </c>
      <c r="S192" s="73">
        <v>157</v>
      </c>
    </row>
    <row r="193" spans="1:19">
      <c r="A193" s="14">
        <f t="shared" si="2"/>
        <v>193</v>
      </c>
      <c r="B193" s="121" t="s">
        <v>524</v>
      </c>
      <c r="C193" s="121"/>
      <c r="D193" s="121" t="s">
        <v>525</v>
      </c>
      <c r="E193" s="121" t="s">
        <v>239</v>
      </c>
      <c r="F193" s="121" t="s">
        <v>2251</v>
      </c>
      <c r="G193" s="121" t="s">
        <v>90</v>
      </c>
      <c r="H193" s="122">
        <v>1972</v>
      </c>
      <c r="I193" s="74">
        <v>351</v>
      </c>
      <c r="J193" s="74">
        <v>319</v>
      </c>
      <c r="K193" s="74">
        <v>319</v>
      </c>
      <c r="L193" s="74">
        <v>319</v>
      </c>
      <c r="M193" s="73">
        <v>319</v>
      </c>
      <c r="N193" s="73">
        <v>319</v>
      </c>
      <c r="O193" s="73">
        <v>319</v>
      </c>
      <c r="P193" s="73">
        <v>319</v>
      </c>
      <c r="Q193" s="73">
        <v>319</v>
      </c>
      <c r="R193" s="73">
        <v>319</v>
      </c>
      <c r="S193" s="73">
        <v>319</v>
      </c>
    </row>
    <row r="194" spans="1:19">
      <c r="A194" s="14">
        <f t="shared" si="2"/>
        <v>194</v>
      </c>
      <c r="B194" s="121" t="s">
        <v>693</v>
      </c>
      <c r="C194" s="121"/>
      <c r="D194" s="121" t="s">
        <v>694</v>
      </c>
      <c r="E194" s="121" t="s">
        <v>51</v>
      </c>
      <c r="F194" s="121" t="s">
        <v>2253</v>
      </c>
      <c r="G194" s="121" t="s">
        <v>46</v>
      </c>
      <c r="H194" s="122">
        <v>1972</v>
      </c>
      <c r="I194" s="74">
        <v>445</v>
      </c>
      <c r="J194" s="74">
        <v>420</v>
      </c>
      <c r="K194" s="74">
        <v>420</v>
      </c>
      <c r="L194" s="74">
        <v>420</v>
      </c>
      <c r="M194" s="73">
        <v>420</v>
      </c>
      <c r="N194" s="73">
        <v>420</v>
      </c>
      <c r="O194" s="73">
        <v>420</v>
      </c>
      <c r="P194" s="73">
        <v>420</v>
      </c>
      <c r="Q194" s="73">
        <v>420</v>
      </c>
      <c r="R194" s="73">
        <v>420</v>
      </c>
      <c r="S194" s="73">
        <v>420</v>
      </c>
    </row>
    <row r="195" spans="1:19">
      <c r="A195" s="14">
        <f t="shared" si="2"/>
        <v>195</v>
      </c>
      <c r="B195" s="121" t="s">
        <v>697</v>
      </c>
      <c r="C195" s="121"/>
      <c r="D195" s="121" t="s">
        <v>698</v>
      </c>
      <c r="E195" s="121" t="s">
        <v>51</v>
      </c>
      <c r="F195" s="121" t="s">
        <v>2253</v>
      </c>
      <c r="G195" s="121" t="s">
        <v>46</v>
      </c>
      <c r="H195" s="122">
        <v>1974</v>
      </c>
      <c r="I195" s="74">
        <v>435</v>
      </c>
      <c r="J195" s="74">
        <v>410</v>
      </c>
      <c r="K195" s="74">
        <v>410</v>
      </c>
      <c r="L195" s="74">
        <v>410</v>
      </c>
      <c r="M195" s="73">
        <v>410</v>
      </c>
      <c r="N195" s="73">
        <v>410</v>
      </c>
      <c r="O195" s="73">
        <v>410</v>
      </c>
      <c r="P195" s="73">
        <v>410</v>
      </c>
      <c r="Q195" s="73">
        <v>410</v>
      </c>
      <c r="R195" s="73">
        <v>410</v>
      </c>
      <c r="S195" s="73">
        <v>410</v>
      </c>
    </row>
    <row r="196" spans="1:19">
      <c r="A196" s="14">
        <f t="shared" si="2"/>
        <v>196</v>
      </c>
      <c r="B196" s="121" t="s">
        <v>526</v>
      </c>
      <c r="C196" s="121"/>
      <c r="D196" s="121" t="s">
        <v>527</v>
      </c>
      <c r="E196" s="121" t="s">
        <v>57</v>
      </c>
      <c r="F196" s="121" t="s">
        <v>2251</v>
      </c>
      <c r="G196" s="121" t="s">
        <v>47</v>
      </c>
      <c r="H196" s="122">
        <v>2001</v>
      </c>
      <c r="I196" s="74">
        <v>176</v>
      </c>
      <c r="J196" s="74">
        <v>166.7</v>
      </c>
      <c r="K196" s="74">
        <v>166.7</v>
      </c>
      <c r="L196" s="74">
        <v>166.7</v>
      </c>
      <c r="M196" s="73">
        <v>166.7</v>
      </c>
      <c r="N196" s="73">
        <v>166.7</v>
      </c>
      <c r="O196" s="73">
        <v>166.7</v>
      </c>
      <c r="P196" s="73">
        <v>166.7</v>
      </c>
      <c r="Q196" s="73">
        <v>166.7</v>
      </c>
      <c r="R196" s="73">
        <v>166.7</v>
      </c>
      <c r="S196" s="73">
        <v>166.7</v>
      </c>
    </row>
    <row r="197" spans="1:19">
      <c r="A197" s="14">
        <f t="shared" ref="A197:A260" si="3">A196+1</f>
        <v>197</v>
      </c>
      <c r="B197" s="121" t="s">
        <v>528</v>
      </c>
      <c r="C197" s="121"/>
      <c r="D197" s="121" t="s">
        <v>529</v>
      </c>
      <c r="E197" s="121" t="s">
        <v>57</v>
      </c>
      <c r="F197" s="121" t="s">
        <v>2251</v>
      </c>
      <c r="G197" s="121" t="s">
        <v>47</v>
      </c>
      <c r="H197" s="122">
        <v>2001</v>
      </c>
      <c r="I197" s="74">
        <v>176</v>
      </c>
      <c r="J197" s="74">
        <v>158.19999999999999</v>
      </c>
      <c r="K197" s="74">
        <v>158.19999999999999</v>
      </c>
      <c r="L197" s="74">
        <v>158.19999999999999</v>
      </c>
      <c r="M197" s="73">
        <v>158.19999999999999</v>
      </c>
      <c r="N197" s="73">
        <v>158.19999999999999</v>
      </c>
      <c r="O197" s="73">
        <v>158.19999999999999</v>
      </c>
      <c r="P197" s="73">
        <v>158.19999999999999</v>
      </c>
      <c r="Q197" s="73">
        <v>158.19999999999999</v>
      </c>
      <c r="R197" s="73">
        <v>158.19999999999999</v>
      </c>
      <c r="S197" s="73">
        <v>158.19999999999999</v>
      </c>
    </row>
    <row r="198" spans="1:19">
      <c r="A198" s="14">
        <f t="shared" si="3"/>
        <v>198</v>
      </c>
      <c r="B198" s="121" t="s">
        <v>530</v>
      </c>
      <c r="C198" s="121" t="s">
        <v>3077</v>
      </c>
      <c r="D198" s="121" t="s">
        <v>531</v>
      </c>
      <c r="E198" s="121" t="s">
        <v>57</v>
      </c>
      <c r="F198" s="121" t="s">
        <v>2251</v>
      </c>
      <c r="G198" s="121" t="s">
        <v>47</v>
      </c>
      <c r="H198" s="122">
        <v>2001</v>
      </c>
      <c r="I198" s="74">
        <v>176</v>
      </c>
      <c r="J198" s="74">
        <v>166.7</v>
      </c>
      <c r="K198" s="74">
        <v>166.7</v>
      </c>
      <c r="L198" s="74">
        <v>166.7</v>
      </c>
      <c r="M198" s="73">
        <v>166.7</v>
      </c>
      <c r="N198" s="73">
        <v>166.7</v>
      </c>
      <c r="O198" s="73">
        <v>166.7</v>
      </c>
      <c r="P198" s="73">
        <v>166.7</v>
      </c>
      <c r="Q198" s="73">
        <v>166.7</v>
      </c>
      <c r="R198" s="73">
        <v>166.7</v>
      </c>
      <c r="S198" s="73">
        <v>166.7</v>
      </c>
    </row>
    <row r="199" spans="1:19">
      <c r="A199" s="14">
        <f t="shared" si="3"/>
        <v>199</v>
      </c>
      <c r="B199" s="121" t="s">
        <v>532</v>
      </c>
      <c r="C199" s="121" t="s">
        <v>3077</v>
      </c>
      <c r="D199" s="121" t="s">
        <v>533</v>
      </c>
      <c r="E199" s="121" t="s">
        <v>57</v>
      </c>
      <c r="F199" s="121" t="s">
        <v>2251</v>
      </c>
      <c r="G199" s="121" t="s">
        <v>47</v>
      </c>
      <c r="H199" s="122">
        <v>2001</v>
      </c>
      <c r="I199" s="74">
        <v>176</v>
      </c>
      <c r="J199" s="74">
        <v>158.19999999999999</v>
      </c>
      <c r="K199" s="74">
        <v>158.19999999999999</v>
      </c>
      <c r="L199" s="74">
        <v>158.19999999999999</v>
      </c>
      <c r="M199" s="73">
        <v>158.19999999999999</v>
      </c>
      <c r="N199" s="73">
        <v>158.19999999999999</v>
      </c>
      <c r="O199" s="73">
        <v>158.19999999999999</v>
      </c>
      <c r="P199" s="73">
        <v>158.19999999999999</v>
      </c>
      <c r="Q199" s="73">
        <v>158.19999999999999</v>
      </c>
      <c r="R199" s="73">
        <v>158.19999999999999</v>
      </c>
      <c r="S199" s="73">
        <v>158.19999999999999</v>
      </c>
    </row>
    <row r="200" spans="1:19">
      <c r="A200" s="14">
        <f t="shared" si="3"/>
        <v>200</v>
      </c>
      <c r="B200" s="121" t="s">
        <v>537</v>
      </c>
      <c r="C200" s="121"/>
      <c r="D200" s="121" t="s">
        <v>538</v>
      </c>
      <c r="E200" s="121" t="s">
        <v>57</v>
      </c>
      <c r="F200" s="121" t="s">
        <v>2251</v>
      </c>
      <c r="G200" s="121" t="s">
        <v>47</v>
      </c>
      <c r="H200" s="122">
        <v>2001</v>
      </c>
      <c r="I200" s="74">
        <v>224</v>
      </c>
      <c r="J200" s="74">
        <v>206</v>
      </c>
      <c r="K200" s="74">
        <v>206</v>
      </c>
      <c r="L200" s="74">
        <v>206</v>
      </c>
      <c r="M200" s="73">
        <v>206</v>
      </c>
      <c r="N200" s="73">
        <v>206</v>
      </c>
      <c r="O200" s="73">
        <v>206</v>
      </c>
      <c r="P200" s="73">
        <v>206</v>
      </c>
      <c r="Q200" s="73">
        <v>206</v>
      </c>
      <c r="R200" s="73">
        <v>206</v>
      </c>
      <c r="S200" s="73">
        <v>206</v>
      </c>
    </row>
    <row r="201" spans="1:19">
      <c r="A201" s="14">
        <f t="shared" si="3"/>
        <v>201</v>
      </c>
      <c r="B201" s="121" t="s">
        <v>541</v>
      </c>
      <c r="C201" s="121" t="s">
        <v>3077</v>
      </c>
      <c r="D201" s="121" t="s">
        <v>542</v>
      </c>
      <c r="E201" s="121" t="s">
        <v>57</v>
      </c>
      <c r="F201" s="121" t="s">
        <v>2251</v>
      </c>
      <c r="G201" s="121" t="s">
        <v>47</v>
      </c>
      <c r="H201" s="122">
        <v>2001</v>
      </c>
      <c r="I201" s="74">
        <v>224</v>
      </c>
      <c r="J201" s="74">
        <v>206</v>
      </c>
      <c r="K201" s="74">
        <v>206</v>
      </c>
      <c r="L201" s="74">
        <v>206</v>
      </c>
      <c r="M201" s="73">
        <v>206</v>
      </c>
      <c r="N201" s="73">
        <v>206</v>
      </c>
      <c r="O201" s="73">
        <v>206</v>
      </c>
      <c r="P201" s="73">
        <v>206</v>
      </c>
      <c r="Q201" s="73">
        <v>206</v>
      </c>
      <c r="R201" s="73">
        <v>206</v>
      </c>
      <c r="S201" s="73">
        <v>206</v>
      </c>
    </row>
    <row r="202" spans="1:19">
      <c r="A202" s="14">
        <f t="shared" si="3"/>
        <v>202</v>
      </c>
      <c r="B202" s="121" t="s">
        <v>2853</v>
      </c>
      <c r="C202" s="121"/>
      <c r="D202" s="121" t="s">
        <v>2854</v>
      </c>
      <c r="E202" s="121" t="s">
        <v>607</v>
      </c>
      <c r="F202" s="121" t="s">
        <v>2252</v>
      </c>
      <c r="G202" s="121" t="s">
        <v>46</v>
      </c>
      <c r="H202" s="122">
        <v>2022</v>
      </c>
      <c r="I202" s="74">
        <v>60.5</v>
      </c>
      <c r="J202" s="74">
        <v>44</v>
      </c>
      <c r="K202" s="74">
        <v>44</v>
      </c>
      <c r="L202" s="74">
        <v>44</v>
      </c>
      <c r="M202" s="73">
        <v>44</v>
      </c>
      <c r="N202" s="73">
        <v>44</v>
      </c>
      <c r="O202" s="73">
        <v>44</v>
      </c>
      <c r="P202" s="73">
        <v>44</v>
      </c>
      <c r="Q202" s="73">
        <v>44</v>
      </c>
      <c r="R202" s="73">
        <v>44</v>
      </c>
      <c r="S202" s="73">
        <v>44</v>
      </c>
    </row>
    <row r="203" spans="1:19">
      <c r="A203" s="14">
        <f t="shared" si="3"/>
        <v>203</v>
      </c>
      <c r="B203" s="121" t="s">
        <v>2855</v>
      </c>
      <c r="C203" s="121"/>
      <c r="D203" s="121" t="s">
        <v>2856</v>
      </c>
      <c r="E203" s="121" t="s">
        <v>607</v>
      </c>
      <c r="F203" s="121" t="s">
        <v>2252</v>
      </c>
      <c r="G203" s="121" t="s">
        <v>46</v>
      </c>
      <c r="H203" s="122">
        <v>2022</v>
      </c>
      <c r="I203" s="74">
        <v>60.5</v>
      </c>
      <c r="J203" s="74">
        <v>44</v>
      </c>
      <c r="K203" s="74">
        <v>44</v>
      </c>
      <c r="L203" s="74">
        <v>44</v>
      </c>
      <c r="M203" s="73">
        <v>44</v>
      </c>
      <c r="N203" s="73">
        <v>44</v>
      </c>
      <c r="O203" s="73">
        <v>44</v>
      </c>
      <c r="P203" s="73">
        <v>44</v>
      </c>
      <c r="Q203" s="73">
        <v>44</v>
      </c>
      <c r="R203" s="73">
        <v>44</v>
      </c>
      <c r="S203" s="73">
        <v>44</v>
      </c>
    </row>
    <row r="204" spans="1:19">
      <c r="A204" s="14">
        <f t="shared" si="3"/>
        <v>204</v>
      </c>
      <c r="B204" s="121" t="s">
        <v>712</v>
      </c>
      <c r="C204" s="121"/>
      <c r="D204" s="121" t="s">
        <v>545</v>
      </c>
      <c r="E204" s="121" t="s">
        <v>546</v>
      </c>
      <c r="F204" s="121" t="s">
        <v>2251</v>
      </c>
      <c r="G204" s="121" t="s">
        <v>45</v>
      </c>
      <c r="H204" s="122">
        <v>2014</v>
      </c>
      <c r="I204" s="74">
        <v>232</v>
      </c>
      <c r="J204" s="74">
        <v>199</v>
      </c>
      <c r="K204" s="74">
        <v>199</v>
      </c>
      <c r="L204" s="74">
        <v>199</v>
      </c>
      <c r="M204" s="73">
        <v>199</v>
      </c>
      <c r="N204" s="73">
        <v>199</v>
      </c>
      <c r="O204" s="73">
        <v>199</v>
      </c>
      <c r="P204" s="73">
        <v>199</v>
      </c>
      <c r="Q204" s="73">
        <v>199</v>
      </c>
      <c r="R204" s="73">
        <v>199</v>
      </c>
      <c r="S204" s="73">
        <v>199</v>
      </c>
    </row>
    <row r="205" spans="1:19">
      <c r="A205" s="14">
        <f t="shared" si="3"/>
        <v>205</v>
      </c>
      <c r="B205" s="121" t="s">
        <v>713</v>
      </c>
      <c r="C205" s="121"/>
      <c r="D205" s="121" t="s">
        <v>547</v>
      </c>
      <c r="E205" s="121" t="s">
        <v>546</v>
      </c>
      <c r="F205" s="121" t="s">
        <v>2251</v>
      </c>
      <c r="G205" s="121" t="s">
        <v>45</v>
      </c>
      <c r="H205" s="122">
        <v>2014</v>
      </c>
      <c r="I205" s="74">
        <v>232</v>
      </c>
      <c r="J205" s="74">
        <v>199</v>
      </c>
      <c r="K205" s="74">
        <v>199</v>
      </c>
      <c r="L205" s="74">
        <v>199</v>
      </c>
      <c r="M205" s="73">
        <v>199</v>
      </c>
      <c r="N205" s="73">
        <v>199</v>
      </c>
      <c r="O205" s="73">
        <v>199</v>
      </c>
      <c r="P205" s="73">
        <v>199</v>
      </c>
      <c r="Q205" s="73">
        <v>199</v>
      </c>
      <c r="R205" s="73">
        <v>199</v>
      </c>
      <c r="S205" s="73">
        <v>199</v>
      </c>
    </row>
    <row r="206" spans="1:19">
      <c r="A206" s="14">
        <f t="shared" si="3"/>
        <v>206</v>
      </c>
      <c r="B206" s="121" t="s">
        <v>714</v>
      </c>
      <c r="C206" s="121"/>
      <c r="D206" s="121" t="s">
        <v>548</v>
      </c>
      <c r="E206" s="121" t="s">
        <v>546</v>
      </c>
      <c r="F206" s="121" t="s">
        <v>2251</v>
      </c>
      <c r="G206" s="121" t="s">
        <v>45</v>
      </c>
      <c r="H206" s="122">
        <v>2014</v>
      </c>
      <c r="I206" s="74">
        <v>353.1</v>
      </c>
      <c r="J206" s="74">
        <v>287</v>
      </c>
      <c r="K206" s="74">
        <v>287</v>
      </c>
      <c r="L206" s="74">
        <v>287</v>
      </c>
      <c r="M206" s="73">
        <v>287</v>
      </c>
      <c r="N206" s="73">
        <v>287</v>
      </c>
      <c r="O206" s="73">
        <v>287</v>
      </c>
      <c r="P206" s="73">
        <v>287</v>
      </c>
      <c r="Q206" s="73">
        <v>287</v>
      </c>
      <c r="R206" s="73">
        <v>287</v>
      </c>
      <c r="S206" s="73">
        <v>287</v>
      </c>
    </row>
    <row r="207" spans="1:19">
      <c r="A207" s="14">
        <f t="shared" si="3"/>
        <v>207</v>
      </c>
      <c r="B207" s="121" t="s">
        <v>715</v>
      </c>
      <c r="C207" s="121" t="s">
        <v>3078</v>
      </c>
      <c r="D207" s="121" t="s">
        <v>549</v>
      </c>
      <c r="E207" s="121" t="s">
        <v>550</v>
      </c>
      <c r="F207" s="121" t="s">
        <v>2251</v>
      </c>
      <c r="G207" s="121" t="s">
        <v>45</v>
      </c>
      <c r="H207" s="122">
        <v>2014</v>
      </c>
      <c r="I207" s="74">
        <v>232</v>
      </c>
      <c r="J207" s="74">
        <v>223</v>
      </c>
      <c r="K207" s="74">
        <v>223</v>
      </c>
      <c r="L207" s="74">
        <v>223</v>
      </c>
      <c r="M207" s="73">
        <v>223</v>
      </c>
      <c r="N207" s="73">
        <v>223</v>
      </c>
      <c r="O207" s="73">
        <v>223</v>
      </c>
      <c r="P207" s="73">
        <v>223</v>
      </c>
      <c r="Q207" s="73">
        <v>223</v>
      </c>
      <c r="R207" s="73">
        <v>223</v>
      </c>
      <c r="S207" s="73">
        <v>223</v>
      </c>
    </row>
    <row r="208" spans="1:19">
      <c r="A208" s="14">
        <f t="shared" si="3"/>
        <v>208</v>
      </c>
      <c r="B208" s="121" t="s">
        <v>716</v>
      </c>
      <c r="C208" s="121" t="s">
        <v>3078</v>
      </c>
      <c r="D208" s="121" t="s">
        <v>551</v>
      </c>
      <c r="E208" s="121" t="s">
        <v>550</v>
      </c>
      <c r="F208" s="121" t="s">
        <v>2251</v>
      </c>
      <c r="G208" s="121" t="s">
        <v>45</v>
      </c>
      <c r="H208" s="122">
        <v>2014</v>
      </c>
      <c r="I208" s="74">
        <v>232</v>
      </c>
      <c r="J208" s="74">
        <v>220</v>
      </c>
      <c r="K208" s="74">
        <v>220</v>
      </c>
      <c r="L208" s="74">
        <v>220</v>
      </c>
      <c r="M208" s="73">
        <v>220</v>
      </c>
      <c r="N208" s="73">
        <v>220</v>
      </c>
      <c r="O208" s="73">
        <v>220</v>
      </c>
      <c r="P208" s="73">
        <v>220</v>
      </c>
      <c r="Q208" s="73">
        <v>220</v>
      </c>
      <c r="R208" s="73">
        <v>220</v>
      </c>
      <c r="S208" s="73">
        <v>220</v>
      </c>
    </row>
    <row r="209" spans="1:19">
      <c r="A209" s="14">
        <f t="shared" si="3"/>
        <v>209</v>
      </c>
      <c r="B209" s="121" t="s">
        <v>717</v>
      </c>
      <c r="C209" s="121" t="s">
        <v>3078</v>
      </c>
      <c r="D209" s="121" t="s">
        <v>552</v>
      </c>
      <c r="E209" s="121" t="s">
        <v>550</v>
      </c>
      <c r="F209" s="121" t="s">
        <v>2251</v>
      </c>
      <c r="G209" s="121" t="s">
        <v>45</v>
      </c>
      <c r="H209" s="122">
        <v>2014</v>
      </c>
      <c r="I209" s="74">
        <v>353.1</v>
      </c>
      <c r="J209" s="74">
        <v>326</v>
      </c>
      <c r="K209" s="74">
        <v>326</v>
      </c>
      <c r="L209" s="74">
        <v>326</v>
      </c>
      <c r="M209" s="73">
        <v>326</v>
      </c>
      <c r="N209" s="73">
        <v>326</v>
      </c>
      <c r="O209" s="73">
        <v>326</v>
      </c>
      <c r="P209" s="73">
        <v>326</v>
      </c>
      <c r="Q209" s="73">
        <v>326</v>
      </c>
      <c r="R209" s="73">
        <v>326</v>
      </c>
      <c r="S209" s="73">
        <v>326</v>
      </c>
    </row>
    <row r="210" spans="1:19">
      <c r="A210" s="14">
        <f t="shared" si="3"/>
        <v>210</v>
      </c>
      <c r="B210" s="121" t="s">
        <v>718</v>
      </c>
      <c r="C210" s="121"/>
      <c r="D210" s="121" t="s">
        <v>553</v>
      </c>
      <c r="E210" s="121" t="s">
        <v>550</v>
      </c>
      <c r="F210" s="121" t="s">
        <v>2251</v>
      </c>
      <c r="G210" s="121" t="s">
        <v>45</v>
      </c>
      <c r="H210" s="122">
        <v>2015</v>
      </c>
      <c r="I210" s="74">
        <v>232</v>
      </c>
      <c r="J210" s="74">
        <v>191.2</v>
      </c>
      <c r="K210" s="74">
        <v>191.2</v>
      </c>
      <c r="L210" s="74">
        <v>191.2</v>
      </c>
      <c r="M210" s="73">
        <v>191.2</v>
      </c>
      <c r="N210" s="73">
        <v>191.2</v>
      </c>
      <c r="O210" s="73">
        <v>191.2</v>
      </c>
      <c r="P210" s="73">
        <v>191.2</v>
      </c>
      <c r="Q210" s="73">
        <v>191.2</v>
      </c>
      <c r="R210" s="73">
        <v>191.2</v>
      </c>
      <c r="S210" s="73">
        <v>191.2</v>
      </c>
    </row>
    <row r="211" spans="1:19">
      <c r="A211" s="14">
        <f t="shared" si="3"/>
        <v>211</v>
      </c>
      <c r="B211" s="121" t="s">
        <v>719</v>
      </c>
      <c r="C211" s="121"/>
      <c r="D211" s="121" t="s">
        <v>555</v>
      </c>
      <c r="E211" s="121" t="s">
        <v>550</v>
      </c>
      <c r="F211" s="121" t="s">
        <v>2251</v>
      </c>
      <c r="G211" s="121" t="s">
        <v>45</v>
      </c>
      <c r="H211" s="122">
        <v>2015</v>
      </c>
      <c r="I211" s="74">
        <v>232</v>
      </c>
      <c r="J211" s="74">
        <v>191.2</v>
      </c>
      <c r="K211" s="74">
        <v>191.2</v>
      </c>
      <c r="L211" s="74">
        <v>191.2</v>
      </c>
      <c r="M211" s="73">
        <v>191.2</v>
      </c>
      <c r="N211" s="73">
        <v>191.2</v>
      </c>
      <c r="O211" s="73">
        <v>191.2</v>
      </c>
      <c r="P211" s="73">
        <v>191.2</v>
      </c>
      <c r="Q211" s="73">
        <v>191.2</v>
      </c>
      <c r="R211" s="73">
        <v>191.2</v>
      </c>
      <c r="S211" s="73">
        <v>191.2</v>
      </c>
    </row>
    <row r="212" spans="1:19">
      <c r="A212" s="14">
        <f t="shared" si="3"/>
        <v>212</v>
      </c>
      <c r="B212" s="121" t="s">
        <v>720</v>
      </c>
      <c r="C212" s="121"/>
      <c r="D212" s="121" t="s">
        <v>556</v>
      </c>
      <c r="E212" s="121" t="s">
        <v>550</v>
      </c>
      <c r="F212" s="121" t="s">
        <v>2251</v>
      </c>
      <c r="G212" s="121" t="s">
        <v>45</v>
      </c>
      <c r="H212" s="122">
        <v>2015</v>
      </c>
      <c r="I212" s="74">
        <v>353.1</v>
      </c>
      <c r="J212" s="74">
        <v>334.7</v>
      </c>
      <c r="K212" s="74">
        <v>334.7</v>
      </c>
      <c r="L212" s="74">
        <v>334.7</v>
      </c>
      <c r="M212" s="73">
        <v>334.7</v>
      </c>
      <c r="N212" s="73">
        <v>334.7</v>
      </c>
      <c r="O212" s="73">
        <v>334.7</v>
      </c>
      <c r="P212" s="73">
        <v>334.7</v>
      </c>
      <c r="Q212" s="73">
        <v>334.7</v>
      </c>
      <c r="R212" s="73">
        <v>334.7</v>
      </c>
      <c r="S212" s="73">
        <v>334.7</v>
      </c>
    </row>
    <row r="213" spans="1:19">
      <c r="A213" s="14">
        <f t="shared" si="3"/>
        <v>213</v>
      </c>
      <c r="B213" s="121" t="s">
        <v>557</v>
      </c>
      <c r="C213" s="121"/>
      <c r="D213" s="121" t="s">
        <v>558</v>
      </c>
      <c r="E213" s="121" t="s">
        <v>469</v>
      </c>
      <c r="F213" s="121" t="s">
        <v>2251</v>
      </c>
      <c r="G213" s="121" t="s">
        <v>45</v>
      </c>
      <c r="H213" s="122">
        <v>1989</v>
      </c>
      <c r="I213" s="74">
        <v>90.88</v>
      </c>
      <c r="J213" s="74">
        <v>76</v>
      </c>
      <c r="K213" s="74">
        <v>76</v>
      </c>
      <c r="L213" s="74">
        <v>76</v>
      </c>
      <c r="M213" s="73">
        <v>76</v>
      </c>
      <c r="N213" s="73">
        <v>76</v>
      </c>
      <c r="O213" s="73">
        <v>76</v>
      </c>
      <c r="P213" s="73">
        <v>76</v>
      </c>
      <c r="Q213" s="73">
        <v>76</v>
      </c>
      <c r="R213" s="73">
        <v>76</v>
      </c>
      <c r="S213" s="73">
        <v>76</v>
      </c>
    </row>
    <row r="214" spans="1:19">
      <c r="A214" s="14">
        <f t="shared" si="3"/>
        <v>214</v>
      </c>
      <c r="B214" s="121" t="s">
        <v>559</v>
      </c>
      <c r="C214" s="121"/>
      <c r="D214" s="121" t="s">
        <v>560</v>
      </c>
      <c r="E214" s="121" t="s">
        <v>469</v>
      </c>
      <c r="F214" s="121" t="s">
        <v>2251</v>
      </c>
      <c r="G214" s="121" t="s">
        <v>45</v>
      </c>
      <c r="H214" s="122">
        <v>1989</v>
      </c>
      <c r="I214" s="74">
        <v>90.88</v>
      </c>
      <c r="J214" s="74">
        <v>76</v>
      </c>
      <c r="K214" s="74">
        <v>76</v>
      </c>
      <c r="L214" s="74">
        <v>76</v>
      </c>
      <c r="M214" s="73">
        <v>76</v>
      </c>
      <c r="N214" s="73">
        <v>76</v>
      </c>
      <c r="O214" s="73">
        <v>76</v>
      </c>
      <c r="P214" s="73">
        <v>76</v>
      </c>
      <c r="Q214" s="73">
        <v>76</v>
      </c>
      <c r="R214" s="73">
        <v>76</v>
      </c>
      <c r="S214" s="73">
        <v>76</v>
      </c>
    </row>
    <row r="215" spans="1:19">
      <c r="A215" s="14">
        <f t="shared" si="3"/>
        <v>215</v>
      </c>
      <c r="B215" s="121" t="s">
        <v>721</v>
      </c>
      <c r="C215" s="121"/>
      <c r="D215" s="121" t="s">
        <v>561</v>
      </c>
      <c r="E215" s="121" t="s">
        <v>469</v>
      </c>
      <c r="F215" s="121" t="s">
        <v>2251</v>
      </c>
      <c r="G215" s="121" t="s">
        <v>45</v>
      </c>
      <c r="H215" s="122">
        <v>1990</v>
      </c>
      <c r="I215" s="74">
        <v>90</v>
      </c>
      <c r="J215" s="74">
        <v>87</v>
      </c>
      <c r="K215" s="74">
        <v>87</v>
      </c>
      <c r="L215" s="74">
        <v>87</v>
      </c>
      <c r="M215" s="73">
        <v>87</v>
      </c>
      <c r="N215" s="73">
        <v>87</v>
      </c>
      <c r="O215" s="73">
        <v>87</v>
      </c>
      <c r="P215" s="73">
        <v>87</v>
      </c>
      <c r="Q215" s="73">
        <v>87</v>
      </c>
      <c r="R215" s="73">
        <v>87</v>
      </c>
      <c r="S215" s="73">
        <v>87</v>
      </c>
    </row>
    <row r="216" spans="1:19">
      <c r="A216" s="14">
        <f t="shared" si="3"/>
        <v>216</v>
      </c>
      <c r="B216" s="121" t="s">
        <v>562</v>
      </c>
      <c r="C216" s="121"/>
      <c r="D216" s="121" t="s">
        <v>563</v>
      </c>
      <c r="E216" s="121" t="s">
        <v>294</v>
      </c>
      <c r="F216" s="121" t="s">
        <v>2251</v>
      </c>
      <c r="G216" s="121" t="s">
        <v>221</v>
      </c>
      <c r="H216" s="122">
        <v>2000</v>
      </c>
      <c r="I216" s="74">
        <v>215.05</v>
      </c>
      <c r="J216" s="74">
        <v>164.5</v>
      </c>
      <c r="K216" s="74">
        <v>164.5</v>
      </c>
      <c r="L216" s="74">
        <v>164.5</v>
      </c>
      <c r="M216" s="73">
        <v>164.5</v>
      </c>
      <c r="N216" s="73">
        <v>164.5</v>
      </c>
      <c r="O216" s="73">
        <v>164.5</v>
      </c>
      <c r="P216" s="73">
        <v>164.5</v>
      </c>
      <c r="Q216" s="73">
        <v>164.5</v>
      </c>
      <c r="R216" s="73">
        <v>164.5</v>
      </c>
      <c r="S216" s="73">
        <v>164.5</v>
      </c>
    </row>
    <row r="217" spans="1:19">
      <c r="A217" s="14">
        <f t="shared" si="3"/>
        <v>217</v>
      </c>
      <c r="B217" s="121" t="s">
        <v>564</v>
      </c>
      <c r="C217" s="121"/>
      <c r="D217" s="121" t="s">
        <v>565</v>
      </c>
      <c r="E217" s="121" t="s">
        <v>294</v>
      </c>
      <c r="F217" s="121" t="s">
        <v>2251</v>
      </c>
      <c r="G217" s="121" t="s">
        <v>221</v>
      </c>
      <c r="H217" s="122">
        <v>2000</v>
      </c>
      <c r="I217" s="74">
        <v>215.05</v>
      </c>
      <c r="J217" s="74">
        <v>164.5</v>
      </c>
      <c r="K217" s="74">
        <v>164.5</v>
      </c>
      <c r="L217" s="74">
        <v>164.5</v>
      </c>
      <c r="M217" s="73">
        <v>164.5</v>
      </c>
      <c r="N217" s="73">
        <v>164.5</v>
      </c>
      <c r="O217" s="73">
        <v>164.5</v>
      </c>
      <c r="P217" s="73">
        <v>164.5</v>
      </c>
      <c r="Q217" s="73">
        <v>164.5</v>
      </c>
      <c r="R217" s="73">
        <v>164.5</v>
      </c>
      <c r="S217" s="73">
        <v>164.5</v>
      </c>
    </row>
    <row r="218" spans="1:19">
      <c r="A218" s="14">
        <f t="shared" si="3"/>
        <v>218</v>
      </c>
      <c r="B218" s="121" t="s">
        <v>567</v>
      </c>
      <c r="C218" s="121"/>
      <c r="D218" s="121" t="s">
        <v>568</v>
      </c>
      <c r="E218" s="121" t="s">
        <v>294</v>
      </c>
      <c r="F218" s="121" t="s">
        <v>2251</v>
      </c>
      <c r="G218" s="121" t="s">
        <v>221</v>
      </c>
      <c r="H218" s="122">
        <v>2000</v>
      </c>
      <c r="I218" s="74">
        <v>195.5</v>
      </c>
      <c r="J218" s="74">
        <v>170.4</v>
      </c>
      <c r="K218" s="74">
        <v>170.4</v>
      </c>
      <c r="L218" s="74">
        <v>170.4</v>
      </c>
      <c r="M218" s="73">
        <v>170.4</v>
      </c>
      <c r="N218" s="73">
        <v>170.4</v>
      </c>
      <c r="O218" s="73">
        <v>170.4</v>
      </c>
      <c r="P218" s="73">
        <v>170.4</v>
      </c>
      <c r="Q218" s="73">
        <v>170.4</v>
      </c>
      <c r="R218" s="73">
        <v>170.4</v>
      </c>
      <c r="S218" s="73">
        <v>170.4</v>
      </c>
    </row>
    <row r="219" spans="1:19">
      <c r="A219" s="14">
        <f t="shared" si="3"/>
        <v>219</v>
      </c>
      <c r="B219" s="121" t="s">
        <v>722</v>
      </c>
      <c r="C219" s="121"/>
      <c r="D219" s="121" t="s">
        <v>723</v>
      </c>
      <c r="E219" s="121" t="s">
        <v>724</v>
      </c>
      <c r="F219" s="121" t="s">
        <v>2254</v>
      </c>
      <c r="G219" s="121" t="s">
        <v>46</v>
      </c>
      <c r="H219" s="122">
        <v>2012</v>
      </c>
      <c r="I219" s="74">
        <v>50.64</v>
      </c>
      <c r="J219" s="74">
        <v>50.6</v>
      </c>
      <c r="K219" s="74">
        <v>50.6</v>
      </c>
      <c r="L219" s="74">
        <v>50.6</v>
      </c>
      <c r="M219" s="73">
        <v>50.6</v>
      </c>
      <c r="N219" s="73">
        <v>50.6</v>
      </c>
      <c r="O219" s="73">
        <v>50.6</v>
      </c>
      <c r="P219" s="73">
        <v>50.6</v>
      </c>
      <c r="Q219" s="73">
        <v>50.6</v>
      </c>
      <c r="R219" s="73">
        <v>50.6</v>
      </c>
      <c r="S219" s="73">
        <v>50.6</v>
      </c>
    </row>
    <row r="220" spans="1:19">
      <c r="A220" s="14">
        <f t="shared" si="3"/>
        <v>220</v>
      </c>
      <c r="B220" s="121" t="s">
        <v>725</v>
      </c>
      <c r="C220" s="121"/>
      <c r="D220" s="121" t="s">
        <v>726</v>
      </c>
      <c r="E220" s="121" t="s">
        <v>724</v>
      </c>
      <c r="F220" s="121" t="s">
        <v>2254</v>
      </c>
      <c r="G220" s="121" t="s">
        <v>46</v>
      </c>
      <c r="H220" s="122">
        <v>2012</v>
      </c>
      <c r="I220" s="74">
        <v>50.64</v>
      </c>
      <c r="J220" s="74">
        <v>50.6</v>
      </c>
      <c r="K220" s="74">
        <v>50.6</v>
      </c>
      <c r="L220" s="74">
        <v>50.6</v>
      </c>
      <c r="M220" s="73">
        <v>50.6</v>
      </c>
      <c r="N220" s="73">
        <v>50.6</v>
      </c>
      <c r="O220" s="73">
        <v>50.6</v>
      </c>
      <c r="P220" s="73">
        <v>50.6</v>
      </c>
      <c r="Q220" s="73">
        <v>50.6</v>
      </c>
      <c r="R220" s="73">
        <v>50.6</v>
      </c>
      <c r="S220" s="73">
        <v>50.6</v>
      </c>
    </row>
    <row r="221" spans="1:19">
      <c r="A221" s="14">
        <f t="shared" si="3"/>
        <v>221</v>
      </c>
      <c r="B221" s="121" t="s">
        <v>727</v>
      </c>
      <c r="C221" s="121"/>
      <c r="D221" s="121" t="s">
        <v>728</v>
      </c>
      <c r="E221" s="121" t="s">
        <v>724</v>
      </c>
      <c r="F221" s="121" t="s">
        <v>2254</v>
      </c>
      <c r="G221" s="121" t="s">
        <v>46</v>
      </c>
      <c r="H221" s="122">
        <v>2012</v>
      </c>
      <c r="I221" s="74">
        <v>50.64</v>
      </c>
      <c r="J221" s="74">
        <v>50.6</v>
      </c>
      <c r="K221" s="74">
        <v>50.6</v>
      </c>
      <c r="L221" s="74">
        <v>50.6</v>
      </c>
      <c r="M221" s="73">
        <v>50.6</v>
      </c>
      <c r="N221" s="73">
        <v>50.6</v>
      </c>
      <c r="O221" s="73">
        <v>50.6</v>
      </c>
      <c r="P221" s="73">
        <v>50.6</v>
      </c>
      <c r="Q221" s="73">
        <v>50.6</v>
      </c>
      <c r="R221" s="73">
        <v>50.6</v>
      </c>
      <c r="S221" s="73">
        <v>50.6</v>
      </c>
    </row>
    <row r="222" spans="1:19">
      <c r="A222" s="14">
        <f t="shared" si="3"/>
        <v>222</v>
      </c>
      <c r="B222" s="121" t="s">
        <v>729</v>
      </c>
      <c r="C222" s="121"/>
      <c r="D222" s="121" t="s">
        <v>730</v>
      </c>
      <c r="E222" s="121" t="s">
        <v>724</v>
      </c>
      <c r="F222" s="121" t="s">
        <v>2254</v>
      </c>
      <c r="G222" s="121" t="s">
        <v>46</v>
      </c>
      <c r="H222" s="122">
        <v>2012</v>
      </c>
      <c r="I222" s="74">
        <v>50.64</v>
      </c>
      <c r="J222" s="74">
        <v>50.6</v>
      </c>
      <c r="K222" s="74">
        <v>50.6</v>
      </c>
      <c r="L222" s="74">
        <v>50.6</v>
      </c>
      <c r="M222" s="73">
        <v>50.6</v>
      </c>
      <c r="N222" s="73">
        <v>50.6</v>
      </c>
      <c r="O222" s="73">
        <v>50.6</v>
      </c>
      <c r="P222" s="73">
        <v>50.6</v>
      </c>
      <c r="Q222" s="73">
        <v>50.6</v>
      </c>
      <c r="R222" s="73">
        <v>50.6</v>
      </c>
      <c r="S222" s="73">
        <v>50.6</v>
      </c>
    </row>
    <row r="223" spans="1:19">
      <c r="A223" s="14">
        <f t="shared" si="3"/>
        <v>223</v>
      </c>
      <c r="B223" s="121" t="s">
        <v>731</v>
      </c>
      <c r="C223" s="121"/>
      <c r="D223" s="121" t="s">
        <v>732</v>
      </c>
      <c r="E223" s="121" t="s">
        <v>733</v>
      </c>
      <c r="F223" s="121" t="s">
        <v>2252</v>
      </c>
      <c r="G223" s="121" t="s">
        <v>47</v>
      </c>
      <c r="H223" s="122">
        <v>1988</v>
      </c>
      <c r="I223" s="74">
        <v>89.4</v>
      </c>
      <c r="J223" s="74">
        <v>63</v>
      </c>
      <c r="K223" s="74">
        <v>63</v>
      </c>
      <c r="L223" s="74">
        <v>63</v>
      </c>
      <c r="M223" s="73">
        <v>63</v>
      </c>
      <c r="N223" s="73">
        <v>63</v>
      </c>
      <c r="O223" s="73">
        <v>63</v>
      </c>
      <c r="P223" s="73">
        <v>63</v>
      </c>
      <c r="Q223" s="73">
        <v>63</v>
      </c>
      <c r="R223" s="73">
        <v>63</v>
      </c>
      <c r="S223" s="73">
        <v>63</v>
      </c>
    </row>
    <row r="224" spans="1:19">
      <c r="A224" s="14">
        <f t="shared" si="3"/>
        <v>224</v>
      </c>
      <c r="B224" s="121" t="s">
        <v>734</v>
      </c>
      <c r="C224" s="121"/>
      <c r="D224" s="121" t="s">
        <v>735</v>
      </c>
      <c r="E224" s="121" t="s">
        <v>733</v>
      </c>
      <c r="F224" s="121" t="s">
        <v>2252</v>
      </c>
      <c r="G224" s="121" t="s">
        <v>47</v>
      </c>
      <c r="H224" s="122">
        <v>1988</v>
      </c>
      <c r="I224" s="74">
        <v>89.4</v>
      </c>
      <c r="J224" s="74">
        <v>64</v>
      </c>
      <c r="K224" s="74">
        <v>64</v>
      </c>
      <c r="L224" s="74">
        <v>64</v>
      </c>
      <c r="M224" s="73">
        <v>64</v>
      </c>
      <c r="N224" s="73">
        <v>64</v>
      </c>
      <c r="O224" s="73">
        <v>64</v>
      </c>
      <c r="P224" s="73">
        <v>64</v>
      </c>
      <c r="Q224" s="73">
        <v>64</v>
      </c>
      <c r="R224" s="73">
        <v>64</v>
      </c>
      <c r="S224" s="73">
        <v>64</v>
      </c>
    </row>
    <row r="225" spans="1:19">
      <c r="A225" s="14">
        <f t="shared" si="3"/>
        <v>225</v>
      </c>
      <c r="B225" s="121" t="s">
        <v>736</v>
      </c>
      <c r="C225" s="121"/>
      <c r="D225" s="121" t="s">
        <v>737</v>
      </c>
      <c r="E225" s="121" t="s">
        <v>733</v>
      </c>
      <c r="F225" s="121" t="s">
        <v>2252</v>
      </c>
      <c r="G225" s="121" t="s">
        <v>47</v>
      </c>
      <c r="H225" s="122">
        <v>1988</v>
      </c>
      <c r="I225" s="74">
        <v>89.4</v>
      </c>
      <c r="J225" s="74">
        <v>64</v>
      </c>
      <c r="K225" s="74">
        <v>64</v>
      </c>
      <c r="L225" s="74">
        <v>64</v>
      </c>
      <c r="M225" s="73">
        <v>64</v>
      </c>
      <c r="N225" s="73">
        <v>64</v>
      </c>
      <c r="O225" s="73">
        <v>64</v>
      </c>
      <c r="P225" s="73">
        <v>64</v>
      </c>
      <c r="Q225" s="73">
        <v>64</v>
      </c>
      <c r="R225" s="73">
        <v>64</v>
      </c>
      <c r="S225" s="73">
        <v>64</v>
      </c>
    </row>
    <row r="226" spans="1:19">
      <c r="A226" s="14">
        <f t="shared" si="3"/>
        <v>226</v>
      </c>
      <c r="B226" s="121" t="s">
        <v>738</v>
      </c>
      <c r="C226" s="121"/>
      <c r="D226" s="121" t="s">
        <v>739</v>
      </c>
      <c r="E226" s="121" t="s">
        <v>733</v>
      </c>
      <c r="F226" s="121" t="s">
        <v>2252</v>
      </c>
      <c r="G226" s="121" t="s">
        <v>47</v>
      </c>
      <c r="H226" s="122">
        <v>1990</v>
      </c>
      <c r="I226" s="74">
        <v>89.4</v>
      </c>
      <c r="J226" s="74">
        <v>64</v>
      </c>
      <c r="K226" s="74">
        <v>64</v>
      </c>
      <c r="L226" s="74">
        <v>64</v>
      </c>
      <c r="M226" s="73">
        <v>64</v>
      </c>
      <c r="N226" s="73">
        <v>64</v>
      </c>
      <c r="O226" s="73">
        <v>64</v>
      </c>
      <c r="P226" s="73">
        <v>64</v>
      </c>
      <c r="Q226" s="73">
        <v>64</v>
      </c>
      <c r="R226" s="73">
        <v>64</v>
      </c>
      <c r="S226" s="73">
        <v>64</v>
      </c>
    </row>
    <row r="227" spans="1:19">
      <c r="A227" s="14">
        <f t="shared" si="3"/>
        <v>227</v>
      </c>
      <c r="B227" s="121" t="s">
        <v>740</v>
      </c>
      <c r="C227" s="121"/>
      <c r="D227" s="121" t="s">
        <v>741</v>
      </c>
      <c r="E227" s="121" t="s">
        <v>733</v>
      </c>
      <c r="F227" s="121" t="s">
        <v>2252</v>
      </c>
      <c r="G227" s="121" t="s">
        <v>47</v>
      </c>
      <c r="H227" s="122">
        <v>1990</v>
      </c>
      <c r="I227" s="74">
        <v>89.4</v>
      </c>
      <c r="J227" s="74">
        <v>65</v>
      </c>
      <c r="K227" s="74">
        <v>65</v>
      </c>
      <c r="L227" s="74">
        <v>65</v>
      </c>
      <c r="M227" s="73">
        <v>65</v>
      </c>
      <c r="N227" s="73">
        <v>65</v>
      </c>
      <c r="O227" s="73">
        <v>65</v>
      </c>
      <c r="P227" s="73">
        <v>65</v>
      </c>
      <c r="Q227" s="73">
        <v>65</v>
      </c>
      <c r="R227" s="73">
        <v>65</v>
      </c>
      <c r="S227" s="73">
        <v>65</v>
      </c>
    </row>
    <row r="228" spans="1:19">
      <c r="A228" s="14">
        <f t="shared" si="3"/>
        <v>228</v>
      </c>
      <c r="B228" s="121" t="s">
        <v>2597</v>
      </c>
      <c r="C228" s="121"/>
      <c r="D228" s="121" t="s">
        <v>3091</v>
      </c>
      <c r="E228" s="121" t="s">
        <v>294</v>
      </c>
      <c r="F228" s="121" t="s">
        <v>2252</v>
      </c>
      <c r="G228" s="121" t="s">
        <v>221</v>
      </c>
      <c r="H228" s="122">
        <v>2021</v>
      </c>
      <c r="I228" s="74">
        <v>60.5</v>
      </c>
      <c r="J228" s="74">
        <v>44.5</v>
      </c>
      <c r="K228" s="74">
        <v>44.5</v>
      </c>
      <c r="L228" s="74">
        <v>44.5</v>
      </c>
      <c r="M228" s="73">
        <v>44.5</v>
      </c>
      <c r="N228" s="73">
        <v>44.5</v>
      </c>
      <c r="O228" s="73">
        <v>44.5</v>
      </c>
      <c r="P228" s="73">
        <v>44.5</v>
      </c>
      <c r="Q228" s="73">
        <v>44.5</v>
      </c>
      <c r="R228" s="73">
        <v>44.5</v>
      </c>
      <c r="S228" s="73">
        <v>44.5</v>
      </c>
    </row>
    <row r="229" spans="1:19">
      <c r="A229" s="14">
        <f t="shared" si="3"/>
        <v>229</v>
      </c>
      <c r="B229" s="121" t="s">
        <v>2598</v>
      </c>
      <c r="C229" s="121"/>
      <c r="D229" s="121" t="s">
        <v>3092</v>
      </c>
      <c r="E229" s="121" t="s">
        <v>294</v>
      </c>
      <c r="F229" s="121" t="s">
        <v>2252</v>
      </c>
      <c r="G229" s="121" t="s">
        <v>221</v>
      </c>
      <c r="H229" s="122">
        <v>2021</v>
      </c>
      <c r="I229" s="74">
        <v>60.5</v>
      </c>
      <c r="J229" s="74">
        <v>44.5</v>
      </c>
      <c r="K229" s="74">
        <v>44.5</v>
      </c>
      <c r="L229" s="74">
        <v>44.5</v>
      </c>
      <c r="M229" s="73">
        <v>44.5</v>
      </c>
      <c r="N229" s="73">
        <v>44.5</v>
      </c>
      <c r="O229" s="73">
        <v>44.5</v>
      </c>
      <c r="P229" s="73">
        <v>44.5</v>
      </c>
      <c r="Q229" s="73">
        <v>44.5</v>
      </c>
      <c r="R229" s="73">
        <v>44.5</v>
      </c>
      <c r="S229" s="73">
        <v>44.5</v>
      </c>
    </row>
    <row r="230" spans="1:19">
      <c r="A230" s="14">
        <f t="shared" si="3"/>
        <v>230</v>
      </c>
      <c r="B230" s="121" t="s">
        <v>2599</v>
      </c>
      <c r="C230" s="121"/>
      <c r="D230" s="121" t="s">
        <v>3093</v>
      </c>
      <c r="E230" s="121" t="s">
        <v>294</v>
      </c>
      <c r="F230" s="121" t="s">
        <v>2252</v>
      </c>
      <c r="G230" s="121" t="s">
        <v>221</v>
      </c>
      <c r="H230" s="122">
        <v>2021</v>
      </c>
      <c r="I230" s="74">
        <v>60.5</v>
      </c>
      <c r="J230" s="74">
        <v>44.5</v>
      </c>
      <c r="K230" s="74">
        <v>44.5</v>
      </c>
      <c r="L230" s="74">
        <v>44.5</v>
      </c>
      <c r="M230" s="73">
        <v>44.5</v>
      </c>
      <c r="N230" s="73">
        <v>44.5</v>
      </c>
      <c r="O230" s="73">
        <v>44.5</v>
      </c>
      <c r="P230" s="73">
        <v>44.5</v>
      </c>
      <c r="Q230" s="73">
        <v>44.5</v>
      </c>
      <c r="R230" s="73">
        <v>44.5</v>
      </c>
      <c r="S230" s="73">
        <v>44.5</v>
      </c>
    </row>
    <row r="231" spans="1:19">
      <c r="A231" s="14">
        <f t="shared" si="3"/>
        <v>231</v>
      </c>
      <c r="B231" s="121" t="s">
        <v>2600</v>
      </c>
      <c r="C231" s="121"/>
      <c r="D231" s="121" t="s">
        <v>3094</v>
      </c>
      <c r="E231" s="121" t="s">
        <v>294</v>
      </c>
      <c r="F231" s="121" t="s">
        <v>2252</v>
      </c>
      <c r="G231" s="121" t="s">
        <v>221</v>
      </c>
      <c r="H231" s="122">
        <v>2021</v>
      </c>
      <c r="I231" s="74">
        <v>60.5</v>
      </c>
      <c r="J231" s="74">
        <v>44.5</v>
      </c>
      <c r="K231" s="74">
        <v>44.5</v>
      </c>
      <c r="L231" s="74">
        <v>44.5</v>
      </c>
      <c r="M231" s="73">
        <v>44.5</v>
      </c>
      <c r="N231" s="73">
        <v>44.5</v>
      </c>
      <c r="O231" s="73">
        <v>44.5</v>
      </c>
      <c r="P231" s="73">
        <v>44.5</v>
      </c>
      <c r="Q231" s="73">
        <v>44.5</v>
      </c>
      <c r="R231" s="73">
        <v>44.5</v>
      </c>
      <c r="S231" s="73">
        <v>44.5</v>
      </c>
    </row>
    <row r="232" spans="1:19">
      <c r="A232" s="14">
        <f t="shared" si="3"/>
        <v>232</v>
      </c>
      <c r="B232" s="121" t="s">
        <v>2601</v>
      </c>
      <c r="C232" s="121"/>
      <c r="D232" s="121" t="s">
        <v>3095</v>
      </c>
      <c r="E232" s="121" t="s">
        <v>294</v>
      </c>
      <c r="F232" s="121" t="s">
        <v>2252</v>
      </c>
      <c r="G232" s="121" t="s">
        <v>221</v>
      </c>
      <c r="H232" s="122">
        <v>2021</v>
      </c>
      <c r="I232" s="74">
        <v>60.5</v>
      </c>
      <c r="J232" s="74">
        <v>44.5</v>
      </c>
      <c r="K232" s="74">
        <v>44.5</v>
      </c>
      <c r="L232" s="74">
        <v>44.5</v>
      </c>
      <c r="M232" s="73">
        <v>44.5</v>
      </c>
      <c r="N232" s="73">
        <v>44.5</v>
      </c>
      <c r="O232" s="73">
        <v>44.5</v>
      </c>
      <c r="P232" s="73">
        <v>44.5</v>
      </c>
      <c r="Q232" s="73">
        <v>44.5</v>
      </c>
      <c r="R232" s="73">
        <v>44.5</v>
      </c>
      <c r="S232" s="73">
        <v>44.5</v>
      </c>
    </row>
    <row r="233" spans="1:19">
      <c r="A233" s="14">
        <f t="shared" si="3"/>
        <v>233</v>
      </c>
      <c r="B233" s="121" t="s">
        <v>2602</v>
      </c>
      <c r="C233" s="121"/>
      <c r="D233" s="121" t="s">
        <v>3096</v>
      </c>
      <c r="E233" s="121" t="s">
        <v>294</v>
      </c>
      <c r="F233" s="121" t="s">
        <v>2252</v>
      </c>
      <c r="G233" s="121" t="s">
        <v>221</v>
      </c>
      <c r="H233" s="122">
        <v>2021</v>
      </c>
      <c r="I233" s="74">
        <v>60.5</v>
      </c>
      <c r="J233" s="74">
        <v>44.5</v>
      </c>
      <c r="K233" s="74">
        <v>44.5</v>
      </c>
      <c r="L233" s="74">
        <v>44.5</v>
      </c>
      <c r="M233" s="73">
        <v>44.5</v>
      </c>
      <c r="N233" s="73">
        <v>44.5</v>
      </c>
      <c r="O233" s="73">
        <v>44.5</v>
      </c>
      <c r="P233" s="73">
        <v>44.5</v>
      </c>
      <c r="Q233" s="73">
        <v>44.5</v>
      </c>
      <c r="R233" s="73">
        <v>44.5</v>
      </c>
      <c r="S233" s="73">
        <v>44.5</v>
      </c>
    </row>
    <row r="234" spans="1:19">
      <c r="A234" s="14">
        <f t="shared" si="3"/>
        <v>234</v>
      </c>
      <c r="B234" s="121" t="s">
        <v>2603</v>
      </c>
      <c r="C234" s="121"/>
      <c r="D234" s="121" t="s">
        <v>3097</v>
      </c>
      <c r="E234" s="121" t="s">
        <v>294</v>
      </c>
      <c r="F234" s="121" t="s">
        <v>2252</v>
      </c>
      <c r="G234" s="121" t="s">
        <v>221</v>
      </c>
      <c r="H234" s="122">
        <v>2021</v>
      </c>
      <c r="I234" s="74">
        <v>60.5</v>
      </c>
      <c r="J234" s="74">
        <v>44.5</v>
      </c>
      <c r="K234" s="74">
        <v>44.5</v>
      </c>
      <c r="L234" s="74">
        <v>44.5</v>
      </c>
      <c r="M234" s="73">
        <v>44.5</v>
      </c>
      <c r="N234" s="73">
        <v>44.5</v>
      </c>
      <c r="O234" s="73">
        <v>44.5</v>
      </c>
      <c r="P234" s="73">
        <v>44.5</v>
      </c>
      <c r="Q234" s="73">
        <v>44.5</v>
      </c>
      <c r="R234" s="73">
        <v>44.5</v>
      </c>
      <c r="S234" s="73">
        <v>44.5</v>
      </c>
    </row>
    <row r="235" spans="1:19">
      <c r="A235" s="14">
        <f t="shared" si="3"/>
        <v>235</v>
      </c>
      <c r="B235" s="121" t="s">
        <v>2604</v>
      </c>
      <c r="C235" s="121"/>
      <c r="D235" s="121" t="s">
        <v>3098</v>
      </c>
      <c r="E235" s="121" t="s">
        <v>294</v>
      </c>
      <c r="F235" s="121" t="s">
        <v>2252</v>
      </c>
      <c r="G235" s="121" t="s">
        <v>221</v>
      </c>
      <c r="H235" s="122">
        <v>2021</v>
      </c>
      <c r="I235" s="74">
        <v>60.5</v>
      </c>
      <c r="J235" s="74">
        <v>44.5</v>
      </c>
      <c r="K235" s="74">
        <v>44.5</v>
      </c>
      <c r="L235" s="74">
        <v>44.5</v>
      </c>
      <c r="M235" s="73">
        <v>44.5</v>
      </c>
      <c r="N235" s="73">
        <v>44.5</v>
      </c>
      <c r="O235" s="73">
        <v>44.5</v>
      </c>
      <c r="P235" s="73">
        <v>44.5</v>
      </c>
      <c r="Q235" s="73">
        <v>44.5</v>
      </c>
      <c r="R235" s="73">
        <v>44.5</v>
      </c>
      <c r="S235" s="73">
        <v>44.5</v>
      </c>
    </row>
    <row r="236" spans="1:19">
      <c r="A236" s="14">
        <f t="shared" si="3"/>
        <v>236</v>
      </c>
      <c r="B236" s="121" t="s">
        <v>742</v>
      </c>
      <c r="C236" s="121"/>
      <c r="D236" s="121" t="s">
        <v>743</v>
      </c>
      <c r="E236" s="121" t="s">
        <v>665</v>
      </c>
      <c r="F236" s="121" t="s">
        <v>2252</v>
      </c>
      <c r="G236" s="121" t="s">
        <v>221</v>
      </c>
      <c r="H236" s="122">
        <v>2018</v>
      </c>
      <c r="I236" s="74">
        <v>65</v>
      </c>
      <c r="J236" s="74">
        <v>59</v>
      </c>
      <c r="K236" s="74">
        <v>59</v>
      </c>
      <c r="L236" s="74">
        <v>59</v>
      </c>
      <c r="M236" s="73">
        <v>59</v>
      </c>
      <c r="N236" s="73">
        <v>59</v>
      </c>
      <c r="O236" s="73">
        <v>59</v>
      </c>
      <c r="P236" s="73">
        <v>59</v>
      </c>
      <c r="Q236" s="73">
        <v>59</v>
      </c>
      <c r="R236" s="73">
        <v>59</v>
      </c>
      <c r="S236" s="73">
        <v>59</v>
      </c>
    </row>
    <row r="237" spans="1:19">
      <c r="A237" s="14">
        <f t="shared" si="3"/>
        <v>237</v>
      </c>
      <c r="B237" s="121" t="s">
        <v>744</v>
      </c>
      <c r="C237" s="121"/>
      <c r="D237" s="121" t="s">
        <v>745</v>
      </c>
      <c r="E237" s="121" t="s">
        <v>665</v>
      </c>
      <c r="F237" s="121" t="s">
        <v>2252</v>
      </c>
      <c r="G237" s="121" t="s">
        <v>221</v>
      </c>
      <c r="H237" s="122">
        <v>2018</v>
      </c>
      <c r="I237" s="74">
        <v>65</v>
      </c>
      <c r="J237" s="74">
        <v>61</v>
      </c>
      <c r="K237" s="74">
        <v>61</v>
      </c>
      <c r="L237" s="74">
        <v>61</v>
      </c>
      <c r="M237" s="73">
        <v>61</v>
      </c>
      <c r="N237" s="73">
        <v>61</v>
      </c>
      <c r="O237" s="73">
        <v>61</v>
      </c>
      <c r="P237" s="73">
        <v>61</v>
      </c>
      <c r="Q237" s="73">
        <v>61</v>
      </c>
      <c r="R237" s="73">
        <v>61</v>
      </c>
      <c r="S237" s="73">
        <v>61</v>
      </c>
    </row>
    <row r="238" spans="1:19">
      <c r="A238" s="14">
        <f t="shared" si="3"/>
        <v>238</v>
      </c>
      <c r="B238" s="121" t="s">
        <v>746</v>
      </c>
      <c r="C238" s="121"/>
      <c r="D238" s="121" t="s">
        <v>747</v>
      </c>
      <c r="E238" s="121" t="s">
        <v>665</v>
      </c>
      <c r="F238" s="121" t="s">
        <v>2252</v>
      </c>
      <c r="G238" s="121" t="s">
        <v>221</v>
      </c>
      <c r="H238" s="122">
        <v>2018</v>
      </c>
      <c r="I238" s="74">
        <v>65</v>
      </c>
      <c r="J238" s="74">
        <v>49</v>
      </c>
      <c r="K238" s="74">
        <v>49</v>
      </c>
      <c r="L238" s="74">
        <v>49</v>
      </c>
      <c r="M238" s="73">
        <v>49</v>
      </c>
      <c r="N238" s="73">
        <v>49</v>
      </c>
      <c r="O238" s="73">
        <v>49</v>
      </c>
      <c r="P238" s="73">
        <v>49</v>
      </c>
      <c r="Q238" s="73">
        <v>49</v>
      </c>
      <c r="R238" s="73">
        <v>49</v>
      </c>
      <c r="S238" s="73">
        <v>49</v>
      </c>
    </row>
    <row r="239" spans="1:19">
      <c r="A239" s="14">
        <f t="shared" si="3"/>
        <v>239</v>
      </c>
      <c r="B239" s="121" t="s">
        <v>748</v>
      </c>
      <c r="C239" s="121"/>
      <c r="D239" s="121" t="s">
        <v>749</v>
      </c>
      <c r="E239" s="121" t="s">
        <v>665</v>
      </c>
      <c r="F239" s="121" t="s">
        <v>2252</v>
      </c>
      <c r="G239" s="121" t="s">
        <v>221</v>
      </c>
      <c r="H239" s="122">
        <v>2018</v>
      </c>
      <c r="I239" s="74">
        <v>65</v>
      </c>
      <c r="J239" s="74">
        <v>54</v>
      </c>
      <c r="K239" s="74">
        <v>54</v>
      </c>
      <c r="L239" s="74">
        <v>54</v>
      </c>
      <c r="M239" s="73">
        <v>54</v>
      </c>
      <c r="N239" s="73">
        <v>54</v>
      </c>
      <c r="O239" s="73">
        <v>54</v>
      </c>
      <c r="P239" s="73">
        <v>54</v>
      </c>
      <c r="Q239" s="73">
        <v>54</v>
      </c>
      <c r="R239" s="73">
        <v>54</v>
      </c>
      <c r="S239" s="73">
        <v>54</v>
      </c>
    </row>
    <row r="240" spans="1:19">
      <c r="A240" s="14">
        <f t="shared" si="3"/>
        <v>240</v>
      </c>
      <c r="B240" s="121" t="s">
        <v>750</v>
      </c>
      <c r="C240" s="121"/>
      <c r="D240" s="121" t="s">
        <v>751</v>
      </c>
      <c r="E240" s="121" t="s">
        <v>665</v>
      </c>
      <c r="F240" s="121" t="s">
        <v>2252</v>
      </c>
      <c r="G240" s="121" t="s">
        <v>221</v>
      </c>
      <c r="H240" s="122">
        <v>2018</v>
      </c>
      <c r="I240" s="74">
        <v>65</v>
      </c>
      <c r="J240" s="74">
        <v>54</v>
      </c>
      <c r="K240" s="74">
        <v>54</v>
      </c>
      <c r="L240" s="74">
        <v>54</v>
      </c>
      <c r="M240" s="73">
        <v>54</v>
      </c>
      <c r="N240" s="73">
        <v>54</v>
      </c>
      <c r="O240" s="73">
        <v>54</v>
      </c>
      <c r="P240" s="73">
        <v>54</v>
      </c>
      <c r="Q240" s="73">
        <v>54</v>
      </c>
      <c r="R240" s="73">
        <v>54</v>
      </c>
      <c r="S240" s="73">
        <v>54</v>
      </c>
    </row>
    <row r="241" spans="1:19">
      <c r="A241" s="14">
        <f t="shared" si="3"/>
        <v>241</v>
      </c>
      <c r="B241" s="121" t="s">
        <v>752</v>
      </c>
      <c r="C241" s="121"/>
      <c r="D241" s="121" t="s">
        <v>753</v>
      </c>
      <c r="E241" s="121" t="s">
        <v>665</v>
      </c>
      <c r="F241" s="121" t="s">
        <v>2252</v>
      </c>
      <c r="G241" s="121" t="s">
        <v>221</v>
      </c>
      <c r="H241" s="122">
        <v>2018</v>
      </c>
      <c r="I241" s="74">
        <v>65</v>
      </c>
      <c r="J241" s="74">
        <v>52</v>
      </c>
      <c r="K241" s="74">
        <v>52</v>
      </c>
      <c r="L241" s="74">
        <v>52</v>
      </c>
      <c r="M241" s="73">
        <v>52</v>
      </c>
      <c r="N241" s="73">
        <v>52</v>
      </c>
      <c r="O241" s="73">
        <v>52</v>
      </c>
      <c r="P241" s="73">
        <v>52</v>
      </c>
      <c r="Q241" s="73">
        <v>52</v>
      </c>
      <c r="R241" s="73">
        <v>52</v>
      </c>
      <c r="S241" s="73">
        <v>52</v>
      </c>
    </row>
    <row r="242" spans="1:19">
      <c r="A242" s="14">
        <f t="shared" si="3"/>
        <v>242</v>
      </c>
      <c r="B242" s="121" t="s">
        <v>754</v>
      </c>
      <c r="C242" s="121"/>
      <c r="D242" s="121" t="s">
        <v>755</v>
      </c>
      <c r="E242" s="121" t="s">
        <v>513</v>
      </c>
      <c r="F242" s="121" t="s">
        <v>2253</v>
      </c>
      <c r="G242" s="121" t="s">
        <v>45</v>
      </c>
      <c r="H242" s="122">
        <v>1966</v>
      </c>
      <c r="I242" s="74">
        <v>18.75</v>
      </c>
      <c r="J242" s="74">
        <v>17.5</v>
      </c>
      <c r="K242" s="74">
        <v>17.5</v>
      </c>
      <c r="L242" s="74">
        <v>17.5</v>
      </c>
      <c r="M242" s="73">
        <v>17.5</v>
      </c>
      <c r="N242" s="73">
        <v>17.5</v>
      </c>
      <c r="O242" s="73">
        <v>17.5</v>
      </c>
      <c r="P242" s="73">
        <v>17.5</v>
      </c>
      <c r="Q242" s="73">
        <v>17.5</v>
      </c>
      <c r="R242" s="73">
        <v>17.5</v>
      </c>
      <c r="S242" s="73">
        <v>17.5</v>
      </c>
    </row>
    <row r="243" spans="1:19">
      <c r="A243" s="14">
        <f t="shared" si="3"/>
        <v>243</v>
      </c>
      <c r="B243" s="121" t="s">
        <v>756</v>
      </c>
      <c r="C243" s="121"/>
      <c r="D243" s="121" t="s">
        <v>757</v>
      </c>
      <c r="E243" s="121" t="s">
        <v>513</v>
      </c>
      <c r="F243" s="121" t="s">
        <v>2253</v>
      </c>
      <c r="G243" s="121" t="s">
        <v>45</v>
      </c>
      <c r="H243" s="122">
        <v>1967</v>
      </c>
      <c r="I243" s="74">
        <v>25</v>
      </c>
      <c r="J243" s="74">
        <v>23.5</v>
      </c>
      <c r="K243" s="74">
        <v>23.5</v>
      </c>
      <c r="L243" s="74">
        <v>23.5</v>
      </c>
      <c r="M243" s="73">
        <v>23.5</v>
      </c>
      <c r="N243" s="73">
        <v>23.5</v>
      </c>
      <c r="O243" s="73">
        <v>23.5</v>
      </c>
      <c r="P243" s="73">
        <v>23.5</v>
      </c>
      <c r="Q243" s="73">
        <v>23.5</v>
      </c>
      <c r="R243" s="73">
        <v>23.5</v>
      </c>
      <c r="S243" s="73">
        <v>23.5</v>
      </c>
    </row>
    <row r="244" spans="1:19">
      <c r="A244" s="14">
        <f t="shared" si="3"/>
        <v>244</v>
      </c>
      <c r="B244" s="121" t="s">
        <v>758</v>
      </c>
      <c r="C244" s="121"/>
      <c r="D244" s="121" t="s">
        <v>759</v>
      </c>
      <c r="E244" s="121" t="s">
        <v>513</v>
      </c>
      <c r="F244" s="121" t="s">
        <v>2253</v>
      </c>
      <c r="G244" s="121" t="s">
        <v>45</v>
      </c>
      <c r="H244" s="122">
        <v>1978</v>
      </c>
      <c r="I244" s="74">
        <v>43.2</v>
      </c>
      <c r="J244" s="74">
        <v>39.5</v>
      </c>
      <c r="K244" s="74">
        <v>39.5</v>
      </c>
      <c r="L244" s="74">
        <v>39.5</v>
      </c>
      <c r="M244" s="73">
        <v>39.5</v>
      </c>
      <c r="N244" s="73">
        <v>39.5</v>
      </c>
      <c r="O244" s="73">
        <v>39.5</v>
      </c>
      <c r="P244" s="73">
        <v>39.5</v>
      </c>
      <c r="Q244" s="73">
        <v>39.5</v>
      </c>
      <c r="R244" s="73">
        <v>39.5</v>
      </c>
      <c r="S244" s="73">
        <v>39.5</v>
      </c>
    </row>
    <row r="245" spans="1:19">
      <c r="A245" s="14">
        <f t="shared" si="3"/>
        <v>245</v>
      </c>
      <c r="B245" s="121" t="s">
        <v>570</v>
      </c>
      <c r="C245" s="121"/>
      <c r="D245" s="121" t="s">
        <v>571</v>
      </c>
      <c r="E245" s="121" t="s">
        <v>57</v>
      </c>
      <c r="F245" s="121" t="s">
        <v>2251</v>
      </c>
      <c r="G245" s="121" t="s">
        <v>47</v>
      </c>
      <c r="H245" s="122">
        <v>2007</v>
      </c>
      <c r="I245" s="74">
        <v>90.6</v>
      </c>
      <c r="J245" s="74">
        <v>74</v>
      </c>
      <c r="K245" s="74">
        <v>74</v>
      </c>
      <c r="L245" s="74">
        <v>74</v>
      </c>
      <c r="M245" s="73">
        <v>74</v>
      </c>
      <c r="N245" s="73">
        <v>74</v>
      </c>
      <c r="O245" s="73">
        <v>74</v>
      </c>
      <c r="P245" s="73">
        <v>74</v>
      </c>
      <c r="Q245" s="73">
        <v>74</v>
      </c>
      <c r="R245" s="73">
        <v>74</v>
      </c>
      <c r="S245" s="73">
        <v>74</v>
      </c>
    </row>
    <row r="246" spans="1:19">
      <c r="A246" s="14">
        <f t="shared" si="3"/>
        <v>246</v>
      </c>
      <c r="B246" s="121" t="s">
        <v>575</v>
      </c>
      <c r="C246" s="121"/>
      <c r="D246" s="121" t="s">
        <v>576</v>
      </c>
      <c r="E246" s="121" t="s">
        <v>57</v>
      </c>
      <c r="F246" s="121" t="s">
        <v>2251</v>
      </c>
      <c r="G246" s="121" t="s">
        <v>47</v>
      </c>
      <c r="H246" s="122">
        <v>2007</v>
      </c>
      <c r="I246" s="74">
        <v>90.6</v>
      </c>
      <c r="J246" s="74">
        <v>74</v>
      </c>
      <c r="K246" s="74">
        <v>74</v>
      </c>
      <c r="L246" s="74">
        <v>74</v>
      </c>
      <c r="M246" s="73">
        <v>74</v>
      </c>
      <c r="N246" s="73">
        <v>74</v>
      </c>
      <c r="O246" s="73">
        <v>74</v>
      </c>
      <c r="P246" s="73">
        <v>74</v>
      </c>
      <c r="Q246" s="73">
        <v>74</v>
      </c>
      <c r="R246" s="73">
        <v>74</v>
      </c>
      <c r="S246" s="73">
        <v>74</v>
      </c>
    </row>
    <row r="247" spans="1:19">
      <c r="A247" s="14">
        <f t="shared" si="3"/>
        <v>247</v>
      </c>
      <c r="B247" s="121" t="s">
        <v>581</v>
      </c>
      <c r="C247" s="121"/>
      <c r="D247" s="121" t="s">
        <v>582</v>
      </c>
      <c r="E247" s="121" t="s">
        <v>57</v>
      </c>
      <c r="F247" s="121" t="s">
        <v>2251</v>
      </c>
      <c r="G247" s="121" t="s">
        <v>47</v>
      </c>
      <c r="H247" s="122">
        <v>2008</v>
      </c>
      <c r="I247" s="74">
        <v>90.6</v>
      </c>
      <c r="J247" s="74">
        <v>72</v>
      </c>
      <c r="K247" s="74">
        <v>72</v>
      </c>
      <c r="L247" s="74">
        <v>72</v>
      </c>
      <c r="M247" s="73">
        <v>72</v>
      </c>
      <c r="N247" s="73">
        <v>72</v>
      </c>
      <c r="O247" s="73">
        <v>72</v>
      </c>
      <c r="P247" s="73">
        <v>72</v>
      </c>
      <c r="Q247" s="73">
        <v>72</v>
      </c>
      <c r="R247" s="73">
        <v>72</v>
      </c>
      <c r="S247" s="73">
        <v>72</v>
      </c>
    </row>
    <row r="248" spans="1:19">
      <c r="A248" s="14">
        <f t="shared" si="3"/>
        <v>248</v>
      </c>
      <c r="B248" s="121" t="s">
        <v>583</v>
      </c>
      <c r="C248" s="121"/>
      <c r="D248" s="121" t="s">
        <v>584</v>
      </c>
      <c r="E248" s="121" t="s">
        <v>57</v>
      </c>
      <c r="F248" s="121" t="s">
        <v>2251</v>
      </c>
      <c r="G248" s="121" t="s">
        <v>47</v>
      </c>
      <c r="H248" s="122">
        <v>2008</v>
      </c>
      <c r="I248" s="74">
        <v>90.6</v>
      </c>
      <c r="J248" s="74">
        <v>72</v>
      </c>
      <c r="K248" s="74">
        <v>72</v>
      </c>
      <c r="L248" s="74">
        <v>72</v>
      </c>
      <c r="M248" s="73">
        <v>72</v>
      </c>
      <c r="N248" s="73">
        <v>72</v>
      </c>
      <c r="O248" s="73">
        <v>72</v>
      </c>
      <c r="P248" s="73">
        <v>72</v>
      </c>
      <c r="Q248" s="73">
        <v>72</v>
      </c>
      <c r="R248" s="73">
        <v>72</v>
      </c>
      <c r="S248" s="73">
        <v>72</v>
      </c>
    </row>
    <row r="249" spans="1:19">
      <c r="A249" s="14">
        <f t="shared" si="3"/>
        <v>249</v>
      </c>
      <c r="B249" s="121" t="s">
        <v>579</v>
      </c>
      <c r="C249" s="121"/>
      <c r="D249" s="121" t="s">
        <v>580</v>
      </c>
      <c r="E249" s="121" t="s">
        <v>57</v>
      </c>
      <c r="F249" s="121" t="s">
        <v>2251</v>
      </c>
      <c r="G249" s="121" t="s">
        <v>47</v>
      </c>
      <c r="H249" s="122">
        <v>2007</v>
      </c>
      <c r="I249" s="74">
        <v>98.1</v>
      </c>
      <c r="J249" s="74">
        <v>98</v>
      </c>
      <c r="K249" s="74">
        <v>98</v>
      </c>
      <c r="L249" s="74">
        <v>98</v>
      </c>
      <c r="M249" s="73">
        <v>98</v>
      </c>
      <c r="N249" s="73">
        <v>98</v>
      </c>
      <c r="O249" s="73">
        <v>98</v>
      </c>
      <c r="P249" s="73">
        <v>98</v>
      </c>
      <c r="Q249" s="73">
        <v>98</v>
      </c>
      <c r="R249" s="73">
        <v>98</v>
      </c>
      <c r="S249" s="73">
        <v>98</v>
      </c>
    </row>
    <row r="250" spans="1:19">
      <c r="A250" s="14">
        <f t="shared" si="3"/>
        <v>250</v>
      </c>
      <c r="B250" s="121" t="s">
        <v>585</v>
      </c>
      <c r="C250" s="121"/>
      <c r="D250" s="121" t="s">
        <v>586</v>
      </c>
      <c r="E250" s="121" t="s">
        <v>57</v>
      </c>
      <c r="F250" s="121" t="s">
        <v>2251</v>
      </c>
      <c r="G250" s="121" t="s">
        <v>47</v>
      </c>
      <c r="H250" s="122">
        <v>2008</v>
      </c>
      <c r="I250" s="74">
        <v>98.1</v>
      </c>
      <c r="J250" s="74">
        <v>98</v>
      </c>
      <c r="K250" s="74">
        <v>98</v>
      </c>
      <c r="L250" s="74">
        <v>98</v>
      </c>
      <c r="M250" s="73">
        <v>98</v>
      </c>
      <c r="N250" s="73">
        <v>98</v>
      </c>
      <c r="O250" s="73">
        <v>98</v>
      </c>
      <c r="P250" s="73">
        <v>98</v>
      </c>
      <c r="Q250" s="73">
        <v>98</v>
      </c>
      <c r="R250" s="73">
        <v>98</v>
      </c>
      <c r="S250" s="73">
        <v>98</v>
      </c>
    </row>
    <row r="251" spans="1:19">
      <c r="A251" s="14">
        <f t="shared" si="3"/>
        <v>251</v>
      </c>
      <c r="B251" s="121" t="s">
        <v>760</v>
      </c>
      <c r="C251" s="121"/>
      <c r="D251" s="121" t="s">
        <v>761</v>
      </c>
      <c r="E251" s="121" t="s">
        <v>762</v>
      </c>
      <c r="F251" s="121" t="s">
        <v>2252</v>
      </c>
      <c r="G251" s="121" t="s">
        <v>45</v>
      </c>
      <c r="H251" s="122">
        <v>1994</v>
      </c>
      <c r="I251" s="74">
        <v>115.25</v>
      </c>
      <c r="J251" s="74">
        <v>100</v>
      </c>
      <c r="K251" s="74">
        <v>100</v>
      </c>
      <c r="L251" s="74">
        <v>100</v>
      </c>
      <c r="M251" s="73">
        <v>100</v>
      </c>
      <c r="N251" s="73">
        <v>100</v>
      </c>
      <c r="O251" s="73">
        <v>100</v>
      </c>
      <c r="P251" s="73">
        <v>100</v>
      </c>
      <c r="Q251" s="73">
        <v>100</v>
      </c>
      <c r="R251" s="73">
        <v>100</v>
      </c>
      <c r="S251" s="73">
        <v>100</v>
      </c>
    </row>
    <row r="252" spans="1:19">
      <c r="A252" s="14">
        <f t="shared" si="3"/>
        <v>252</v>
      </c>
      <c r="B252" s="121" t="s">
        <v>763</v>
      </c>
      <c r="C252" s="121"/>
      <c r="D252" s="121" t="s">
        <v>764</v>
      </c>
      <c r="E252" s="121" t="s">
        <v>762</v>
      </c>
      <c r="F252" s="121" t="s">
        <v>2252</v>
      </c>
      <c r="G252" s="121" t="s">
        <v>45</v>
      </c>
      <c r="H252" s="122">
        <v>1994</v>
      </c>
      <c r="I252" s="74">
        <v>115.25</v>
      </c>
      <c r="J252" s="74">
        <v>100</v>
      </c>
      <c r="K252" s="74">
        <v>100</v>
      </c>
      <c r="L252" s="74">
        <v>100</v>
      </c>
      <c r="M252" s="73">
        <v>100</v>
      </c>
      <c r="N252" s="73">
        <v>100</v>
      </c>
      <c r="O252" s="73">
        <v>100</v>
      </c>
      <c r="P252" s="73">
        <v>100</v>
      </c>
      <c r="Q252" s="73">
        <v>100</v>
      </c>
      <c r="R252" s="73">
        <v>100</v>
      </c>
      <c r="S252" s="73">
        <v>100</v>
      </c>
    </row>
    <row r="253" spans="1:19">
      <c r="A253" s="14">
        <f t="shared" si="3"/>
        <v>253</v>
      </c>
      <c r="B253" s="121" t="s">
        <v>765</v>
      </c>
      <c r="C253" s="121"/>
      <c r="D253" s="121" t="s">
        <v>766</v>
      </c>
      <c r="E253" s="121" t="s">
        <v>762</v>
      </c>
      <c r="F253" s="121" t="s">
        <v>2253</v>
      </c>
      <c r="G253" s="121" t="s">
        <v>45</v>
      </c>
      <c r="H253" s="122">
        <v>1968</v>
      </c>
      <c r="I253" s="74">
        <v>74.98</v>
      </c>
      <c r="J253" s="74">
        <v>70</v>
      </c>
      <c r="K253" s="74">
        <v>70</v>
      </c>
      <c r="L253" s="74">
        <v>70</v>
      </c>
      <c r="M253" s="73">
        <v>70</v>
      </c>
      <c r="N253" s="73">
        <v>70</v>
      </c>
      <c r="O253" s="73">
        <v>70</v>
      </c>
      <c r="P253" s="73">
        <v>70</v>
      </c>
      <c r="Q253" s="73">
        <v>70</v>
      </c>
      <c r="R253" s="73">
        <v>70</v>
      </c>
      <c r="S253" s="73">
        <v>70</v>
      </c>
    </row>
    <row r="254" spans="1:19">
      <c r="A254" s="14">
        <f t="shared" si="3"/>
        <v>254</v>
      </c>
      <c r="B254" s="121" t="s">
        <v>767</v>
      </c>
      <c r="C254" s="121"/>
      <c r="D254" s="121" t="s">
        <v>768</v>
      </c>
      <c r="E254" s="121" t="s">
        <v>762</v>
      </c>
      <c r="F254" s="121" t="s">
        <v>2253</v>
      </c>
      <c r="G254" s="121" t="s">
        <v>45</v>
      </c>
      <c r="H254" s="122">
        <v>1972</v>
      </c>
      <c r="I254" s="74">
        <v>113.61</v>
      </c>
      <c r="J254" s="74">
        <v>118</v>
      </c>
      <c r="K254" s="74">
        <v>118</v>
      </c>
      <c r="L254" s="74">
        <v>118</v>
      </c>
      <c r="M254" s="73">
        <v>118</v>
      </c>
      <c r="N254" s="73">
        <v>118</v>
      </c>
      <c r="O254" s="73">
        <v>118</v>
      </c>
      <c r="P254" s="73">
        <v>118</v>
      </c>
      <c r="Q254" s="73">
        <v>118</v>
      </c>
      <c r="R254" s="73">
        <v>118</v>
      </c>
      <c r="S254" s="73">
        <v>118</v>
      </c>
    </row>
    <row r="255" spans="1:19">
      <c r="A255" s="14">
        <f t="shared" si="3"/>
        <v>255</v>
      </c>
      <c r="B255" s="121" t="s">
        <v>769</v>
      </c>
      <c r="C255" s="121"/>
      <c r="D255" s="121" t="s">
        <v>770</v>
      </c>
      <c r="E255" s="121" t="s">
        <v>762</v>
      </c>
      <c r="F255" s="121" t="s">
        <v>2253</v>
      </c>
      <c r="G255" s="121" t="s">
        <v>45</v>
      </c>
      <c r="H255" s="122">
        <v>1975</v>
      </c>
      <c r="I255" s="74">
        <v>216.01</v>
      </c>
      <c r="J255" s="74">
        <v>208</v>
      </c>
      <c r="K255" s="74">
        <v>208</v>
      </c>
      <c r="L255" s="74">
        <v>208</v>
      </c>
      <c r="M255" s="73">
        <v>208</v>
      </c>
      <c r="N255" s="73">
        <v>208</v>
      </c>
      <c r="O255" s="73">
        <v>208</v>
      </c>
      <c r="P255" s="73">
        <v>208</v>
      </c>
      <c r="Q255" s="73">
        <v>208</v>
      </c>
      <c r="R255" s="73">
        <v>208</v>
      </c>
      <c r="S255" s="73">
        <v>208</v>
      </c>
    </row>
    <row r="256" spans="1:19">
      <c r="A256" s="14">
        <f t="shared" si="3"/>
        <v>256</v>
      </c>
      <c r="B256" s="121" t="s">
        <v>3160</v>
      </c>
      <c r="C256" s="121"/>
      <c r="D256" s="121" t="s">
        <v>3161</v>
      </c>
      <c r="E256" s="121" t="s">
        <v>267</v>
      </c>
      <c r="F256" s="121" t="s">
        <v>2252</v>
      </c>
      <c r="G256" s="121" t="s">
        <v>221</v>
      </c>
      <c r="H256" s="122">
        <v>2022</v>
      </c>
      <c r="I256" s="74">
        <v>60.5</v>
      </c>
      <c r="J256" s="74">
        <v>44.6</v>
      </c>
      <c r="K256" s="74">
        <v>44.6</v>
      </c>
      <c r="L256" s="74">
        <v>44.6</v>
      </c>
      <c r="M256" s="73">
        <v>44.6</v>
      </c>
      <c r="N256" s="73">
        <v>44.6</v>
      </c>
      <c r="O256" s="73">
        <v>44.6</v>
      </c>
      <c r="P256" s="73">
        <v>44.6</v>
      </c>
      <c r="Q256" s="73">
        <v>44.6</v>
      </c>
      <c r="R256" s="73">
        <v>44.6</v>
      </c>
      <c r="S256" s="73">
        <v>44.6</v>
      </c>
    </row>
    <row r="257" spans="1:19">
      <c r="A257" s="14">
        <f t="shared" si="3"/>
        <v>257</v>
      </c>
      <c r="B257" s="121" t="s">
        <v>3160</v>
      </c>
      <c r="C257" s="121"/>
      <c r="D257" s="121" t="s">
        <v>3162</v>
      </c>
      <c r="E257" s="121" t="s">
        <v>267</v>
      </c>
      <c r="F257" s="121" t="s">
        <v>2252</v>
      </c>
      <c r="G257" s="121" t="s">
        <v>221</v>
      </c>
      <c r="H257" s="122">
        <v>2022</v>
      </c>
      <c r="I257" s="74">
        <v>60.5</v>
      </c>
      <c r="J257" s="74">
        <v>44.6</v>
      </c>
      <c r="K257" s="74">
        <v>44.6</v>
      </c>
      <c r="L257" s="74">
        <v>44.6</v>
      </c>
      <c r="M257" s="73">
        <v>44.6</v>
      </c>
      <c r="N257" s="73">
        <v>44.6</v>
      </c>
      <c r="O257" s="73">
        <v>44.6</v>
      </c>
      <c r="P257" s="73">
        <v>44.6</v>
      </c>
      <c r="Q257" s="73">
        <v>44.6</v>
      </c>
      <c r="R257" s="73">
        <v>44.6</v>
      </c>
      <c r="S257" s="73">
        <v>44.6</v>
      </c>
    </row>
    <row r="258" spans="1:19">
      <c r="A258" s="14">
        <f t="shared" si="3"/>
        <v>258</v>
      </c>
      <c r="B258" s="121" t="s">
        <v>3160</v>
      </c>
      <c r="C258" s="121"/>
      <c r="D258" s="121" t="s">
        <v>3163</v>
      </c>
      <c r="E258" s="121" t="s">
        <v>267</v>
      </c>
      <c r="F258" s="121" t="s">
        <v>2252</v>
      </c>
      <c r="G258" s="121" t="s">
        <v>221</v>
      </c>
      <c r="H258" s="122">
        <v>2022</v>
      </c>
      <c r="I258" s="74">
        <v>60.5</v>
      </c>
      <c r="J258" s="74">
        <v>44.6</v>
      </c>
      <c r="K258" s="74">
        <v>44.6</v>
      </c>
      <c r="L258" s="74">
        <v>44.6</v>
      </c>
      <c r="M258" s="73">
        <v>44.6</v>
      </c>
      <c r="N258" s="73">
        <v>44.6</v>
      </c>
      <c r="O258" s="73">
        <v>44.6</v>
      </c>
      <c r="P258" s="73">
        <v>44.6</v>
      </c>
      <c r="Q258" s="73">
        <v>44.6</v>
      </c>
      <c r="R258" s="73">
        <v>44.6</v>
      </c>
      <c r="S258" s="73">
        <v>44.6</v>
      </c>
    </row>
    <row r="259" spans="1:19">
      <c r="A259" s="14">
        <f t="shared" si="3"/>
        <v>259</v>
      </c>
      <c r="B259" s="121" t="s">
        <v>771</v>
      </c>
      <c r="C259" s="121"/>
      <c r="D259" s="121" t="s">
        <v>772</v>
      </c>
      <c r="E259" s="121" t="s">
        <v>773</v>
      </c>
      <c r="F259" s="121" t="s">
        <v>2252</v>
      </c>
      <c r="G259" s="121" t="s">
        <v>45</v>
      </c>
      <c r="H259" s="122">
        <v>2001</v>
      </c>
      <c r="I259" s="74">
        <v>88.4</v>
      </c>
      <c r="J259" s="74">
        <v>80</v>
      </c>
      <c r="K259" s="74">
        <v>80</v>
      </c>
      <c r="L259" s="74">
        <v>80</v>
      </c>
      <c r="M259" s="73">
        <v>80</v>
      </c>
      <c r="N259" s="73">
        <v>80</v>
      </c>
      <c r="O259" s="73">
        <v>80</v>
      </c>
      <c r="P259" s="73">
        <v>80</v>
      </c>
      <c r="Q259" s="73">
        <v>80</v>
      </c>
      <c r="R259" s="73">
        <v>80</v>
      </c>
      <c r="S259" s="73">
        <v>80</v>
      </c>
    </row>
    <row r="260" spans="1:19">
      <c r="A260" s="14">
        <f t="shared" si="3"/>
        <v>260</v>
      </c>
      <c r="B260" s="121" t="s">
        <v>775</v>
      </c>
      <c r="C260" s="121"/>
      <c r="D260" s="121" t="s">
        <v>776</v>
      </c>
      <c r="E260" s="121" t="s">
        <v>773</v>
      </c>
      <c r="F260" s="121" t="s">
        <v>2253</v>
      </c>
      <c r="G260" s="121" t="s">
        <v>45</v>
      </c>
      <c r="H260" s="122">
        <v>1971</v>
      </c>
      <c r="I260" s="74">
        <v>113.64</v>
      </c>
      <c r="J260" s="74">
        <v>107</v>
      </c>
      <c r="K260" s="74">
        <v>107</v>
      </c>
      <c r="L260" s="74">
        <v>107</v>
      </c>
      <c r="M260" s="73">
        <v>107</v>
      </c>
      <c r="N260" s="73">
        <v>107</v>
      </c>
      <c r="O260" s="73">
        <v>107</v>
      </c>
      <c r="P260" s="73">
        <v>107</v>
      </c>
      <c r="Q260" s="73">
        <v>107</v>
      </c>
      <c r="R260" s="73">
        <v>107</v>
      </c>
      <c r="S260" s="73">
        <v>107</v>
      </c>
    </row>
    <row r="261" spans="1:19">
      <c r="A261" s="14">
        <f t="shared" ref="A261:A324" si="4">A260+1</f>
        <v>261</v>
      </c>
      <c r="B261" s="121" t="s">
        <v>777</v>
      </c>
      <c r="C261" s="121"/>
      <c r="D261" s="121" t="s">
        <v>778</v>
      </c>
      <c r="E261" s="121" t="s">
        <v>773</v>
      </c>
      <c r="F261" s="121" t="s">
        <v>2253</v>
      </c>
      <c r="G261" s="121" t="s">
        <v>45</v>
      </c>
      <c r="H261" s="122">
        <v>1975</v>
      </c>
      <c r="I261" s="74">
        <v>156.6</v>
      </c>
      <c r="J261" s="74">
        <v>146</v>
      </c>
      <c r="K261" s="74">
        <v>146</v>
      </c>
      <c r="L261" s="74">
        <v>146</v>
      </c>
      <c r="M261" s="73">
        <v>146</v>
      </c>
      <c r="N261" s="73">
        <v>146</v>
      </c>
      <c r="O261" s="73">
        <v>146</v>
      </c>
      <c r="P261" s="73">
        <v>146</v>
      </c>
      <c r="Q261" s="73">
        <v>146</v>
      </c>
      <c r="R261" s="73">
        <v>146</v>
      </c>
      <c r="S261" s="73">
        <v>146</v>
      </c>
    </row>
    <row r="262" spans="1:19">
      <c r="A262" s="14">
        <f t="shared" si="4"/>
        <v>262</v>
      </c>
      <c r="B262" s="121" t="s">
        <v>779</v>
      </c>
      <c r="C262" s="121"/>
      <c r="D262" s="121" t="s">
        <v>780</v>
      </c>
      <c r="E262" s="121" t="s">
        <v>63</v>
      </c>
      <c r="F262" s="121" t="s">
        <v>2254</v>
      </c>
      <c r="G262" s="121" t="s">
        <v>46</v>
      </c>
      <c r="H262" s="122">
        <v>2016</v>
      </c>
      <c r="I262" s="74">
        <v>56.28</v>
      </c>
      <c r="J262" s="74">
        <v>56.3</v>
      </c>
      <c r="K262" s="74">
        <v>56.3</v>
      </c>
      <c r="L262" s="74">
        <v>56.3</v>
      </c>
      <c r="M262" s="73">
        <v>56.3</v>
      </c>
      <c r="N262" s="73">
        <v>56.3</v>
      </c>
      <c r="O262" s="73">
        <v>56.3</v>
      </c>
      <c r="P262" s="73">
        <v>56.3</v>
      </c>
      <c r="Q262" s="73">
        <v>56.3</v>
      </c>
      <c r="R262" s="73">
        <v>56.3</v>
      </c>
      <c r="S262" s="73">
        <v>56.3</v>
      </c>
    </row>
    <row r="263" spans="1:19">
      <c r="A263" s="14">
        <f t="shared" si="4"/>
        <v>263</v>
      </c>
      <c r="B263" s="121" t="s">
        <v>781</v>
      </c>
      <c r="C263" s="121"/>
      <c r="D263" s="121" t="s">
        <v>782</v>
      </c>
      <c r="E263" s="121" t="s">
        <v>63</v>
      </c>
      <c r="F263" s="121" t="s">
        <v>2254</v>
      </c>
      <c r="G263" s="121" t="s">
        <v>46</v>
      </c>
      <c r="H263" s="122">
        <v>2016</v>
      </c>
      <c r="I263" s="74">
        <v>56.28</v>
      </c>
      <c r="J263" s="74">
        <v>56.3</v>
      </c>
      <c r="K263" s="74">
        <v>56.3</v>
      </c>
      <c r="L263" s="74">
        <v>56.3</v>
      </c>
      <c r="M263" s="73">
        <v>56.3</v>
      </c>
      <c r="N263" s="73">
        <v>56.3</v>
      </c>
      <c r="O263" s="73">
        <v>56.3</v>
      </c>
      <c r="P263" s="73">
        <v>56.3</v>
      </c>
      <c r="Q263" s="73">
        <v>56.3</v>
      </c>
      <c r="R263" s="73">
        <v>56.3</v>
      </c>
      <c r="S263" s="73">
        <v>56.3</v>
      </c>
    </row>
    <row r="264" spans="1:19">
      <c r="A264" s="14">
        <f t="shared" si="4"/>
        <v>264</v>
      </c>
      <c r="B264" s="121" t="s">
        <v>783</v>
      </c>
      <c r="C264" s="121"/>
      <c r="D264" s="121" t="s">
        <v>784</v>
      </c>
      <c r="E264" s="121" t="s">
        <v>63</v>
      </c>
      <c r="F264" s="121" t="s">
        <v>2254</v>
      </c>
      <c r="G264" s="121" t="s">
        <v>46</v>
      </c>
      <c r="H264" s="122">
        <v>2016</v>
      </c>
      <c r="I264" s="74">
        <v>56.28</v>
      </c>
      <c r="J264" s="74">
        <v>56.3</v>
      </c>
      <c r="K264" s="74">
        <v>56.3</v>
      </c>
      <c r="L264" s="74">
        <v>56.3</v>
      </c>
      <c r="M264" s="73">
        <v>56.3</v>
      </c>
      <c r="N264" s="73">
        <v>56.3</v>
      </c>
      <c r="O264" s="73">
        <v>56.3</v>
      </c>
      <c r="P264" s="73">
        <v>56.3</v>
      </c>
      <c r="Q264" s="73">
        <v>56.3</v>
      </c>
      <c r="R264" s="73">
        <v>56.3</v>
      </c>
      <c r="S264" s="73">
        <v>56.3</v>
      </c>
    </row>
    <row r="265" spans="1:19">
      <c r="A265" s="14">
        <f t="shared" si="4"/>
        <v>265</v>
      </c>
      <c r="B265" s="121" t="s">
        <v>785</v>
      </c>
      <c r="C265" s="121"/>
      <c r="D265" s="121" t="s">
        <v>786</v>
      </c>
      <c r="E265" s="121" t="s">
        <v>63</v>
      </c>
      <c r="F265" s="121" t="s">
        <v>2254</v>
      </c>
      <c r="G265" s="121" t="s">
        <v>46</v>
      </c>
      <c r="H265" s="122">
        <v>2016</v>
      </c>
      <c r="I265" s="74">
        <v>56.28</v>
      </c>
      <c r="J265" s="74">
        <v>56.3</v>
      </c>
      <c r="K265" s="74">
        <v>56.3</v>
      </c>
      <c r="L265" s="74">
        <v>56.3</v>
      </c>
      <c r="M265" s="73">
        <v>56.3</v>
      </c>
      <c r="N265" s="73">
        <v>56.3</v>
      </c>
      <c r="O265" s="73">
        <v>56.3</v>
      </c>
      <c r="P265" s="73">
        <v>56.3</v>
      </c>
      <c r="Q265" s="73">
        <v>56.3</v>
      </c>
      <c r="R265" s="73">
        <v>56.3</v>
      </c>
      <c r="S265" s="73">
        <v>56.3</v>
      </c>
    </row>
    <row r="266" spans="1:19">
      <c r="A266" s="14">
        <f t="shared" si="4"/>
        <v>266</v>
      </c>
      <c r="B266" s="121" t="s">
        <v>588</v>
      </c>
      <c r="C266" s="121"/>
      <c r="D266" s="121" t="s">
        <v>589</v>
      </c>
      <c r="E266" s="121" t="s">
        <v>406</v>
      </c>
      <c r="F266" s="121" t="s">
        <v>2251</v>
      </c>
      <c r="G266" s="121" t="s">
        <v>46</v>
      </c>
      <c r="H266" s="122">
        <v>2002</v>
      </c>
      <c r="I266" s="74">
        <v>188.7</v>
      </c>
      <c r="J266" s="74">
        <v>158</v>
      </c>
      <c r="K266" s="74">
        <v>158</v>
      </c>
      <c r="L266" s="74">
        <v>158</v>
      </c>
      <c r="M266" s="73">
        <v>158</v>
      </c>
      <c r="N266" s="73">
        <v>158</v>
      </c>
      <c r="O266" s="73">
        <v>158</v>
      </c>
      <c r="P266" s="73">
        <v>158</v>
      </c>
      <c r="Q266" s="73">
        <v>158</v>
      </c>
      <c r="R266" s="73">
        <v>158</v>
      </c>
      <c r="S266" s="73">
        <v>158</v>
      </c>
    </row>
    <row r="267" spans="1:19">
      <c r="A267" s="14">
        <f t="shared" si="4"/>
        <v>267</v>
      </c>
      <c r="B267" s="121" t="s">
        <v>593</v>
      </c>
      <c r="C267" s="121"/>
      <c r="D267" s="121" t="s">
        <v>594</v>
      </c>
      <c r="E267" s="121" t="s">
        <v>406</v>
      </c>
      <c r="F267" s="121" t="s">
        <v>2251</v>
      </c>
      <c r="G267" s="121" t="s">
        <v>46</v>
      </c>
      <c r="H267" s="122">
        <v>2002</v>
      </c>
      <c r="I267" s="74">
        <v>188.7</v>
      </c>
      <c r="J267" s="74">
        <v>158</v>
      </c>
      <c r="K267" s="74">
        <v>158</v>
      </c>
      <c r="L267" s="74">
        <v>158</v>
      </c>
      <c r="M267" s="73">
        <v>158</v>
      </c>
      <c r="N267" s="73">
        <v>158</v>
      </c>
      <c r="O267" s="73">
        <v>158</v>
      </c>
      <c r="P267" s="73">
        <v>158</v>
      </c>
      <c r="Q267" s="73">
        <v>158</v>
      </c>
      <c r="R267" s="73">
        <v>158</v>
      </c>
      <c r="S267" s="73">
        <v>158</v>
      </c>
    </row>
    <row r="268" spans="1:19">
      <c r="A268" s="14">
        <f t="shared" si="4"/>
        <v>268</v>
      </c>
      <c r="B268" s="121" t="s">
        <v>597</v>
      </c>
      <c r="C268" s="121"/>
      <c r="D268" s="121" t="s">
        <v>598</v>
      </c>
      <c r="E268" s="121" t="s">
        <v>406</v>
      </c>
      <c r="F268" s="121" t="s">
        <v>2251</v>
      </c>
      <c r="G268" s="121" t="s">
        <v>46</v>
      </c>
      <c r="H268" s="122">
        <v>2002</v>
      </c>
      <c r="I268" s="74">
        <v>188.7</v>
      </c>
      <c r="J268" s="74">
        <v>158</v>
      </c>
      <c r="K268" s="74">
        <v>158</v>
      </c>
      <c r="L268" s="74">
        <v>158</v>
      </c>
      <c r="M268" s="73">
        <v>158</v>
      </c>
      <c r="N268" s="73">
        <v>158</v>
      </c>
      <c r="O268" s="73">
        <v>158</v>
      </c>
      <c r="P268" s="73">
        <v>158</v>
      </c>
      <c r="Q268" s="73">
        <v>158</v>
      </c>
      <c r="R268" s="73">
        <v>158</v>
      </c>
      <c r="S268" s="73">
        <v>158</v>
      </c>
    </row>
    <row r="269" spans="1:19">
      <c r="A269" s="14">
        <f t="shared" si="4"/>
        <v>269</v>
      </c>
      <c r="B269" s="121" t="s">
        <v>601</v>
      </c>
      <c r="C269" s="121"/>
      <c r="D269" s="121" t="s">
        <v>602</v>
      </c>
      <c r="E269" s="121" t="s">
        <v>406</v>
      </c>
      <c r="F269" s="121" t="s">
        <v>2251</v>
      </c>
      <c r="G269" s="121" t="s">
        <v>46</v>
      </c>
      <c r="H269" s="122">
        <v>2002</v>
      </c>
      <c r="I269" s="74">
        <v>373.16</v>
      </c>
      <c r="J269" s="74">
        <v>303</v>
      </c>
      <c r="K269" s="74">
        <v>303</v>
      </c>
      <c r="L269" s="74">
        <v>303</v>
      </c>
      <c r="M269" s="73">
        <v>303</v>
      </c>
      <c r="N269" s="73">
        <v>303</v>
      </c>
      <c r="O269" s="73">
        <v>303</v>
      </c>
      <c r="P269" s="73">
        <v>303</v>
      </c>
      <c r="Q269" s="73">
        <v>303</v>
      </c>
      <c r="R269" s="73">
        <v>303</v>
      </c>
      <c r="S269" s="73">
        <v>303</v>
      </c>
    </row>
    <row r="270" spans="1:19">
      <c r="A270" s="14">
        <f t="shared" si="4"/>
        <v>270</v>
      </c>
      <c r="B270" s="121" t="s">
        <v>605</v>
      </c>
      <c r="C270" s="121"/>
      <c r="D270" s="121" t="s">
        <v>606</v>
      </c>
      <c r="E270" s="121" t="s">
        <v>607</v>
      </c>
      <c r="F270" s="121" t="s">
        <v>2251</v>
      </c>
      <c r="G270" s="121" t="s">
        <v>46</v>
      </c>
      <c r="H270" s="122">
        <v>2003</v>
      </c>
      <c r="I270" s="74">
        <v>60.5</v>
      </c>
      <c r="J270" s="74">
        <v>50</v>
      </c>
      <c r="K270" s="74">
        <v>50</v>
      </c>
      <c r="L270" s="74">
        <v>50</v>
      </c>
      <c r="M270" s="73">
        <v>50</v>
      </c>
      <c r="N270" s="73">
        <v>50</v>
      </c>
      <c r="O270" s="73">
        <v>50</v>
      </c>
      <c r="P270" s="73">
        <v>50</v>
      </c>
      <c r="Q270" s="73">
        <v>50</v>
      </c>
      <c r="R270" s="73">
        <v>50</v>
      </c>
      <c r="S270" s="73">
        <v>50</v>
      </c>
    </row>
    <row r="271" spans="1:19">
      <c r="A271" s="14">
        <f t="shared" si="4"/>
        <v>271</v>
      </c>
      <c r="B271" s="121" t="s">
        <v>610</v>
      </c>
      <c r="C271" s="121"/>
      <c r="D271" s="121" t="s">
        <v>611</v>
      </c>
      <c r="E271" s="121" t="s">
        <v>607</v>
      </c>
      <c r="F271" s="121" t="s">
        <v>2251</v>
      </c>
      <c r="G271" s="121" t="s">
        <v>46</v>
      </c>
      <c r="H271" s="122">
        <v>2003</v>
      </c>
      <c r="I271" s="74">
        <v>60.5</v>
      </c>
      <c r="J271" s="74">
        <v>50</v>
      </c>
      <c r="K271" s="74">
        <v>50</v>
      </c>
      <c r="L271" s="74">
        <v>50</v>
      </c>
      <c r="M271" s="73">
        <v>50</v>
      </c>
      <c r="N271" s="73">
        <v>50</v>
      </c>
      <c r="O271" s="73">
        <v>50</v>
      </c>
      <c r="P271" s="73">
        <v>50</v>
      </c>
      <c r="Q271" s="73">
        <v>50</v>
      </c>
      <c r="R271" s="73">
        <v>50</v>
      </c>
      <c r="S271" s="73">
        <v>50</v>
      </c>
    </row>
    <row r="272" spans="1:19">
      <c r="A272" s="14">
        <f t="shared" si="4"/>
        <v>272</v>
      </c>
      <c r="B272" s="121" t="s">
        <v>614</v>
      </c>
      <c r="C272" s="121"/>
      <c r="D272" s="121" t="s">
        <v>615</v>
      </c>
      <c r="E272" s="121" t="s">
        <v>607</v>
      </c>
      <c r="F272" s="121" t="s">
        <v>2251</v>
      </c>
      <c r="G272" s="121" t="s">
        <v>46</v>
      </c>
      <c r="H272" s="122">
        <v>2003</v>
      </c>
      <c r="I272" s="74">
        <v>60.5</v>
      </c>
      <c r="J272" s="74">
        <v>50</v>
      </c>
      <c r="K272" s="74">
        <v>50</v>
      </c>
      <c r="L272" s="74">
        <v>50</v>
      </c>
      <c r="M272" s="73">
        <v>50</v>
      </c>
      <c r="N272" s="73">
        <v>50</v>
      </c>
      <c r="O272" s="73">
        <v>50</v>
      </c>
      <c r="P272" s="73">
        <v>50</v>
      </c>
      <c r="Q272" s="73">
        <v>50</v>
      </c>
      <c r="R272" s="73">
        <v>50</v>
      </c>
      <c r="S272" s="73">
        <v>50</v>
      </c>
    </row>
    <row r="273" spans="1:19">
      <c r="A273" s="14">
        <f t="shared" si="4"/>
        <v>273</v>
      </c>
      <c r="B273" s="121" t="s">
        <v>616</v>
      </c>
      <c r="C273" s="121"/>
      <c r="D273" s="121" t="s">
        <v>617</v>
      </c>
      <c r="E273" s="121" t="s">
        <v>607</v>
      </c>
      <c r="F273" s="121" t="s">
        <v>2251</v>
      </c>
      <c r="G273" s="121" t="s">
        <v>46</v>
      </c>
      <c r="H273" s="122">
        <v>2003</v>
      </c>
      <c r="I273" s="74">
        <v>41.98</v>
      </c>
      <c r="J273" s="74">
        <v>40</v>
      </c>
      <c r="K273" s="74">
        <v>40</v>
      </c>
      <c r="L273" s="74">
        <v>40</v>
      </c>
      <c r="M273" s="73">
        <v>40</v>
      </c>
      <c r="N273" s="73">
        <v>40</v>
      </c>
      <c r="O273" s="73">
        <v>40</v>
      </c>
      <c r="P273" s="73">
        <v>40</v>
      </c>
      <c r="Q273" s="73">
        <v>40</v>
      </c>
      <c r="R273" s="73">
        <v>40</v>
      </c>
      <c r="S273" s="73">
        <v>40</v>
      </c>
    </row>
    <row r="274" spans="1:19">
      <c r="A274" s="14">
        <f t="shared" si="4"/>
        <v>274</v>
      </c>
      <c r="B274" s="121" t="s">
        <v>787</v>
      </c>
      <c r="C274" s="121"/>
      <c r="D274" s="121" t="s">
        <v>788</v>
      </c>
      <c r="E274" s="121" t="s">
        <v>294</v>
      </c>
      <c r="F274" s="121" t="s">
        <v>2252</v>
      </c>
      <c r="G274" s="121" t="s">
        <v>221</v>
      </c>
      <c r="H274" s="122">
        <v>1995</v>
      </c>
      <c r="I274" s="74">
        <v>88.23</v>
      </c>
      <c r="J274" s="74">
        <v>80</v>
      </c>
      <c r="K274" s="74">
        <v>80</v>
      </c>
      <c r="L274" s="74">
        <v>80</v>
      </c>
      <c r="M274" s="73">
        <v>80</v>
      </c>
      <c r="N274" s="73">
        <v>80</v>
      </c>
      <c r="O274" s="73">
        <v>80</v>
      </c>
      <c r="P274" s="73">
        <v>80</v>
      </c>
      <c r="Q274" s="73">
        <v>80</v>
      </c>
      <c r="R274" s="73">
        <v>80</v>
      </c>
      <c r="S274" s="73">
        <v>80</v>
      </c>
    </row>
    <row r="275" spans="1:19">
      <c r="A275" s="14">
        <f t="shared" si="4"/>
        <v>275</v>
      </c>
      <c r="B275" s="121" t="s">
        <v>789</v>
      </c>
      <c r="C275" s="121"/>
      <c r="D275" s="121" t="s">
        <v>790</v>
      </c>
      <c r="E275" s="121" t="s">
        <v>294</v>
      </c>
      <c r="F275" s="121" t="s">
        <v>2252</v>
      </c>
      <c r="G275" s="121" t="s">
        <v>221</v>
      </c>
      <c r="H275" s="122">
        <v>1995</v>
      </c>
      <c r="I275" s="74">
        <v>88.23</v>
      </c>
      <c r="J275" s="74">
        <v>80</v>
      </c>
      <c r="K275" s="74">
        <v>80</v>
      </c>
      <c r="L275" s="74">
        <v>80</v>
      </c>
      <c r="M275" s="73">
        <v>80</v>
      </c>
      <c r="N275" s="73">
        <v>80</v>
      </c>
      <c r="O275" s="73">
        <v>80</v>
      </c>
      <c r="P275" s="73">
        <v>80</v>
      </c>
      <c r="Q275" s="73">
        <v>80</v>
      </c>
      <c r="R275" s="73">
        <v>80</v>
      </c>
      <c r="S275" s="73">
        <v>80</v>
      </c>
    </row>
    <row r="276" spans="1:19">
      <c r="A276" s="14">
        <f t="shared" si="4"/>
        <v>276</v>
      </c>
      <c r="B276" s="121" t="s">
        <v>791</v>
      </c>
      <c r="C276" s="121"/>
      <c r="D276" s="121" t="s">
        <v>792</v>
      </c>
      <c r="E276" s="121" t="s">
        <v>352</v>
      </c>
      <c r="F276" s="121" t="s">
        <v>2252</v>
      </c>
      <c r="G276" s="121" t="s">
        <v>46</v>
      </c>
      <c r="H276" s="122">
        <v>2001</v>
      </c>
      <c r="I276" s="74">
        <v>60.5</v>
      </c>
      <c r="J276" s="74">
        <v>47</v>
      </c>
      <c r="K276" s="74">
        <v>47</v>
      </c>
      <c r="L276" s="74">
        <v>47</v>
      </c>
      <c r="M276" s="73">
        <v>47</v>
      </c>
      <c r="N276" s="73">
        <v>47</v>
      </c>
      <c r="O276" s="73">
        <v>47</v>
      </c>
      <c r="P276" s="73">
        <v>47</v>
      </c>
      <c r="Q276" s="73">
        <v>47</v>
      </c>
      <c r="R276" s="73">
        <v>47</v>
      </c>
      <c r="S276" s="73">
        <v>47</v>
      </c>
    </row>
    <row r="277" spans="1:19">
      <c r="A277" s="14">
        <f t="shared" si="4"/>
        <v>277</v>
      </c>
      <c r="B277" s="121" t="s">
        <v>793</v>
      </c>
      <c r="C277" s="121"/>
      <c r="D277" s="121" t="s">
        <v>794</v>
      </c>
      <c r="E277" s="121" t="s">
        <v>352</v>
      </c>
      <c r="F277" s="121" t="s">
        <v>2252</v>
      </c>
      <c r="G277" s="121" t="s">
        <v>46</v>
      </c>
      <c r="H277" s="122">
        <v>2001</v>
      </c>
      <c r="I277" s="74">
        <v>60.5</v>
      </c>
      <c r="J277" s="74">
        <v>47</v>
      </c>
      <c r="K277" s="74">
        <v>47</v>
      </c>
      <c r="L277" s="74">
        <v>47</v>
      </c>
      <c r="M277" s="73">
        <v>47</v>
      </c>
      <c r="N277" s="73">
        <v>47</v>
      </c>
      <c r="O277" s="73">
        <v>47</v>
      </c>
      <c r="P277" s="73">
        <v>47</v>
      </c>
      <c r="Q277" s="73">
        <v>47</v>
      </c>
      <c r="R277" s="73">
        <v>47</v>
      </c>
      <c r="S277" s="73">
        <v>47</v>
      </c>
    </row>
    <row r="278" spans="1:19">
      <c r="A278" s="14">
        <f t="shared" si="4"/>
        <v>278</v>
      </c>
      <c r="B278" s="121" t="s">
        <v>795</v>
      </c>
      <c r="C278" s="121"/>
      <c r="D278" s="121" t="s">
        <v>796</v>
      </c>
      <c r="E278" s="121" t="s">
        <v>352</v>
      </c>
      <c r="F278" s="121" t="s">
        <v>2252</v>
      </c>
      <c r="G278" s="121" t="s">
        <v>46</v>
      </c>
      <c r="H278" s="122">
        <v>2001</v>
      </c>
      <c r="I278" s="74">
        <v>60.5</v>
      </c>
      <c r="J278" s="74">
        <v>47</v>
      </c>
      <c r="K278" s="74">
        <v>47</v>
      </c>
      <c r="L278" s="74">
        <v>47</v>
      </c>
      <c r="M278" s="73">
        <v>47</v>
      </c>
      <c r="N278" s="73">
        <v>47</v>
      </c>
      <c r="O278" s="73">
        <v>47</v>
      </c>
      <c r="P278" s="73">
        <v>47</v>
      </c>
      <c r="Q278" s="73">
        <v>47</v>
      </c>
      <c r="R278" s="73">
        <v>47</v>
      </c>
      <c r="S278" s="73">
        <v>47</v>
      </c>
    </row>
    <row r="279" spans="1:19">
      <c r="A279" s="14">
        <f t="shared" si="4"/>
        <v>279</v>
      </c>
      <c r="B279" s="121" t="s">
        <v>797</v>
      </c>
      <c r="C279" s="121"/>
      <c r="D279" s="121" t="s">
        <v>798</v>
      </c>
      <c r="E279" s="121" t="s">
        <v>352</v>
      </c>
      <c r="F279" s="121" t="s">
        <v>2252</v>
      </c>
      <c r="G279" s="121" t="s">
        <v>46</v>
      </c>
      <c r="H279" s="122">
        <v>2001</v>
      </c>
      <c r="I279" s="74">
        <v>60.5</v>
      </c>
      <c r="J279" s="74">
        <v>47</v>
      </c>
      <c r="K279" s="74">
        <v>47</v>
      </c>
      <c r="L279" s="74">
        <v>47</v>
      </c>
      <c r="M279" s="73">
        <v>47</v>
      </c>
      <c r="N279" s="73">
        <v>47</v>
      </c>
      <c r="O279" s="73">
        <v>47</v>
      </c>
      <c r="P279" s="73">
        <v>47</v>
      </c>
      <c r="Q279" s="73">
        <v>47</v>
      </c>
      <c r="R279" s="73">
        <v>47</v>
      </c>
      <c r="S279" s="73">
        <v>47</v>
      </c>
    </row>
    <row r="280" spans="1:19">
      <c r="A280" s="14">
        <f t="shared" si="4"/>
        <v>280</v>
      </c>
      <c r="B280" s="121" t="s">
        <v>618</v>
      </c>
      <c r="C280" s="121"/>
      <c r="D280" s="121" t="s">
        <v>619</v>
      </c>
      <c r="E280" s="121" t="s">
        <v>352</v>
      </c>
      <c r="F280" s="121" t="s">
        <v>2251</v>
      </c>
      <c r="G280" s="121" t="s">
        <v>46</v>
      </c>
      <c r="H280" s="122">
        <v>2004</v>
      </c>
      <c r="I280" s="74">
        <v>198.9</v>
      </c>
      <c r="J280" s="74">
        <v>142</v>
      </c>
      <c r="K280" s="74">
        <v>142</v>
      </c>
      <c r="L280" s="74">
        <v>142</v>
      </c>
      <c r="M280" s="73">
        <v>142</v>
      </c>
      <c r="N280" s="73">
        <v>142</v>
      </c>
      <c r="O280" s="73">
        <v>142</v>
      </c>
      <c r="P280" s="73">
        <v>142</v>
      </c>
      <c r="Q280" s="73">
        <v>142</v>
      </c>
      <c r="R280" s="73">
        <v>142</v>
      </c>
      <c r="S280" s="73">
        <v>142</v>
      </c>
    </row>
    <row r="281" spans="1:19">
      <c r="A281" s="14">
        <f t="shared" si="4"/>
        <v>281</v>
      </c>
      <c r="B281" s="121" t="s">
        <v>799</v>
      </c>
      <c r="C281" s="121"/>
      <c r="D281" s="121" t="s">
        <v>800</v>
      </c>
      <c r="E281" s="121" t="s">
        <v>352</v>
      </c>
      <c r="F281" s="121" t="s">
        <v>2252</v>
      </c>
      <c r="G281" s="121" t="s">
        <v>46</v>
      </c>
      <c r="H281" s="122">
        <v>2010</v>
      </c>
      <c r="I281" s="74">
        <v>60.5</v>
      </c>
      <c r="J281" s="74">
        <v>47</v>
      </c>
      <c r="K281" s="74">
        <v>47</v>
      </c>
      <c r="L281" s="74">
        <v>47</v>
      </c>
      <c r="M281" s="73">
        <v>47</v>
      </c>
      <c r="N281" s="73">
        <v>47</v>
      </c>
      <c r="O281" s="73">
        <v>47</v>
      </c>
      <c r="P281" s="73">
        <v>47</v>
      </c>
      <c r="Q281" s="73">
        <v>47</v>
      </c>
      <c r="R281" s="73">
        <v>47</v>
      </c>
      <c r="S281" s="73">
        <v>47</v>
      </c>
    </row>
    <row r="282" spans="1:19">
      <c r="A282" s="14">
        <f t="shared" si="4"/>
        <v>282</v>
      </c>
      <c r="B282" s="121" t="s">
        <v>801</v>
      </c>
      <c r="C282" s="121"/>
      <c r="D282" s="121" t="s">
        <v>802</v>
      </c>
      <c r="E282" s="121" t="s">
        <v>352</v>
      </c>
      <c r="F282" s="121" t="s">
        <v>2252</v>
      </c>
      <c r="G282" s="121" t="s">
        <v>46</v>
      </c>
      <c r="H282" s="122">
        <v>2010</v>
      </c>
      <c r="I282" s="74">
        <v>60.5</v>
      </c>
      <c r="J282" s="74">
        <v>47</v>
      </c>
      <c r="K282" s="74">
        <v>47</v>
      </c>
      <c r="L282" s="74">
        <v>47</v>
      </c>
      <c r="M282" s="73">
        <v>47</v>
      </c>
      <c r="N282" s="73">
        <v>47</v>
      </c>
      <c r="O282" s="73">
        <v>47</v>
      </c>
      <c r="P282" s="73">
        <v>47</v>
      </c>
      <c r="Q282" s="73">
        <v>47</v>
      </c>
      <c r="R282" s="73">
        <v>47</v>
      </c>
      <c r="S282" s="73">
        <v>47</v>
      </c>
    </row>
    <row r="283" spans="1:19">
      <c r="A283" s="14">
        <f t="shared" si="4"/>
        <v>283</v>
      </c>
      <c r="B283" s="121" t="s">
        <v>621</v>
      </c>
      <c r="C283" s="121"/>
      <c r="D283" s="121" t="s">
        <v>622</v>
      </c>
      <c r="E283" s="121" t="s">
        <v>352</v>
      </c>
      <c r="F283" s="121" t="s">
        <v>2251</v>
      </c>
      <c r="G283" s="121" t="s">
        <v>46</v>
      </c>
      <c r="H283" s="122">
        <v>2004</v>
      </c>
      <c r="I283" s="74">
        <v>191</v>
      </c>
      <c r="J283" s="74">
        <v>139</v>
      </c>
      <c r="K283" s="74">
        <v>139</v>
      </c>
      <c r="L283" s="74">
        <v>139</v>
      </c>
      <c r="M283" s="73">
        <v>139</v>
      </c>
      <c r="N283" s="73">
        <v>139</v>
      </c>
      <c r="O283" s="73">
        <v>139</v>
      </c>
      <c r="P283" s="73">
        <v>139</v>
      </c>
      <c r="Q283" s="73">
        <v>139</v>
      </c>
      <c r="R283" s="73">
        <v>139</v>
      </c>
      <c r="S283" s="73">
        <v>139</v>
      </c>
    </row>
    <row r="284" spans="1:19">
      <c r="A284" s="14">
        <f t="shared" si="4"/>
        <v>284</v>
      </c>
      <c r="B284" s="121" t="s">
        <v>803</v>
      </c>
      <c r="C284" s="121"/>
      <c r="D284" s="121" t="s">
        <v>804</v>
      </c>
      <c r="E284" s="121" t="s">
        <v>48</v>
      </c>
      <c r="F284" s="121" t="s">
        <v>2252</v>
      </c>
      <c r="G284" s="121" t="s">
        <v>90</v>
      </c>
      <c r="H284" s="122">
        <v>2004</v>
      </c>
      <c r="I284" s="74">
        <v>60.5</v>
      </c>
      <c r="J284" s="74">
        <v>46</v>
      </c>
      <c r="K284" s="74">
        <v>46</v>
      </c>
      <c r="L284" s="74">
        <v>46</v>
      </c>
      <c r="M284" s="73">
        <v>46</v>
      </c>
      <c r="N284" s="73">
        <v>46</v>
      </c>
      <c r="O284" s="73">
        <v>46</v>
      </c>
      <c r="P284" s="73">
        <v>46</v>
      </c>
      <c r="Q284" s="73">
        <v>46</v>
      </c>
      <c r="R284" s="73">
        <v>46</v>
      </c>
      <c r="S284" s="73">
        <v>46</v>
      </c>
    </row>
    <row r="285" spans="1:19">
      <c r="A285" s="14">
        <f t="shared" si="4"/>
        <v>285</v>
      </c>
      <c r="B285" s="121" t="s">
        <v>625</v>
      </c>
      <c r="C285" s="121"/>
      <c r="D285" s="121" t="s">
        <v>626</v>
      </c>
      <c r="E285" s="121" t="s">
        <v>48</v>
      </c>
      <c r="F285" s="121" t="s">
        <v>2251</v>
      </c>
      <c r="G285" s="121" t="s">
        <v>90</v>
      </c>
      <c r="H285" s="122">
        <v>1996</v>
      </c>
      <c r="I285" s="74">
        <v>50</v>
      </c>
      <c r="J285" s="74">
        <v>38</v>
      </c>
      <c r="K285" s="74">
        <v>38</v>
      </c>
      <c r="L285" s="74">
        <v>38</v>
      </c>
      <c r="M285" s="73">
        <v>38</v>
      </c>
      <c r="N285" s="73">
        <v>38</v>
      </c>
      <c r="O285" s="73">
        <v>38</v>
      </c>
      <c r="P285" s="73">
        <v>38</v>
      </c>
      <c r="Q285" s="73">
        <v>38</v>
      </c>
      <c r="R285" s="73">
        <v>38</v>
      </c>
      <c r="S285" s="73">
        <v>38</v>
      </c>
    </row>
    <row r="286" spans="1:19">
      <c r="A286" s="14">
        <f t="shared" si="4"/>
        <v>286</v>
      </c>
      <c r="B286" s="121" t="s">
        <v>623</v>
      </c>
      <c r="C286" s="121"/>
      <c r="D286" s="121" t="s">
        <v>624</v>
      </c>
      <c r="E286" s="121" t="s">
        <v>48</v>
      </c>
      <c r="F286" s="121" t="s">
        <v>2251</v>
      </c>
      <c r="G286" s="121" t="s">
        <v>90</v>
      </c>
      <c r="H286" s="122">
        <v>1962</v>
      </c>
      <c r="I286" s="74">
        <v>25</v>
      </c>
      <c r="J286" s="74">
        <v>20</v>
      </c>
      <c r="K286" s="74">
        <v>20</v>
      </c>
      <c r="L286" s="74">
        <v>20</v>
      </c>
      <c r="M286" s="73">
        <v>20</v>
      </c>
      <c r="N286" s="73">
        <v>20</v>
      </c>
      <c r="O286" s="73">
        <v>20</v>
      </c>
      <c r="P286" s="73">
        <v>20</v>
      </c>
      <c r="Q286" s="73">
        <v>20</v>
      </c>
      <c r="R286" s="73">
        <v>20</v>
      </c>
      <c r="S286" s="73">
        <v>20</v>
      </c>
    </row>
    <row r="287" spans="1:19">
      <c r="A287" s="14">
        <f t="shared" si="4"/>
        <v>287</v>
      </c>
      <c r="B287" s="121" t="s">
        <v>805</v>
      </c>
      <c r="C287" s="121"/>
      <c r="D287" s="121" t="s">
        <v>806</v>
      </c>
      <c r="E287" s="121" t="s">
        <v>248</v>
      </c>
      <c r="F287" s="121" t="s">
        <v>2253</v>
      </c>
      <c r="G287" s="121" t="s">
        <v>46</v>
      </c>
      <c r="H287" s="122">
        <v>1965</v>
      </c>
      <c r="I287" s="74">
        <v>136</v>
      </c>
      <c r="J287" s="74">
        <v>130</v>
      </c>
      <c r="K287" s="74">
        <v>130</v>
      </c>
      <c r="L287" s="74">
        <v>130</v>
      </c>
      <c r="M287" s="73">
        <v>130</v>
      </c>
      <c r="N287" s="73">
        <v>130</v>
      </c>
      <c r="O287" s="73">
        <v>130</v>
      </c>
      <c r="P287" s="73">
        <v>130</v>
      </c>
      <c r="Q287" s="73">
        <v>130</v>
      </c>
      <c r="R287" s="73">
        <v>130</v>
      </c>
      <c r="S287" s="73">
        <v>130</v>
      </c>
    </row>
    <row r="288" spans="1:19">
      <c r="A288" s="14">
        <f t="shared" si="4"/>
        <v>288</v>
      </c>
      <c r="B288" s="121" t="s">
        <v>807</v>
      </c>
      <c r="C288" s="121"/>
      <c r="D288" s="121" t="s">
        <v>808</v>
      </c>
      <c r="E288" s="121" t="s">
        <v>248</v>
      </c>
      <c r="F288" s="121" t="s">
        <v>2253</v>
      </c>
      <c r="G288" s="121" t="s">
        <v>46</v>
      </c>
      <c r="H288" s="122">
        <v>1968</v>
      </c>
      <c r="I288" s="74">
        <v>136</v>
      </c>
      <c r="J288" s="74">
        <v>135</v>
      </c>
      <c r="K288" s="74">
        <v>135</v>
      </c>
      <c r="L288" s="74">
        <v>135</v>
      </c>
      <c r="M288" s="73">
        <v>135</v>
      </c>
      <c r="N288" s="73">
        <v>135</v>
      </c>
      <c r="O288" s="73">
        <v>135</v>
      </c>
      <c r="P288" s="73">
        <v>135</v>
      </c>
      <c r="Q288" s="73">
        <v>135</v>
      </c>
      <c r="R288" s="73">
        <v>135</v>
      </c>
      <c r="S288" s="73">
        <v>135</v>
      </c>
    </row>
    <row r="289" spans="1:19">
      <c r="A289" s="14">
        <f t="shared" si="4"/>
        <v>289</v>
      </c>
      <c r="B289" s="121" t="s">
        <v>809</v>
      </c>
      <c r="C289" s="121"/>
      <c r="D289" s="121" t="s">
        <v>810</v>
      </c>
      <c r="E289" s="121" t="s">
        <v>248</v>
      </c>
      <c r="F289" s="121" t="s">
        <v>2253</v>
      </c>
      <c r="G289" s="121" t="s">
        <v>46</v>
      </c>
      <c r="H289" s="122">
        <v>1972</v>
      </c>
      <c r="I289" s="74">
        <v>351</v>
      </c>
      <c r="J289" s="74">
        <v>336</v>
      </c>
      <c r="K289" s="74">
        <v>336</v>
      </c>
      <c r="L289" s="74">
        <v>336</v>
      </c>
      <c r="M289" s="73">
        <v>336</v>
      </c>
      <c r="N289" s="73">
        <v>336</v>
      </c>
      <c r="O289" s="73">
        <v>336</v>
      </c>
      <c r="P289" s="73">
        <v>336</v>
      </c>
      <c r="Q289" s="73">
        <v>336</v>
      </c>
      <c r="R289" s="73">
        <v>336</v>
      </c>
      <c r="S289" s="73">
        <v>336</v>
      </c>
    </row>
    <row r="290" spans="1:19">
      <c r="A290" s="14">
        <f t="shared" si="4"/>
        <v>290</v>
      </c>
      <c r="B290" s="121" t="s">
        <v>811</v>
      </c>
      <c r="C290" s="121"/>
      <c r="D290" s="121" t="s">
        <v>812</v>
      </c>
      <c r="E290" s="121" t="s">
        <v>813</v>
      </c>
      <c r="F290" s="121" t="s">
        <v>2254</v>
      </c>
      <c r="G290" s="121" t="s">
        <v>46</v>
      </c>
      <c r="H290" s="122">
        <v>2016</v>
      </c>
      <c r="I290" s="74">
        <v>25.71</v>
      </c>
      <c r="J290" s="74">
        <v>26.7</v>
      </c>
      <c r="K290" s="74">
        <v>26.7</v>
      </c>
      <c r="L290" s="74">
        <v>26.7</v>
      </c>
      <c r="M290" s="73">
        <v>26.7</v>
      </c>
      <c r="N290" s="73">
        <v>26.7</v>
      </c>
      <c r="O290" s="73">
        <v>26.7</v>
      </c>
      <c r="P290" s="73">
        <v>26.7</v>
      </c>
      <c r="Q290" s="73">
        <v>26.7</v>
      </c>
      <c r="R290" s="73">
        <v>26.7</v>
      </c>
      <c r="S290" s="73">
        <v>26.7</v>
      </c>
    </row>
    <row r="291" spans="1:19">
      <c r="A291" s="14">
        <f t="shared" si="4"/>
        <v>291</v>
      </c>
      <c r="B291" s="121" t="s">
        <v>814</v>
      </c>
      <c r="C291" s="121"/>
      <c r="D291" s="121" t="s">
        <v>815</v>
      </c>
      <c r="E291" s="121" t="s">
        <v>813</v>
      </c>
      <c r="F291" s="121" t="s">
        <v>2254</v>
      </c>
      <c r="G291" s="121" t="s">
        <v>46</v>
      </c>
      <c r="H291" s="122">
        <v>2016</v>
      </c>
      <c r="I291" s="74">
        <v>25.71</v>
      </c>
      <c r="J291" s="74">
        <v>26.7</v>
      </c>
      <c r="K291" s="74">
        <v>26.7</v>
      </c>
      <c r="L291" s="74">
        <v>26.7</v>
      </c>
      <c r="M291" s="73">
        <v>26.7</v>
      </c>
      <c r="N291" s="73">
        <v>26.7</v>
      </c>
      <c r="O291" s="73">
        <v>26.7</v>
      </c>
      <c r="P291" s="73">
        <v>26.7</v>
      </c>
      <c r="Q291" s="73">
        <v>26.7</v>
      </c>
      <c r="R291" s="73">
        <v>26.7</v>
      </c>
      <c r="S291" s="73">
        <v>26.7</v>
      </c>
    </row>
    <row r="292" spans="1:19">
      <c r="A292" s="14">
        <f t="shared" si="4"/>
        <v>292</v>
      </c>
      <c r="B292" s="121" t="s">
        <v>2605</v>
      </c>
      <c r="C292" s="121"/>
      <c r="D292" s="121" t="s">
        <v>1679</v>
      </c>
      <c r="E292" s="121" t="s">
        <v>397</v>
      </c>
      <c r="F292" s="121" t="s">
        <v>2253</v>
      </c>
      <c r="G292" s="121" t="s">
        <v>45</v>
      </c>
      <c r="H292" s="122">
        <v>1966</v>
      </c>
      <c r="I292" s="74">
        <v>61</v>
      </c>
      <c r="J292" s="74">
        <v>57</v>
      </c>
      <c r="K292" s="74">
        <v>57</v>
      </c>
      <c r="L292" s="74">
        <v>57</v>
      </c>
      <c r="M292" s="73">
        <v>57</v>
      </c>
      <c r="N292" s="73">
        <v>57</v>
      </c>
      <c r="O292" s="73">
        <v>57</v>
      </c>
      <c r="P292" s="73">
        <v>57</v>
      </c>
      <c r="Q292" s="73">
        <v>57</v>
      </c>
      <c r="R292" s="73">
        <v>57</v>
      </c>
      <c r="S292" s="73">
        <v>57</v>
      </c>
    </row>
    <row r="293" spans="1:19">
      <c r="A293" s="14">
        <f t="shared" si="4"/>
        <v>293</v>
      </c>
      <c r="B293" s="121" t="s">
        <v>2606</v>
      </c>
      <c r="C293" s="121"/>
      <c r="D293" s="121" t="s">
        <v>1680</v>
      </c>
      <c r="E293" s="121" t="s">
        <v>397</v>
      </c>
      <c r="F293" s="121" t="s">
        <v>2253</v>
      </c>
      <c r="G293" s="121" t="s">
        <v>45</v>
      </c>
      <c r="H293" s="122">
        <v>1973</v>
      </c>
      <c r="I293" s="74">
        <v>65</v>
      </c>
      <c r="J293" s="74">
        <v>61</v>
      </c>
      <c r="K293" s="74">
        <v>61</v>
      </c>
      <c r="L293" s="74">
        <v>61</v>
      </c>
      <c r="M293" s="73">
        <v>61</v>
      </c>
      <c r="N293" s="73">
        <v>61</v>
      </c>
      <c r="O293" s="73">
        <v>61</v>
      </c>
      <c r="P293" s="73">
        <v>61</v>
      </c>
      <c r="Q293" s="73">
        <v>61</v>
      </c>
      <c r="R293" s="73">
        <v>61</v>
      </c>
      <c r="S293" s="73">
        <v>61</v>
      </c>
    </row>
    <row r="294" spans="1:19">
      <c r="A294" s="14">
        <f t="shared" si="4"/>
        <v>294</v>
      </c>
      <c r="B294" s="121" t="s">
        <v>816</v>
      </c>
      <c r="C294" s="121"/>
      <c r="D294" s="121" t="s">
        <v>817</v>
      </c>
      <c r="E294" s="121" t="s">
        <v>818</v>
      </c>
      <c r="F294" s="121" t="s">
        <v>2253</v>
      </c>
      <c r="G294" s="121" t="s">
        <v>45</v>
      </c>
      <c r="H294" s="122">
        <v>1958</v>
      </c>
      <c r="I294" s="74">
        <v>177</v>
      </c>
      <c r="J294" s="74">
        <v>167</v>
      </c>
      <c r="K294" s="74">
        <v>167</v>
      </c>
      <c r="L294" s="74">
        <v>167</v>
      </c>
      <c r="M294" s="73">
        <v>167</v>
      </c>
      <c r="N294" s="73">
        <v>167</v>
      </c>
      <c r="O294" s="73">
        <v>167</v>
      </c>
      <c r="P294" s="73">
        <v>167</v>
      </c>
      <c r="Q294" s="73">
        <v>167</v>
      </c>
      <c r="R294" s="73">
        <v>167</v>
      </c>
      <c r="S294" s="73">
        <v>167</v>
      </c>
    </row>
    <row r="295" spans="1:19">
      <c r="A295" s="14">
        <f t="shared" si="4"/>
        <v>295</v>
      </c>
      <c r="B295" s="121" t="s">
        <v>819</v>
      </c>
      <c r="C295" s="121"/>
      <c r="D295" s="121" t="s">
        <v>820</v>
      </c>
      <c r="E295" s="121" t="s">
        <v>818</v>
      </c>
      <c r="F295" s="121" t="s">
        <v>2253</v>
      </c>
      <c r="G295" s="121" t="s">
        <v>45</v>
      </c>
      <c r="H295" s="122">
        <v>1965</v>
      </c>
      <c r="I295" s="74">
        <v>479</v>
      </c>
      <c r="J295" s="74">
        <v>502</v>
      </c>
      <c r="K295" s="74">
        <v>502</v>
      </c>
      <c r="L295" s="74">
        <v>502</v>
      </c>
      <c r="M295" s="73">
        <v>502</v>
      </c>
      <c r="N295" s="73">
        <v>502</v>
      </c>
      <c r="O295" s="73">
        <v>502</v>
      </c>
      <c r="P295" s="73">
        <v>502</v>
      </c>
      <c r="Q295" s="73">
        <v>502</v>
      </c>
      <c r="R295" s="73">
        <v>502</v>
      </c>
      <c r="S295" s="73">
        <v>502</v>
      </c>
    </row>
    <row r="296" spans="1:19">
      <c r="A296" s="14">
        <f t="shared" si="4"/>
        <v>296</v>
      </c>
      <c r="B296" s="121" t="s">
        <v>821</v>
      </c>
      <c r="C296" s="121"/>
      <c r="D296" s="121" t="s">
        <v>822</v>
      </c>
      <c r="E296" s="121" t="s">
        <v>294</v>
      </c>
      <c r="F296" s="121" t="s">
        <v>2252</v>
      </c>
      <c r="G296" s="121" t="s">
        <v>221</v>
      </c>
      <c r="H296" s="122">
        <v>1967</v>
      </c>
      <c r="I296" s="74">
        <v>16.32</v>
      </c>
      <c r="J296" s="74">
        <v>14</v>
      </c>
      <c r="K296" s="74">
        <v>14</v>
      </c>
      <c r="L296" s="74">
        <v>14</v>
      </c>
      <c r="M296" s="73">
        <v>14</v>
      </c>
      <c r="N296" s="73">
        <v>14</v>
      </c>
      <c r="O296" s="73">
        <v>14</v>
      </c>
      <c r="P296" s="73">
        <v>14</v>
      </c>
      <c r="Q296" s="73">
        <v>14</v>
      </c>
      <c r="R296" s="73">
        <v>14</v>
      </c>
      <c r="S296" s="73">
        <v>14</v>
      </c>
    </row>
    <row r="297" spans="1:19">
      <c r="A297" s="14">
        <f t="shared" si="4"/>
        <v>297</v>
      </c>
      <c r="B297" s="121" t="s">
        <v>628</v>
      </c>
      <c r="C297" s="121"/>
      <c r="D297" s="121" t="s">
        <v>629</v>
      </c>
      <c r="E297" s="121" t="s">
        <v>294</v>
      </c>
      <c r="F297" s="121" t="s">
        <v>2251</v>
      </c>
      <c r="G297" s="121" t="s">
        <v>221</v>
      </c>
      <c r="H297" s="122">
        <v>1972</v>
      </c>
      <c r="I297" s="74">
        <v>51.3</v>
      </c>
      <c r="J297" s="74">
        <v>54</v>
      </c>
      <c r="K297" s="74">
        <v>54</v>
      </c>
      <c r="L297" s="74">
        <v>54</v>
      </c>
      <c r="M297" s="73">
        <v>54</v>
      </c>
      <c r="N297" s="73">
        <v>54</v>
      </c>
      <c r="O297" s="73">
        <v>54</v>
      </c>
      <c r="P297" s="73">
        <v>54</v>
      </c>
      <c r="Q297" s="73">
        <v>54</v>
      </c>
      <c r="R297" s="73">
        <v>54</v>
      </c>
      <c r="S297" s="73">
        <v>54</v>
      </c>
    </row>
    <row r="298" spans="1:19">
      <c r="A298" s="14">
        <f t="shared" si="4"/>
        <v>298</v>
      </c>
      <c r="B298" s="121" t="s">
        <v>631</v>
      </c>
      <c r="C298" s="121"/>
      <c r="D298" s="121" t="s">
        <v>632</v>
      </c>
      <c r="E298" s="121" t="s">
        <v>294</v>
      </c>
      <c r="F298" s="121" t="s">
        <v>2251</v>
      </c>
      <c r="G298" s="121" t="s">
        <v>221</v>
      </c>
      <c r="H298" s="122">
        <v>1972</v>
      </c>
      <c r="I298" s="74">
        <v>51.3</v>
      </c>
      <c r="J298" s="74">
        <v>54</v>
      </c>
      <c r="K298" s="74">
        <v>54</v>
      </c>
      <c r="L298" s="74">
        <v>54</v>
      </c>
      <c r="M298" s="73">
        <v>54</v>
      </c>
      <c r="N298" s="73">
        <v>54</v>
      </c>
      <c r="O298" s="73">
        <v>54</v>
      </c>
      <c r="P298" s="73">
        <v>54</v>
      </c>
      <c r="Q298" s="73">
        <v>54</v>
      </c>
      <c r="R298" s="73">
        <v>54</v>
      </c>
      <c r="S298" s="73">
        <v>54</v>
      </c>
    </row>
    <row r="299" spans="1:19">
      <c r="A299" s="14">
        <f t="shared" si="4"/>
        <v>299</v>
      </c>
      <c r="B299" s="121" t="s">
        <v>634</v>
      </c>
      <c r="C299" s="121"/>
      <c r="D299" s="121" t="s">
        <v>635</v>
      </c>
      <c r="E299" s="121" t="s">
        <v>294</v>
      </c>
      <c r="F299" s="121" t="s">
        <v>2251</v>
      </c>
      <c r="G299" s="121" t="s">
        <v>221</v>
      </c>
      <c r="H299" s="122">
        <v>1972</v>
      </c>
      <c r="I299" s="74">
        <v>51.3</v>
      </c>
      <c r="J299" s="74">
        <v>54</v>
      </c>
      <c r="K299" s="74">
        <v>54</v>
      </c>
      <c r="L299" s="74">
        <v>54</v>
      </c>
      <c r="M299" s="73">
        <v>54</v>
      </c>
      <c r="N299" s="73">
        <v>54</v>
      </c>
      <c r="O299" s="73">
        <v>54</v>
      </c>
      <c r="P299" s="73">
        <v>54</v>
      </c>
      <c r="Q299" s="73">
        <v>54</v>
      </c>
      <c r="R299" s="73">
        <v>54</v>
      </c>
      <c r="S299" s="73">
        <v>54</v>
      </c>
    </row>
    <row r="300" spans="1:19">
      <c r="A300" s="14">
        <f t="shared" si="4"/>
        <v>300</v>
      </c>
      <c r="B300" s="121" t="s">
        <v>637</v>
      </c>
      <c r="C300" s="121"/>
      <c r="D300" s="121" t="s">
        <v>638</v>
      </c>
      <c r="E300" s="121" t="s">
        <v>294</v>
      </c>
      <c r="F300" s="121" t="s">
        <v>2251</v>
      </c>
      <c r="G300" s="121" t="s">
        <v>221</v>
      </c>
      <c r="H300" s="122">
        <v>1972</v>
      </c>
      <c r="I300" s="74">
        <v>51.3</v>
      </c>
      <c r="J300" s="74">
        <v>54</v>
      </c>
      <c r="K300" s="74">
        <v>54</v>
      </c>
      <c r="L300" s="74">
        <v>54</v>
      </c>
      <c r="M300" s="73">
        <v>54</v>
      </c>
      <c r="N300" s="73">
        <v>54</v>
      </c>
      <c r="O300" s="73">
        <v>54</v>
      </c>
      <c r="P300" s="73">
        <v>54</v>
      </c>
      <c r="Q300" s="73">
        <v>54</v>
      </c>
      <c r="R300" s="73">
        <v>54</v>
      </c>
      <c r="S300" s="73">
        <v>54</v>
      </c>
    </row>
    <row r="301" spans="1:19">
      <c r="A301" s="14">
        <f t="shared" si="4"/>
        <v>301</v>
      </c>
      <c r="B301" s="121" t="s">
        <v>643</v>
      </c>
      <c r="C301" s="121"/>
      <c r="D301" s="121" t="s">
        <v>644</v>
      </c>
      <c r="E301" s="121" t="s">
        <v>294</v>
      </c>
      <c r="F301" s="121" t="s">
        <v>2251</v>
      </c>
      <c r="G301" s="121" t="s">
        <v>221</v>
      </c>
      <c r="H301" s="122">
        <v>1972</v>
      </c>
      <c r="I301" s="74">
        <v>51.3</v>
      </c>
      <c r="J301" s="74">
        <v>54</v>
      </c>
      <c r="K301" s="74">
        <v>54</v>
      </c>
      <c r="L301" s="74">
        <v>54</v>
      </c>
      <c r="M301" s="73">
        <v>54</v>
      </c>
      <c r="N301" s="73">
        <v>54</v>
      </c>
      <c r="O301" s="73">
        <v>54</v>
      </c>
      <c r="P301" s="73">
        <v>54</v>
      </c>
      <c r="Q301" s="73">
        <v>54</v>
      </c>
      <c r="R301" s="73">
        <v>54</v>
      </c>
      <c r="S301" s="73">
        <v>54</v>
      </c>
    </row>
    <row r="302" spans="1:19">
      <c r="A302" s="14">
        <f t="shared" si="4"/>
        <v>302</v>
      </c>
      <c r="B302" s="121" t="s">
        <v>646</v>
      </c>
      <c r="C302" s="121"/>
      <c r="D302" s="121" t="s">
        <v>647</v>
      </c>
      <c r="E302" s="121" t="s">
        <v>294</v>
      </c>
      <c r="F302" s="121" t="s">
        <v>2251</v>
      </c>
      <c r="G302" s="121" t="s">
        <v>221</v>
      </c>
      <c r="H302" s="122">
        <v>1972</v>
      </c>
      <c r="I302" s="74">
        <v>51.3</v>
      </c>
      <c r="J302" s="74">
        <v>54</v>
      </c>
      <c r="K302" s="74">
        <v>54</v>
      </c>
      <c r="L302" s="74">
        <v>54</v>
      </c>
      <c r="M302" s="73">
        <v>54</v>
      </c>
      <c r="N302" s="73">
        <v>54</v>
      </c>
      <c r="O302" s="73">
        <v>54</v>
      </c>
      <c r="P302" s="73">
        <v>54</v>
      </c>
      <c r="Q302" s="73">
        <v>54</v>
      </c>
      <c r="R302" s="73">
        <v>54</v>
      </c>
      <c r="S302" s="73">
        <v>54</v>
      </c>
    </row>
    <row r="303" spans="1:19">
      <c r="A303" s="14">
        <f t="shared" si="4"/>
        <v>303</v>
      </c>
      <c r="B303" s="121" t="s">
        <v>651</v>
      </c>
      <c r="C303" s="121"/>
      <c r="D303" s="121" t="s">
        <v>652</v>
      </c>
      <c r="E303" s="121" t="s">
        <v>294</v>
      </c>
      <c r="F303" s="121" t="s">
        <v>2251</v>
      </c>
      <c r="G303" s="121" t="s">
        <v>221</v>
      </c>
      <c r="H303" s="122">
        <v>1974</v>
      </c>
      <c r="I303" s="74">
        <v>62</v>
      </c>
      <c r="J303" s="74">
        <v>54</v>
      </c>
      <c r="K303" s="74">
        <v>54</v>
      </c>
      <c r="L303" s="74">
        <v>54</v>
      </c>
      <c r="M303" s="73">
        <v>54</v>
      </c>
      <c r="N303" s="73">
        <v>54</v>
      </c>
      <c r="O303" s="73">
        <v>54</v>
      </c>
      <c r="P303" s="73">
        <v>54</v>
      </c>
      <c r="Q303" s="73">
        <v>54</v>
      </c>
      <c r="R303" s="73">
        <v>54</v>
      </c>
      <c r="S303" s="73">
        <v>54</v>
      </c>
    </row>
    <row r="304" spans="1:19">
      <c r="A304" s="14">
        <f t="shared" si="4"/>
        <v>304</v>
      </c>
      <c r="B304" s="121" t="s">
        <v>655</v>
      </c>
      <c r="C304" s="121"/>
      <c r="D304" s="121" t="s">
        <v>656</v>
      </c>
      <c r="E304" s="121" t="s">
        <v>294</v>
      </c>
      <c r="F304" s="121" t="s">
        <v>2251</v>
      </c>
      <c r="G304" s="121" t="s">
        <v>221</v>
      </c>
      <c r="H304" s="122">
        <v>1974</v>
      </c>
      <c r="I304" s="74">
        <v>62</v>
      </c>
      <c r="J304" s="74">
        <v>54</v>
      </c>
      <c r="K304" s="74">
        <v>54</v>
      </c>
      <c r="L304" s="74">
        <v>54</v>
      </c>
      <c r="M304" s="73">
        <v>54</v>
      </c>
      <c r="N304" s="73">
        <v>54</v>
      </c>
      <c r="O304" s="73">
        <v>54</v>
      </c>
      <c r="P304" s="73">
        <v>54</v>
      </c>
      <c r="Q304" s="73">
        <v>54</v>
      </c>
      <c r="R304" s="73">
        <v>54</v>
      </c>
      <c r="S304" s="73">
        <v>54</v>
      </c>
    </row>
    <row r="305" spans="1:19">
      <c r="A305" s="14">
        <f t="shared" si="4"/>
        <v>305</v>
      </c>
      <c r="B305" s="121" t="s">
        <v>831</v>
      </c>
      <c r="C305" s="121"/>
      <c r="D305" s="121" t="s">
        <v>823</v>
      </c>
      <c r="E305" s="121" t="s">
        <v>294</v>
      </c>
      <c r="F305" s="121" t="s">
        <v>2252</v>
      </c>
      <c r="G305" s="121" t="s">
        <v>221</v>
      </c>
      <c r="H305" s="122">
        <v>1975</v>
      </c>
      <c r="I305" s="74">
        <v>85</v>
      </c>
      <c r="J305" s="74">
        <v>56</v>
      </c>
      <c r="K305" s="74">
        <v>56</v>
      </c>
      <c r="L305" s="74">
        <v>56</v>
      </c>
      <c r="M305" s="73">
        <v>56</v>
      </c>
      <c r="N305" s="73">
        <v>56</v>
      </c>
      <c r="O305" s="73">
        <v>56</v>
      </c>
      <c r="P305" s="73">
        <v>56</v>
      </c>
      <c r="Q305" s="73">
        <v>56</v>
      </c>
      <c r="R305" s="73">
        <v>56</v>
      </c>
      <c r="S305" s="73">
        <v>56</v>
      </c>
    </row>
    <row r="306" spans="1:19">
      <c r="A306" s="14">
        <f t="shared" si="4"/>
        <v>306</v>
      </c>
      <c r="B306" s="121" t="s">
        <v>834</v>
      </c>
      <c r="C306" s="121"/>
      <c r="D306" s="121" t="s">
        <v>824</v>
      </c>
      <c r="E306" s="121" t="s">
        <v>294</v>
      </c>
      <c r="F306" s="121" t="s">
        <v>2252</v>
      </c>
      <c r="G306" s="121" t="s">
        <v>221</v>
      </c>
      <c r="H306" s="122">
        <v>1975</v>
      </c>
      <c r="I306" s="74">
        <v>85</v>
      </c>
      <c r="J306" s="74">
        <v>56</v>
      </c>
      <c r="K306" s="74">
        <v>56</v>
      </c>
      <c r="L306" s="74">
        <v>56</v>
      </c>
      <c r="M306" s="73">
        <v>56</v>
      </c>
      <c r="N306" s="73">
        <v>56</v>
      </c>
      <c r="O306" s="73">
        <v>56</v>
      </c>
      <c r="P306" s="73">
        <v>56</v>
      </c>
      <c r="Q306" s="73">
        <v>56</v>
      </c>
      <c r="R306" s="73">
        <v>56</v>
      </c>
      <c r="S306" s="73">
        <v>56</v>
      </c>
    </row>
    <row r="307" spans="1:19">
      <c r="A307" s="14">
        <f t="shared" si="4"/>
        <v>307</v>
      </c>
      <c r="B307" s="121" t="s">
        <v>837</v>
      </c>
      <c r="C307" s="121"/>
      <c r="D307" s="121" t="s">
        <v>825</v>
      </c>
      <c r="E307" s="121" t="s">
        <v>294</v>
      </c>
      <c r="F307" s="121" t="s">
        <v>2252</v>
      </c>
      <c r="G307" s="121" t="s">
        <v>221</v>
      </c>
      <c r="H307" s="122">
        <v>1975</v>
      </c>
      <c r="I307" s="74">
        <v>85</v>
      </c>
      <c r="J307" s="74">
        <v>56</v>
      </c>
      <c r="K307" s="74">
        <v>56</v>
      </c>
      <c r="L307" s="74">
        <v>56</v>
      </c>
      <c r="M307" s="73">
        <v>56</v>
      </c>
      <c r="N307" s="73">
        <v>56</v>
      </c>
      <c r="O307" s="73">
        <v>56</v>
      </c>
      <c r="P307" s="73">
        <v>56</v>
      </c>
      <c r="Q307" s="73">
        <v>56</v>
      </c>
      <c r="R307" s="73">
        <v>56</v>
      </c>
      <c r="S307" s="73">
        <v>56</v>
      </c>
    </row>
    <row r="308" spans="1:19">
      <c r="A308" s="14">
        <f t="shared" si="4"/>
        <v>308</v>
      </c>
      <c r="B308" s="121" t="s">
        <v>840</v>
      </c>
      <c r="C308" s="121"/>
      <c r="D308" s="121" t="s">
        <v>826</v>
      </c>
      <c r="E308" s="121" t="s">
        <v>294</v>
      </c>
      <c r="F308" s="121" t="s">
        <v>2252</v>
      </c>
      <c r="G308" s="121" t="s">
        <v>221</v>
      </c>
      <c r="H308" s="122">
        <v>1975</v>
      </c>
      <c r="I308" s="74">
        <v>85</v>
      </c>
      <c r="J308" s="74">
        <v>56</v>
      </c>
      <c r="K308" s="74">
        <v>56</v>
      </c>
      <c r="L308" s="74">
        <v>56</v>
      </c>
      <c r="M308" s="73">
        <v>56</v>
      </c>
      <c r="N308" s="73">
        <v>56</v>
      </c>
      <c r="O308" s="73">
        <v>56</v>
      </c>
      <c r="P308" s="73">
        <v>56</v>
      </c>
      <c r="Q308" s="73">
        <v>56</v>
      </c>
      <c r="R308" s="73">
        <v>56</v>
      </c>
      <c r="S308" s="73">
        <v>56</v>
      </c>
    </row>
    <row r="309" spans="1:19">
      <c r="A309" s="14">
        <f t="shared" si="4"/>
        <v>309</v>
      </c>
      <c r="B309" s="121" t="s">
        <v>843</v>
      </c>
      <c r="C309" s="121"/>
      <c r="D309" s="121" t="s">
        <v>827</v>
      </c>
      <c r="E309" s="121" t="s">
        <v>294</v>
      </c>
      <c r="F309" s="121" t="s">
        <v>2252</v>
      </c>
      <c r="G309" s="121" t="s">
        <v>221</v>
      </c>
      <c r="H309" s="122">
        <v>1975</v>
      </c>
      <c r="I309" s="74">
        <v>85</v>
      </c>
      <c r="J309" s="74">
        <v>56</v>
      </c>
      <c r="K309" s="74">
        <v>56</v>
      </c>
      <c r="L309" s="74">
        <v>56</v>
      </c>
      <c r="M309" s="73">
        <v>56</v>
      </c>
      <c r="N309" s="73">
        <v>56</v>
      </c>
      <c r="O309" s="73">
        <v>56</v>
      </c>
      <c r="P309" s="73">
        <v>56</v>
      </c>
      <c r="Q309" s="73">
        <v>56</v>
      </c>
      <c r="R309" s="73">
        <v>56</v>
      </c>
      <c r="S309" s="73">
        <v>56</v>
      </c>
    </row>
    <row r="310" spans="1:19">
      <c r="A310" s="14">
        <f t="shared" si="4"/>
        <v>310</v>
      </c>
      <c r="B310" s="121" t="s">
        <v>846</v>
      </c>
      <c r="C310" s="121"/>
      <c r="D310" s="121" t="s">
        <v>828</v>
      </c>
      <c r="E310" s="121" t="s">
        <v>294</v>
      </c>
      <c r="F310" s="121" t="s">
        <v>2252</v>
      </c>
      <c r="G310" s="121" t="s">
        <v>221</v>
      </c>
      <c r="H310" s="122">
        <v>1975</v>
      </c>
      <c r="I310" s="74">
        <v>85</v>
      </c>
      <c r="J310" s="74">
        <v>56</v>
      </c>
      <c r="K310" s="74">
        <v>56</v>
      </c>
      <c r="L310" s="74">
        <v>56</v>
      </c>
      <c r="M310" s="73">
        <v>56</v>
      </c>
      <c r="N310" s="73">
        <v>56</v>
      </c>
      <c r="O310" s="73">
        <v>56</v>
      </c>
      <c r="P310" s="73">
        <v>56</v>
      </c>
      <c r="Q310" s="73">
        <v>56</v>
      </c>
      <c r="R310" s="73">
        <v>56</v>
      </c>
      <c r="S310" s="73">
        <v>56</v>
      </c>
    </row>
    <row r="311" spans="1:19">
      <c r="A311" s="14">
        <f t="shared" si="4"/>
        <v>311</v>
      </c>
      <c r="B311" s="121" t="s">
        <v>640</v>
      </c>
      <c r="C311" s="121"/>
      <c r="D311" s="121" t="s">
        <v>641</v>
      </c>
      <c r="E311" s="121" t="s">
        <v>294</v>
      </c>
      <c r="F311" s="121" t="s">
        <v>2251</v>
      </c>
      <c r="G311" s="121" t="s">
        <v>221</v>
      </c>
      <c r="H311" s="122">
        <v>1974</v>
      </c>
      <c r="I311" s="74">
        <v>113.1</v>
      </c>
      <c r="J311" s="74">
        <v>110</v>
      </c>
      <c r="K311" s="74">
        <v>110</v>
      </c>
      <c r="L311" s="74">
        <v>110</v>
      </c>
      <c r="M311" s="73">
        <v>110</v>
      </c>
      <c r="N311" s="73">
        <v>110</v>
      </c>
      <c r="O311" s="73">
        <v>110</v>
      </c>
      <c r="P311" s="73">
        <v>110</v>
      </c>
      <c r="Q311" s="73">
        <v>110</v>
      </c>
      <c r="R311" s="73">
        <v>110</v>
      </c>
      <c r="S311" s="73">
        <v>110</v>
      </c>
    </row>
    <row r="312" spans="1:19">
      <c r="A312" s="14">
        <f t="shared" si="4"/>
        <v>312</v>
      </c>
      <c r="B312" s="121" t="s">
        <v>659</v>
      </c>
      <c r="C312" s="121"/>
      <c r="D312" s="121" t="s">
        <v>660</v>
      </c>
      <c r="E312" s="121" t="s">
        <v>294</v>
      </c>
      <c r="F312" s="121" t="s">
        <v>2251</v>
      </c>
      <c r="G312" s="121" t="s">
        <v>221</v>
      </c>
      <c r="H312" s="122">
        <v>1974</v>
      </c>
      <c r="I312" s="74">
        <v>113.1</v>
      </c>
      <c r="J312" s="74">
        <v>110</v>
      </c>
      <c r="K312" s="74">
        <v>110</v>
      </c>
      <c r="L312" s="74">
        <v>110</v>
      </c>
      <c r="M312" s="73">
        <v>110</v>
      </c>
      <c r="N312" s="73">
        <v>110</v>
      </c>
      <c r="O312" s="73">
        <v>110</v>
      </c>
      <c r="P312" s="73">
        <v>110</v>
      </c>
      <c r="Q312" s="73">
        <v>110</v>
      </c>
      <c r="R312" s="73">
        <v>110</v>
      </c>
      <c r="S312" s="73">
        <v>110</v>
      </c>
    </row>
    <row r="313" spans="1:19">
      <c r="A313" s="14">
        <f t="shared" si="4"/>
        <v>313</v>
      </c>
      <c r="B313" s="121" t="s">
        <v>663</v>
      </c>
      <c r="C313" s="121"/>
      <c r="D313" s="121" t="s">
        <v>664</v>
      </c>
      <c r="E313" s="121" t="s">
        <v>665</v>
      </c>
      <c r="F313" s="121" t="s">
        <v>2251</v>
      </c>
      <c r="G313" s="121" t="s">
        <v>221</v>
      </c>
      <c r="H313" s="122">
        <v>2000</v>
      </c>
      <c r="I313" s="74">
        <v>129.06</v>
      </c>
      <c r="J313" s="74">
        <v>80.3</v>
      </c>
      <c r="K313" s="74">
        <v>80.3</v>
      </c>
      <c r="L313" s="74">
        <v>80.3</v>
      </c>
      <c r="M313" s="73">
        <v>80.3</v>
      </c>
      <c r="N313" s="73">
        <v>80.3</v>
      </c>
      <c r="O313" s="73">
        <v>80.3</v>
      </c>
      <c r="P313" s="73">
        <v>80.3</v>
      </c>
      <c r="Q313" s="73">
        <v>80.3</v>
      </c>
      <c r="R313" s="73">
        <v>80.3</v>
      </c>
      <c r="S313" s="73">
        <v>80.3</v>
      </c>
    </row>
    <row r="314" spans="1:19">
      <c r="A314" s="14">
        <f t="shared" si="4"/>
        <v>314</v>
      </c>
      <c r="B314" s="121" t="s">
        <v>668</v>
      </c>
      <c r="C314" s="121"/>
      <c r="D314" s="121" t="s">
        <v>669</v>
      </c>
      <c r="E314" s="121" t="s">
        <v>665</v>
      </c>
      <c r="F314" s="121" t="s">
        <v>2251</v>
      </c>
      <c r="G314" s="121" t="s">
        <v>221</v>
      </c>
      <c r="H314" s="122">
        <v>2000</v>
      </c>
      <c r="I314" s="74">
        <v>129.06</v>
      </c>
      <c r="J314" s="74">
        <v>80.3</v>
      </c>
      <c r="K314" s="74">
        <v>80.3</v>
      </c>
      <c r="L314" s="74">
        <v>80.3</v>
      </c>
      <c r="M314" s="73">
        <v>80.3</v>
      </c>
      <c r="N314" s="73">
        <v>80.3</v>
      </c>
      <c r="O314" s="73">
        <v>80.3</v>
      </c>
      <c r="P314" s="73">
        <v>80.3</v>
      </c>
      <c r="Q314" s="73">
        <v>80.3</v>
      </c>
      <c r="R314" s="73">
        <v>80.3</v>
      </c>
      <c r="S314" s="73">
        <v>80.3</v>
      </c>
    </row>
    <row r="315" spans="1:19">
      <c r="A315" s="14">
        <f t="shared" si="4"/>
        <v>315</v>
      </c>
      <c r="B315" s="121" t="s">
        <v>672</v>
      </c>
      <c r="C315" s="121"/>
      <c r="D315" s="121" t="s">
        <v>673</v>
      </c>
      <c r="E315" s="121" t="s">
        <v>665</v>
      </c>
      <c r="F315" s="121" t="s">
        <v>2251</v>
      </c>
      <c r="G315" s="121" t="s">
        <v>221</v>
      </c>
      <c r="H315" s="122">
        <v>2000</v>
      </c>
      <c r="I315" s="74">
        <v>129.06</v>
      </c>
      <c r="J315" s="74">
        <v>80.3</v>
      </c>
      <c r="K315" s="74">
        <v>80.3</v>
      </c>
      <c r="L315" s="74">
        <v>80.3</v>
      </c>
      <c r="M315" s="73">
        <v>80.3</v>
      </c>
      <c r="N315" s="73">
        <v>80.3</v>
      </c>
      <c r="O315" s="73">
        <v>80.3</v>
      </c>
      <c r="P315" s="73">
        <v>80.3</v>
      </c>
      <c r="Q315" s="73">
        <v>80.3</v>
      </c>
      <c r="R315" s="73">
        <v>80.3</v>
      </c>
      <c r="S315" s="73">
        <v>80.3</v>
      </c>
    </row>
    <row r="316" spans="1:19">
      <c r="A316" s="14">
        <f t="shared" si="4"/>
        <v>316</v>
      </c>
      <c r="B316" s="121" t="s">
        <v>676</v>
      </c>
      <c r="C316" s="121"/>
      <c r="D316" s="121" t="s">
        <v>677</v>
      </c>
      <c r="E316" s="121" t="s">
        <v>665</v>
      </c>
      <c r="F316" s="121" t="s">
        <v>2251</v>
      </c>
      <c r="G316" s="121" t="s">
        <v>221</v>
      </c>
      <c r="H316" s="122">
        <v>2000</v>
      </c>
      <c r="I316" s="74">
        <v>143.65</v>
      </c>
      <c r="J316" s="74">
        <v>124.9</v>
      </c>
      <c r="K316" s="74">
        <v>124.9</v>
      </c>
      <c r="L316" s="74">
        <v>124.9</v>
      </c>
      <c r="M316" s="73">
        <v>124.9</v>
      </c>
      <c r="N316" s="73">
        <v>124.9</v>
      </c>
      <c r="O316" s="73">
        <v>124.9</v>
      </c>
      <c r="P316" s="73">
        <v>124.9</v>
      </c>
      <c r="Q316" s="73">
        <v>124.9</v>
      </c>
      <c r="R316" s="73">
        <v>124.9</v>
      </c>
      <c r="S316" s="73">
        <v>124.9</v>
      </c>
    </row>
    <row r="317" spans="1:19">
      <c r="A317" s="14">
        <f t="shared" si="4"/>
        <v>317</v>
      </c>
      <c r="B317" s="121" t="s">
        <v>2582</v>
      </c>
      <c r="C317" s="121"/>
      <c r="D317" s="121" t="s">
        <v>2583</v>
      </c>
      <c r="E317" s="121" t="s">
        <v>297</v>
      </c>
      <c r="F317" s="121" t="s">
        <v>2252</v>
      </c>
      <c r="G317" s="121" t="s">
        <v>46</v>
      </c>
      <c r="H317" s="122">
        <v>1985</v>
      </c>
      <c r="I317" s="74">
        <v>94</v>
      </c>
      <c r="J317" s="74">
        <v>69</v>
      </c>
      <c r="K317" s="74">
        <v>69</v>
      </c>
      <c r="L317" s="74">
        <v>69</v>
      </c>
      <c r="M317" s="73">
        <v>69</v>
      </c>
      <c r="N317" s="73">
        <v>69</v>
      </c>
      <c r="O317" s="73">
        <v>69</v>
      </c>
      <c r="P317" s="73">
        <v>69</v>
      </c>
      <c r="Q317" s="73">
        <v>69</v>
      </c>
      <c r="R317" s="73">
        <v>69</v>
      </c>
      <c r="S317" s="73">
        <v>69</v>
      </c>
    </row>
    <row r="318" spans="1:19">
      <c r="A318" s="14">
        <f t="shared" si="4"/>
        <v>318</v>
      </c>
      <c r="B318" s="121" t="s">
        <v>2413</v>
      </c>
      <c r="C318" s="121"/>
      <c r="D318" s="121" t="s">
        <v>853</v>
      </c>
      <c r="E318" s="121" t="s">
        <v>854</v>
      </c>
      <c r="F318" s="121" t="s">
        <v>2253</v>
      </c>
      <c r="G318" s="121" t="s">
        <v>45</v>
      </c>
      <c r="H318" s="122">
        <v>1965</v>
      </c>
      <c r="I318" s="74">
        <v>239</v>
      </c>
      <c r="J318" s="74">
        <v>235</v>
      </c>
      <c r="K318" s="74">
        <v>235</v>
      </c>
      <c r="L318" s="74">
        <v>235</v>
      </c>
      <c r="M318" s="73">
        <v>235</v>
      </c>
      <c r="N318" s="73">
        <v>235</v>
      </c>
      <c r="O318" s="73">
        <v>235</v>
      </c>
      <c r="P318" s="73">
        <v>235</v>
      </c>
      <c r="Q318" s="73">
        <v>235</v>
      </c>
      <c r="R318" s="73">
        <v>235</v>
      </c>
      <c r="S318" s="73">
        <v>235</v>
      </c>
    </row>
    <row r="319" spans="1:19">
      <c r="A319" s="14">
        <f t="shared" si="4"/>
        <v>319</v>
      </c>
      <c r="B319" s="121" t="s">
        <v>2607</v>
      </c>
      <c r="C319" s="121"/>
      <c r="D319" s="121" t="s">
        <v>2608</v>
      </c>
      <c r="E319" s="121" t="s">
        <v>665</v>
      </c>
      <c r="F319" s="121" t="s">
        <v>2252</v>
      </c>
      <c r="G319" s="121" t="s">
        <v>221</v>
      </c>
      <c r="H319" s="122">
        <v>2021</v>
      </c>
      <c r="I319" s="74">
        <v>60.5</v>
      </c>
      <c r="J319" s="74">
        <v>44.5</v>
      </c>
      <c r="K319" s="74">
        <v>44.5</v>
      </c>
      <c r="L319" s="74">
        <v>44.5</v>
      </c>
      <c r="M319" s="73">
        <v>44.5</v>
      </c>
      <c r="N319" s="73">
        <v>44.5</v>
      </c>
      <c r="O319" s="73">
        <v>44.5</v>
      </c>
      <c r="P319" s="73">
        <v>44.5</v>
      </c>
      <c r="Q319" s="73">
        <v>44.5</v>
      </c>
      <c r="R319" s="73">
        <v>44.5</v>
      </c>
      <c r="S319" s="73">
        <v>44.5</v>
      </c>
    </row>
    <row r="320" spans="1:19">
      <c r="A320" s="14">
        <f t="shared" si="4"/>
        <v>320</v>
      </c>
      <c r="B320" s="121" t="s">
        <v>2609</v>
      </c>
      <c r="C320" s="121"/>
      <c r="D320" s="121" t="s">
        <v>2610</v>
      </c>
      <c r="E320" s="121" t="s">
        <v>665</v>
      </c>
      <c r="F320" s="121" t="s">
        <v>2252</v>
      </c>
      <c r="G320" s="121" t="s">
        <v>221</v>
      </c>
      <c r="H320" s="122">
        <v>2021</v>
      </c>
      <c r="I320" s="74">
        <v>60.5</v>
      </c>
      <c r="J320" s="74">
        <v>44.5</v>
      </c>
      <c r="K320" s="74">
        <v>44.5</v>
      </c>
      <c r="L320" s="74">
        <v>44.5</v>
      </c>
      <c r="M320" s="73">
        <v>44.5</v>
      </c>
      <c r="N320" s="73">
        <v>44.5</v>
      </c>
      <c r="O320" s="73">
        <v>44.5</v>
      </c>
      <c r="P320" s="73">
        <v>44.5</v>
      </c>
      <c r="Q320" s="73">
        <v>44.5</v>
      </c>
      <c r="R320" s="73">
        <v>44.5</v>
      </c>
      <c r="S320" s="73">
        <v>44.5</v>
      </c>
    </row>
    <row r="321" spans="1:19">
      <c r="A321" s="14">
        <f t="shared" si="4"/>
        <v>321</v>
      </c>
      <c r="B321" s="121" t="s">
        <v>2611</v>
      </c>
      <c r="C321" s="121"/>
      <c r="D321" s="121" t="s">
        <v>2612</v>
      </c>
      <c r="E321" s="121" t="s">
        <v>665</v>
      </c>
      <c r="F321" s="121" t="s">
        <v>2252</v>
      </c>
      <c r="G321" s="121" t="s">
        <v>221</v>
      </c>
      <c r="H321" s="122">
        <v>2021</v>
      </c>
      <c r="I321" s="74">
        <v>60.5</v>
      </c>
      <c r="J321" s="74">
        <v>44.5</v>
      </c>
      <c r="K321" s="74">
        <v>44.5</v>
      </c>
      <c r="L321" s="74">
        <v>44.5</v>
      </c>
      <c r="M321" s="73">
        <v>44.5</v>
      </c>
      <c r="N321" s="73">
        <v>44.5</v>
      </c>
      <c r="O321" s="73">
        <v>44.5</v>
      </c>
      <c r="P321" s="73">
        <v>44.5</v>
      </c>
      <c r="Q321" s="73">
        <v>44.5</v>
      </c>
      <c r="R321" s="73">
        <v>44.5</v>
      </c>
      <c r="S321" s="73">
        <v>44.5</v>
      </c>
    </row>
    <row r="322" spans="1:19">
      <c r="A322" s="14">
        <f t="shared" si="4"/>
        <v>322</v>
      </c>
      <c r="B322" s="121" t="s">
        <v>2613</v>
      </c>
      <c r="C322" s="121"/>
      <c r="D322" s="121" t="s">
        <v>2614</v>
      </c>
      <c r="E322" s="121" t="s">
        <v>665</v>
      </c>
      <c r="F322" s="121" t="s">
        <v>2252</v>
      </c>
      <c r="G322" s="121" t="s">
        <v>221</v>
      </c>
      <c r="H322" s="122">
        <v>2021</v>
      </c>
      <c r="I322" s="74">
        <v>60.5</v>
      </c>
      <c r="J322" s="74">
        <v>44.5</v>
      </c>
      <c r="K322" s="74">
        <v>44.5</v>
      </c>
      <c r="L322" s="74">
        <v>44.5</v>
      </c>
      <c r="M322" s="73">
        <v>44.5</v>
      </c>
      <c r="N322" s="73">
        <v>44.5</v>
      </c>
      <c r="O322" s="73">
        <v>44.5</v>
      </c>
      <c r="P322" s="73">
        <v>44.5</v>
      </c>
      <c r="Q322" s="73">
        <v>44.5</v>
      </c>
      <c r="R322" s="73">
        <v>44.5</v>
      </c>
      <c r="S322" s="73">
        <v>44.5</v>
      </c>
    </row>
    <row r="323" spans="1:19">
      <c r="A323" s="14">
        <f t="shared" si="4"/>
        <v>323</v>
      </c>
      <c r="B323" s="121" t="s">
        <v>2615</v>
      </c>
      <c r="C323" s="121"/>
      <c r="D323" s="121" t="s">
        <v>2616</v>
      </c>
      <c r="E323" s="121" t="s">
        <v>665</v>
      </c>
      <c r="F323" s="121" t="s">
        <v>2252</v>
      </c>
      <c r="G323" s="121" t="s">
        <v>221</v>
      </c>
      <c r="H323" s="122">
        <v>2021</v>
      </c>
      <c r="I323" s="74">
        <v>60.5</v>
      </c>
      <c r="J323" s="74">
        <v>44.5</v>
      </c>
      <c r="K323" s="74">
        <v>44.5</v>
      </c>
      <c r="L323" s="74">
        <v>44.5</v>
      </c>
      <c r="M323" s="73">
        <v>44.5</v>
      </c>
      <c r="N323" s="73">
        <v>44.5</v>
      </c>
      <c r="O323" s="73">
        <v>44.5</v>
      </c>
      <c r="P323" s="73">
        <v>44.5</v>
      </c>
      <c r="Q323" s="73">
        <v>44.5</v>
      </c>
      <c r="R323" s="73">
        <v>44.5</v>
      </c>
      <c r="S323" s="73">
        <v>44.5</v>
      </c>
    </row>
    <row r="324" spans="1:19">
      <c r="A324" s="14">
        <f t="shared" si="4"/>
        <v>324</v>
      </c>
      <c r="B324" s="121" t="s">
        <v>2617</v>
      </c>
      <c r="C324" s="121"/>
      <c r="D324" s="121" t="s">
        <v>2618</v>
      </c>
      <c r="E324" s="121" t="s">
        <v>665</v>
      </c>
      <c r="F324" s="121" t="s">
        <v>2252</v>
      </c>
      <c r="G324" s="121" t="s">
        <v>221</v>
      </c>
      <c r="H324" s="122">
        <v>2021</v>
      </c>
      <c r="I324" s="74">
        <v>60.5</v>
      </c>
      <c r="J324" s="74">
        <v>44.5</v>
      </c>
      <c r="K324" s="74">
        <v>44.5</v>
      </c>
      <c r="L324" s="74">
        <v>44.5</v>
      </c>
      <c r="M324" s="73">
        <v>44.5</v>
      </c>
      <c r="N324" s="73">
        <v>44.5</v>
      </c>
      <c r="O324" s="73">
        <v>44.5</v>
      </c>
      <c r="P324" s="73">
        <v>44.5</v>
      </c>
      <c r="Q324" s="73">
        <v>44.5</v>
      </c>
      <c r="R324" s="73">
        <v>44.5</v>
      </c>
      <c r="S324" s="73">
        <v>44.5</v>
      </c>
    </row>
    <row r="325" spans="1:19">
      <c r="A325" s="14">
        <f t="shared" ref="A325:A388" si="5">A324+1</f>
        <v>325</v>
      </c>
      <c r="B325" s="121" t="s">
        <v>2619</v>
      </c>
      <c r="C325" s="121"/>
      <c r="D325" s="121" t="s">
        <v>2620</v>
      </c>
      <c r="E325" s="121" t="s">
        <v>665</v>
      </c>
      <c r="F325" s="121" t="s">
        <v>2252</v>
      </c>
      <c r="G325" s="121" t="s">
        <v>221</v>
      </c>
      <c r="H325" s="122">
        <v>2021</v>
      </c>
      <c r="I325" s="74">
        <v>60.5</v>
      </c>
      <c r="J325" s="74">
        <v>44.5</v>
      </c>
      <c r="K325" s="74">
        <v>44.5</v>
      </c>
      <c r="L325" s="74">
        <v>44.5</v>
      </c>
      <c r="M325" s="73">
        <v>44.5</v>
      </c>
      <c r="N325" s="73">
        <v>44.5</v>
      </c>
      <c r="O325" s="73">
        <v>44.5</v>
      </c>
      <c r="P325" s="73">
        <v>44.5</v>
      </c>
      <c r="Q325" s="73">
        <v>44.5</v>
      </c>
      <c r="R325" s="73">
        <v>44.5</v>
      </c>
      <c r="S325" s="73">
        <v>44.5</v>
      </c>
    </row>
    <row r="326" spans="1:19">
      <c r="A326" s="14">
        <f t="shared" si="5"/>
        <v>326</v>
      </c>
      <c r="B326" s="121" t="s">
        <v>2621</v>
      </c>
      <c r="C326" s="121"/>
      <c r="D326" s="121" t="s">
        <v>2622</v>
      </c>
      <c r="E326" s="121" t="s">
        <v>665</v>
      </c>
      <c r="F326" s="121" t="s">
        <v>2252</v>
      </c>
      <c r="G326" s="121" t="s">
        <v>221</v>
      </c>
      <c r="H326" s="122">
        <v>2021</v>
      </c>
      <c r="I326" s="74">
        <v>60.5</v>
      </c>
      <c r="J326" s="74">
        <v>44.5</v>
      </c>
      <c r="K326" s="74">
        <v>44.5</v>
      </c>
      <c r="L326" s="74">
        <v>44.5</v>
      </c>
      <c r="M326" s="73">
        <v>44.5</v>
      </c>
      <c r="N326" s="73">
        <v>44.5</v>
      </c>
      <c r="O326" s="73">
        <v>44.5</v>
      </c>
      <c r="P326" s="73">
        <v>44.5</v>
      </c>
      <c r="Q326" s="73">
        <v>44.5</v>
      </c>
      <c r="R326" s="73">
        <v>44.5</v>
      </c>
      <c r="S326" s="73">
        <v>44.5</v>
      </c>
    </row>
    <row r="327" spans="1:19">
      <c r="A327" s="14">
        <f t="shared" si="5"/>
        <v>327</v>
      </c>
      <c r="B327" s="121" t="s">
        <v>2623</v>
      </c>
      <c r="C327" s="121"/>
      <c r="D327" s="121" t="s">
        <v>2624</v>
      </c>
      <c r="E327" s="121" t="s">
        <v>665</v>
      </c>
      <c r="F327" s="121" t="s">
        <v>2252</v>
      </c>
      <c r="G327" s="121" t="s">
        <v>221</v>
      </c>
      <c r="H327" s="122">
        <v>2021</v>
      </c>
      <c r="I327" s="74">
        <v>60.5</v>
      </c>
      <c r="J327" s="74">
        <v>44.5</v>
      </c>
      <c r="K327" s="74">
        <v>44.5</v>
      </c>
      <c r="L327" s="74">
        <v>44.5</v>
      </c>
      <c r="M327" s="73">
        <v>44.5</v>
      </c>
      <c r="N327" s="73">
        <v>44.5</v>
      </c>
      <c r="O327" s="73">
        <v>44.5</v>
      </c>
      <c r="P327" s="73">
        <v>44.5</v>
      </c>
      <c r="Q327" s="73">
        <v>44.5</v>
      </c>
      <c r="R327" s="73">
        <v>44.5</v>
      </c>
      <c r="S327" s="73">
        <v>44.5</v>
      </c>
    </row>
    <row r="328" spans="1:19">
      <c r="A328" s="14">
        <f t="shared" si="5"/>
        <v>328</v>
      </c>
      <c r="B328" s="121" t="s">
        <v>2625</v>
      </c>
      <c r="C328" s="121"/>
      <c r="D328" s="121" t="s">
        <v>2626</v>
      </c>
      <c r="E328" s="121" t="s">
        <v>665</v>
      </c>
      <c r="F328" s="121" t="s">
        <v>2252</v>
      </c>
      <c r="G328" s="121" t="s">
        <v>221</v>
      </c>
      <c r="H328" s="122">
        <v>2021</v>
      </c>
      <c r="I328" s="74">
        <v>60.5</v>
      </c>
      <c r="J328" s="74">
        <v>44.5</v>
      </c>
      <c r="K328" s="74">
        <v>44.5</v>
      </c>
      <c r="L328" s="74">
        <v>44.5</v>
      </c>
      <c r="M328" s="73">
        <v>44.5</v>
      </c>
      <c r="N328" s="73">
        <v>44.5</v>
      </c>
      <c r="O328" s="73">
        <v>44.5</v>
      </c>
      <c r="P328" s="73">
        <v>44.5</v>
      </c>
      <c r="Q328" s="73">
        <v>44.5</v>
      </c>
      <c r="R328" s="73">
        <v>44.5</v>
      </c>
      <c r="S328" s="73">
        <v>44.5</v>
      </c>
    </row>
    <row r="329" spans="1:19">
      <c r="A329" s="14">
        <f t="shared" si="5"/>
        <v>329</v>
      </c>
      <c r="B329" s="121" t="s">
        <v>829</v>
      </c>
      <c r="C329" s="121"/>
      <c r="D329" s="121" t="s">
        <v>830</v>
      </c>
      <c r="E329" s="121" t="s">
        <v>51</v>
      </c>
      <c r="F329" s="121" t="s">
        <v>2252</v>
      </c>
      <c r="G329" s="121" t="s">
        <v>46</v>
      </c>
      <c r="H329" s="122">
        <v>2009</v>
      </c>
      <c r="I329" s="74">
        <v>64.5</v>
      </c>
      <c r="J329" s="74">
        <v>48</v>
      </c>
      <c r="K329" s="74">
        <v>48</v>
      </c>
      <c r="L329" s="74">
        <v>48</v>
      </c>
      <c r="M329" s="73">
        <v>48</v>
      </c>
      <c r="N329" s="73">
        <v>48</v>
      </c>
      <c r="O329" s="73">
        <v>48</v>
      </c>
      <c r="P329" s="73">
        <v>48</v>
      </c>
      <c r="Q329" s="73">
        <v>48</v>
      </c>
      <c r="R329" s="73">
        <v>48</v>
      </c>
      <c r="S329" s="73">
        <v>48</v>
      </c>
    </row>
    <row r="330" spans="1:19">
      <c r="A330" s="14">
        <f t="shared" si="5"/>
        <v>330</v>
      </c>
      <c r="B330" s="121" t="s">
        <v>832</v>
      </c>
      <c r="C330" s="121"/>
      <c r="D330" s="121" t="s">
        <v>833</v>
      </c>
      <c r="E330" s="121" t="s">
        <v>51</v>
      </c>
      <c r="F330" s="121" t="s">
        <v>2252</v>
      </c>
      <c r="G330" s="121" t="s">
        <v>46</v>
      </c>
      <c r="H330" s="122">
        <v>2009</v>
      </c>
      <c r="I330" s="74">
        <v>64.5</v>
      </c>
      <c r="J330" s="74">
        <v>48</v>
      </c>
      <c r="K330" s="74">
        <v>48</v>
      </c>
      <c r="L330" s="74">
        <v>48</v>
      </c>
      <c r="M330" s="73">
        <v>48</v>
      </c>
      <c r="N330" s="73">
        <v>48</v>
      </c>
      <c r="O330" s="73">
        <v>48</v>
      </c>
      <c r="P330" s="73">
        <v>48</v>
      </c>
      <c r="Q330" s="73">
        <v>48</v>
      </c>
      <c r="R330" s="73">
        <v>48</v>
      </c>
      <c r="S330" s="73">
        <v>48</v>
      </c>
    </row>
    <row r="331" spans="1:19">
      <c r="A331" s="14">
        <f t="shared" si="5"/>
        <v>331</v>
      </c>
      <c r="B331" s="121" t="s">
        <v>835</v>
      </c>
      <c r="C331" s="121"/>
      <c r="D331" s="121" t="s">
        <v>836</v>
      </c>
      <c r="E331" s="121" t="s">
        <v>51</v>
      </c>
      <c r="F331" s="121" t="s">
        <v>2252</v>
      </c>
      <c r="G331" s="121" t="s">
        <v>46</v>
      </c>
      <c r="H331" s="122">
        <v>2009</v>
      </c>
      <c r="I331" s="74">
        <v>64.5</v>
      </c>
      <c r="J331" s="74">
        <v>48</v>
      </c>
      <c r="K331" s="74">
        <v>48</v>
      </c>
      <c r="L331" s="74">
        <v>48</v>
      </c>
      <c r="M331" s="73">
        <v>48</v>
      </c>
      <c r="N331" s="73">
        <v>48</v>
      </c>
      <c r="O331" s="73">
        <v>48</v>
      </c>
      <c r="P331" s="73">
        <v>48</v>
      </c>
      <c r="Q331" s="73">
        <v>48</v>
      </c>
      <c r="R331" s="73">
        <v>48</v>
      </c>
      <c r="S331" s="73">
        <v>48</v>
      </c>
    </row>
    <row r="332" spans="1:19">
      <c r="A332" s="14">
        <f t="shared" si="5"/>
        <v>332</v>
      </c>
      <c r="B332" s="121" t="s">
        <v>838</v>
      </c>
      <c r="C332" s="121"/>
      <c r="D332" s="121" t="s">
        <v>839</v>
      </c>
      <c r="E332" s="121" t="s">
        <v>51</v>
      </c>
      <c r="F332" s="121" t="s">
        <v>2252</v>
      </c>
      <c r="G332" s="121" t="s">
        <v>46</v>
      </c>
      <c r="H332" s="122">
        <v>2009</v>
      </c>
      <c r="I332" s="74">
        <v>64.5</v>
      </c>
      <c r="J332" s="74">
        <v>47</v>
      </c>
      <c r="K332" s="74">
        <v>47</v>
      </c>
      <c r="L332" s="74">
        <v>47</v>
      </c>
      <c r="M332" s="73">
        <v>47</v>
      </c>
      <c r="N332" s="73">
        <v>47</v>
      </c>
      <c r="O332" s="73">
        <v>47</v>
      </c>
      <c r="P332" s="73">
        <v>47</v>
      </c>
      <c r="Q332" s="73">
        <v>47</v>
      </c>
      <c r="R332" s="73">
        <v>47</v>
      </c>
      <c r="S332" s="73">
        <v>47</v>
      </c>
    </row>
    <row r="333" spans="1:19">
      <c r="A333" s="14">
        <f t="shared" si="5"/>
        <v>333</v>
      </c>
      <c r="B333" s="121" t="s">
        <v>855</v>
      </c>
      <c r="C333" s="121"/>
      <c r="D333" s="121" t="s">
        <v>856</v>
      </c>
      <c r="E333" s="121" t="s">
        <v>51</v>
      </c>
      <c r="F333" s="121" t="s">
        <v>2253</v>
      </c>
      <c r="G333" s="121" t="s">
        <v>46</v>
      </c>
      <c r="H333" s="122">
        <v>1966</v>
      </c>
      <c r="I333" s="74">
        <v>225</v>
      </c>
      <c r="J333" s="74">
        <v>217</v>
      </c>
      <c r="K333" s="74">
        <v>217</v>
      </c>
      <c r="L333" s="74">
        <v>217</v>
      </c>
      <c r="M333" s="73">
        <v>217</v>
      </c>
      <c r="N333" s="73">
        <v>217</v>
      </c>
      <c r="O333" s="73">
        <v>217</v>
      </c>
      <c r="P333" s="73">
        <v>217</v>
      </c>
      <c r="Q333" s="73">
        <v>217</v>
      </c>
      <c r="R333" s="73">
        <v>217</v>
      </c>
      <c r="S333" s="73">
        <v>217</v>
      </c>
    </row>
    <row r="334" spans="1:19">
      <c r="A334" s="14">
        <f t="shared" si="5"/>
        <v>334</v>
      </c>
      <c r="B334" s="121" t="s">
        <v>857</v>
      </c>
      <c r="C334" s="121"/>
      <c r="D334" s="121" t="s">
        <v>858</v>
      </c>
      <c r="E334" s="121" t="s">
        <v>51</v>
      </c>
      <c r="F334" s="121" t="s">
        <v>2253</v>
      </c>
      <c r="G334" s="121" t="s">
        <v>46</v>
      </c>
      <c r="H334" s="122">
        <v>1968</v>
      </c>
      <c r="I334" s="74">
        <v>240</v>
      </c>
      <c r="J334" s="74">
        <v>230</v>
      </c>
      <c r="K334" s="74">
        <v>230</v>
      </c>
      <c r="L334" s="74">
        <v>230</v>
      </c>
      <c r="M334" s="73">
        <v>230</v>
      </c>
      <c r="N334" s="73">
        <v>230</v>
      </c>
      <c r="O334" s="73">
        <v>230</v>
      </c>
      <c r="P334" s="73">
        <v>230</v>
      </c>
      <c r="Q334" s="73">
        <v>230</v>
      </c>
      <c r="R334" s="73">
        <v>230</v>
      </c>
      <c r="S334" s="73">
        <v>230</v>
      </c>
    </row>
    <row r="335" spans="1:19">
      <c r="A335" s="14">
        <f t="shared" si="5"/>
        <v>335</v>
      </c>
      <c r="B335" s="121" t="s">
        <v>859</v>
      </c>
      <c r="C335" s="121"/>
      <c r="D335" s="121" t="s">
        <v>860</v>
      </c>
      <c r="E335" s="121" t="s">
        <v>51</v>
      </c>
      <c r="F335" s="121" t="s">
        <v>2253</v>
      </c>
      <c r="G335" s="121" t="s">
        <v>46</v>
      </c>
      <c r="H335" s="122">
        <v>1970</v>
      </c>
      <c r="I335" s="74">
        <v>420</v>
      </c>
      <c r="J335" s="74">
        <v>412</v>
      </c>
      <c r="K335" s="74">
        <v>412</v>
      </c>
      <c r="L335" s="74">
        <v>412</v>
      </c>
      <c r="M335" s="73">
        <v>412</v>
      </c>
      <c r="N335" s="73">
        <v>412</v>
      </c>
      <c r="O335" s="73">
        <v>412</v>
      </c>
      <c r="P335" s="73">
        <v>412</v>
      </c>
      <c r="Q335" s="73">
        <v>412</v>
      </c>
      <c r="R335" s="73">
        <v>412</v>
      </c>
      <c r="S335" s="73">
        <v>412</v>
      </c>
    </row>
    <row r="336" spans="1:19">
      <c r="A336" s="14">
        <f t="shared" si="5"/>
        <v>336</v>
      </c>
      <c r="B336" s="121" t="s">
        <v>1746</v>
      </c>
      <c r="C336" s="121"/>
      <c r="D336" s="121" t="s">
        <v>1747</v>
      </c>
      <c r="E336" s="121" t="s">
        <v>607</v>
      </c>
      <c r="F336" s="121" t="s">
        <v>2252</v>
      </c>
      <c r="G336" s="121" t="s">
        <v>46</v>
      </c>
      <c r="H336" s="122">
        <v>2020</v>
      </c>
      <c r="I336" s="74">
        <v>60.5</v>
      </c>
      <c r="J336" s="74">
        <v>44</v>
      </c>
      <c r="K336" s="74">
        <v>44</v>
      </c>
      <c r="L336" s="74">
        <v>44</v>
      </c>
      <c r="M336" s="73">
        <v>44</v>
      </c>
      <c r="N336" s="73">
        <v>44</v>
      </c>
      <c r="O336" s="73">
        <v>44</v>
      </c>
      <c r="P336" s="73">
        <v>44</v>
      </c>
      <c r="Q336" s="73">
        <v>44</v>
      </c>
      <c r="R336" s="73">
        <v>44</v>
      </c>
      <c r="S336" s="73">
        <v>44</v>
      </c>
    </row>
    <row r="337" spans="1:19">
      <c r="A337" s="14">
        <f t="shared" si="5"/>
        <v>337</v>
      </c>
      <c r="B337" s="121" t="s">
        <v>1748</v>
      </c>
      <c r="C337" s="121"/>
      <c r="D337" s="121" t="s">
        <v>1749</v>
      </c>
      <c r="E337" s="121" t="s">
        <v>607</v>
      </c>
      <c r="F337" s="121" t="s">
        <v>2252</v>
      </c>
      <c r="G337" s="121" t="s">
        <v>46</v>
      </c>
      <c r="H337" s="122">
        <v>2020</v>
      </c>
      <c r="I337" s="74">
        <v>60.5</v>
      </c>
      <c r="J337" s="74">
        <v>44</v>
      </c>
      <c r="K337" s="74">
        <v>44</v>
      </c>
      <c r="L337" s="74">
        <v>44</v>
      </c>
      <c r="M337" s="73">
        <v>44</v>
      </c>
      <c r="N337" s="73">
        <v>44</v>
      </c>
      <c r="O337" s="73">
        <v>44</v>
      </c>
      <c r="P337" s="73">
        <v>44</v>
      </c>
      <c r="Q337" s="73">
        <v>44</v>
      </c>
      <c r="R337" s="73">
        <v>44</v>
      </c>
      <c r="S337" s="73">
        <v>44</v>
      </c>
    </row>
    <row r="338" spans="1:19">
      <c r="A338" s="14">
        <f t="shared" si="5"/>
        <v>338</v>
      </c>
      <c r="B338" s="121" t="s">
        <v>861</v>
      </c>
      <c r="C338" s="121"/>
      <c r="D338" s="121" t="s">
        <v>862</v>
      </c>
      <c r="E338" s="121" t="s">
        <v>607</v>
      </c>
      <c r="F338" s="121" t="s">
        <v>2252</v>
      </c>
      <c r="G338" s="121" t="s">
        <v>46</v>
      </c>
      <c r="H338" s="122">
        <v>2019</v>
      </c>
      <c r="I338" s="74">
        <v>60.5</v>
      </c>
      <c r="J338" s="74">
        <v>44</v>
      </c>
      <c r="K338" s="74">
        <v>44</v>
      </c>
      <c r="L338" s="74">
        <v>44</v>
      </c>
      <c r="M338" s="73">
        <v>44</v>
      </c>
      <c r="N338" s="73">
        <v>44</v>
      </c>
      <c r="O338" s="73">
        <v>44</v>
      </c>
      <c r="P338" s="73">
        <v>44</v>
      </c>
      <c r="Q338" s="73">
        <v>44</v>
      </c>
      <c r="R338" s="73">
        <v>44</v>
      </c>
      <c r="S338" s="73">
        <v>44</v>
      </c>
    </row>
    <row r="339" spans="1:19">
      <c r="A339" s="14">
        <f t="shared" si="5"/>
        <v>339</v>
      </c>
      <c r="B339" s="121" t="s">
        <v>863</v>
      </c>
      <c r="C339" s="121"/>
      <c r="D339" s="121" t="s">
        <v>864</v>
      </c>
      <c r="E339" s="121" t="s">
        <v>607</v>
      </c>
      <c r="F339" s="121" t="s">
        <v>2252</v>
      </c>
      <c r="G339" s="121" t="s">
        <v>46</v>
      </c>
      <c r="H339" s="122">
        <v>2019</v>
      </c>
      <c r="I339" s="74">
        <v>60.5</v>
      </c>
      <c r="J339" s="74">
        <v>44</v>
      </c>
      <c r="K339" s="74">
        <v>44</v>
      </c>
      <c r="L339" s="74">
        <v>44</v>
      </c>
      <c r="M339" s="73">
        <v>44</v>
      </c>
      <c r="N339" s="73">
        <v>44</v>
      </c>
      <c r="O339" s="73">
        <v>44</v>
      </c>
      <c r="P339" s="73">
        <v>44</v>
      </c>
      <c r="Q339" s="73">
        <v>44</v>
      </c>
      <c r="R339" s="73">
        <v>44</v>
      </c>
      <c r="S339" s="73">
        <v>44</v>
      </c>
    </row>
    <row r="340" spans="1:19">
      <c r="A340" s="14">
        <f t="shared" si="5"/>
        <v>340</v>
      </c>
      <c r="B340" s="121" t="s">
        <v>680</v>
      </c>
      <c r="C340" s="121"/>
      <c r="D340" s="121" t="s">
        <v>681</v>
      </c>
      <c r="E340" s="121" t="s">
        <v>607</v>
      </c>
      <c r="F340" s="121" t="s">
        <v>2251</v>
      </c>
      <c r="G340" s="121" t="s">
        <v>46</v>
      </c>
      <c r="H340" s="122">
        <v>2009</v>
      </c>
      <c r="I340" s="74">
        <v>196.86</v>
      </c>
      <c r="J340" s="74">
        <v>160</v>
      </c>
      <c r="K340" s="74">
        <v>160</v>
      </c>
      <c r="L340" s="74">
        <v>160</v>
      </c>
      <c r="M340" s="73">
        <v>160</v>
      </c>
      <c r="N340" s="73">
        <v>160</v>
      </c>
      <c r="O340" s="73">
        <v>160</v>
      </c>
      <c r="P340" s="73">
        <v>160</v>
      </c>
      <c r="Q340" s="73">
        <v>160</v>
      </c>
      <c r="R340" s="73">
        <v>160</v>
      </c>
      <c r="S340" s="73">
        <v>160</v>
      </c>
    </row>
    <row r="341" spans="1:19">
      <c r="A341" s="14">
        <f t="shared" si="5"/>
        <v>341</v>
      </c>
      <c r="B341" s="121" t="s">
        <v>684</v>
      </c>
      <c r="C341" s="121"/>
      <c r="D341" s="121" t="s">
        <v>685</v>
      </c>
      <c r="E341" s="121" t="s">
        <v>607</v>
      </c>
      <c r="F341" s="121" t="s">
        <v>2251</v>
      </c>
      <c r="G341" s="121" t="s">
        <v>46</v>
      </c>
      <c r="H341" s="122">
        <v>2009</v>
      </c>
      <c r="I341" s="74">
        <v>180.2</v>
      </c>
      <c r="J341" s="74">
        <v>125</v>
      </c>
      <c r="K341" s="74">
        <v>125</v>
      </c>
      <c r="L341" s="74">
        <v>125</v>
      </c>
      <c r="M341" s="73">
        <v>125</v>
      </c>
      <c r="N341" s="73">
        <v>125</v>
      </c>
      <c r="O341" s="73">
        <v>125</v>
      </c>
      <c r="P341" s="73">
        <v>125</v>
      </c>
      <c r="Q341" s="73">
        <v>125</v>
      </c>
      <c r="R341" s="73">
        <v>125</v>
      </c>
      <c r="S341" s="73">
        <v>125</v>
      </c>
    </row>
    <row r="342" spans="1:19">
      <c r="A342" s="14">
        <f t="shared" si="5"/>
        <v>342</v>
      </c>
      <c r="B342" s="121" t="s">
        <v>841</v>
      </c>
      <c r="C342" s="121"/>
      <c r="D342" s="121" t="s">
        <v>842</v>
      </c>
      <c r="E342" s="121" t="s">
        <v>267</v>
      </c>
      <c r="F342" s="121" t="s">
        <v>2252</v>
      </c>
      <c r="G342" s="121" t="s">
        <v>221</v>
      </c>
      <c r="H342" s="122">
        <v>1967</v>
      </c>
      <c r="I342" s="74">
        <v>16.32</v>
      </c>
      <c r="J342" s="74">
        <v>13</v>
      </c>
      <c r="K342" s="74">
        <v>13</v>
      </c>
      <c r="L342" s="74">
        <v>13</v>
      </c>
      <c r="M342" s="73">
        <v>13</v>
      </c>
      <c r="N342" s="73">
        <v>13</v>
      </c>
      <c r="O342" s="73">
        <v>13</v>
      </c>
      <c r="P342" s="73">
        <v>13</v>
      </c>
      <c r="Q342" s="73">
        <v>13</v>
      </c>
      <c r="R342" s="73">
        <v>13</v>
      </c>
      <c r="S342" s="73">
        <v>13</v>
      </c>
    </row>
    <row r="343" spans="1:19">
      <c r="A343" s="14">
        <f t="shared" si="5"/>
        <v>343</v>
      </c>
      <c r="B343" s="121" t="s">
        <v>865</v>
      </c>
      <c r="C343" s="121"/>
      <c r="D343" s="121" t="s">
        <v>866</v>
      </c>
      <c r="E343" s="121" t="s">
        <v>267</v>
      </c>
      <c r="F343" s="121" t="s">
        <v>2253</v>
      </c>
      <c r="G343" s="121" t="s">
        <v>221</v>
      </c>
      <c r="H343" s="122">
        <v>1958</v>
      </c>
      <c r="I343" s="74">
        <v>187.85</v>
      </c>
      <c r="J343" s="74">
        <v>169</v>
      </c>
      <c r="K343" s="74">
        <v>169</v>
      </c>
      <c r="L343" s="74">
        <v>169</v>
      </c>
      <c r="M343" s="73">
        <v>169</v>
      </c>
      <c r="N343" s="73">
        <v>169</v>
      </c>
      <c r="O343" s="73">
        <v>169</v>
      </c>
      <c r="P343" s="73">
        <v>169</v>
      </c>
      <c r="Q343" s="73">
        <v>169</v>
      </c>
      <c r="R343" s="73">
        <v>169</v>
      </c>
      <c r="S343" s="73">
        <v>169</v>
      </c>
    </row>
    <row r="344" spans="1:19">
      <c r="A344" s="14">
        <f t="shared" si="5"/>
        <v>344</v>
      </c>
      <c r="B344" s="121" t="s">
        <v>867</v>
      </c>
      <c r="C344" s="121"/>
      <c r="D344" s="121" t="s">
        <v>868</v>
      </c>
      <c r="E344" s="121" t="s">
        <v>267</v>
      </c>
      <c r="F344" s="121" t="s">
        <v>2253</v>
      </c>
      <c r="G344" s="121" t="s">
        <v>221</v>
      </c>
      <c r="H344" s="122">
        <v>1958</v>
      </c>
      <c r="I344" s="74">
        <v>187.85</v>
      </c>
      <c r="J344" s="74">
        <v>169</v>
      </c>
      <c r="K344" s="74">
        <v>169</v>
      </c>
      <c r="L344" s="74">
        <v>169</v>
      </c>
      <c r="M344" s="73">
        <v>169</v>
      </c>
      <c r="N344" s="73">
        <v>169</v>
      </c>
      <c r="O344" s="73">
        <v>169</v>
      </c>
      <c r="P344" s="73">
        <v>169</v>
      </c>
      <c r="Q344" s="73">
        <v>169</v>
      </c>
      <c r="R344" s="73">
        <v>169</v>
      </c>
      <c r="S344" s="73">
        <v>169</v>
      </c>
    </row>
    <row r="345" spans="1:19">
      <c r="A345" s="14">
        <f t="shared" si="5"/>
        <v>345</v>
      </c>
      <c r="B345" s="121" t="s">
        <v>869</v>
      </c>
      <c r="C345" s="121"/>
      <c r="D345" s="121" t="s">
        <v>870</v>
      </c>
      <c r="E345" s="121" t="s">
        <v>267</v>
      </c>
      <c r="F345" s="121" t="s">
        <v>2253</v>
      </c>
      <c r="G345" s="121" t="s">
        <v>221</v>
      </c>
      <c r="H345" s="122">
        <v>1961</v>
      </c>
      <c r="I345" s="74">
        <v>299.2</v>
      </c>
      <c r="J345" s="74">
        <v>240</v>
      </c>
      <c r="K345" s="74">
        <v>240</v>
      </c>
      <c r="L345" s="74">
        <v>240</v>
      </c>
      <c r="M345" s="73">
        <v>240</v>
      </c>
      <c r="N345" s="73">
        <v>240</v>
      </c>
      <c r="O345" s="73">
        <v>240</v>
      </c>
      <c r="P345" s="73">
        <v>240</v>
      </c>
      <c r="Q345" s="73">
        <v>240</v>
      </c>
      <c r="R345" s="73">
        <v>240</v>
      </c>
      <c r="S345" s="73">
        <v>240</v>
      </c>
    </row>
    <row r="346" spans="1:19">
      <c r="A346" s="14">
        <f t="shared" si="5"/>
        <v>346</v>
      </c>
      <c r="B346" s="121" t="s">
        <v>871</v>
      </c>
      <c r="C346" s="121"/>
      <c r="D346" s="121" t="s">
        <v>872</v>
      </c>
      <c r="E346" s="121" t="s">
        <v>267</v>
      </c>
      <c r="F346" s="121" t="s">
        <v>2253</v>
      </c>
      <c r="G346" s="121" t="s">
        <v>221</v>
      </c>
      <c r="H346" s="122">
        <v>1968</v>
      </c>
      <c r="I346" s="74">
        <v>580.5</v>
      </c>
      <c r="J346" s="74">
        <v>527</v>
      </c>
      <c r="K346" s="74">
        <v>527</v>
      </c>
      <c r="L346" s="74">
        <v>527</v>
      </c>
      <c r="M346" s="73">
        <v>527</v>
      </c>
      <c r="N346" s="73">
        <v>527</v>
      </c>
      <c r="O346" s="73">
        <v>527</v>
      </c>
      <c r="P346" s="73">
        <v>527</v>
      </c>
      <c r="Q346" s="73">
        <v>527</v>
      </c>
      <c r="R346" s="73">
        <v>527</v>
      </c>
      <c r="S346" s="73">
        <v>527</v>
      </c>
    </row>
    <row r="347" spans="1:19">
      <c r="A347" s="14">
        <f t="shared" si="5"/>
        <v>347</v>
      </c>
      <c r="B347" s="121" t="s">
        <v>686</v>
      </c>
      <c r="C347" s="121"/>
      <c r="D347" s="121" t="s">
        <v>687</v>
      </c>
      <c r="E347" s="121" t="s">
        <v>688</v>
      </c>
      <c r="F347" s="121" t="s">
        <v>2251</v>
      </c>
      <c r="G347" s="121" t="s">
        <v>47</v>
      </c>
      <c r="H347" s="122">
        <v>1987</v>
      </c>
      <c r="I347" s="74">
        <v>20</v>
      </c>
      <c r="J347" s="74">
        <v>20</v>
      </c>
      <c r="K347" s="74">
        <v>20</v>
      </c>
      <c r="L347" s="74">
        <v>20</v>
      </c>
      <c r="M347" s="73">
        <v>20</v>
      </c>
      <c r="N347" s="73">
        <v>20</v>
      </c>
      <c r="O347" s="73">
        <v>20</v>
      </c>
      <c r="P347" s="73">
        <v>20</v>
      </c>
      <c r="Q347" s="73">
        <v>20</v>
      </c>
      <c r="R347" s="73">
        <v>20</v>
      </c>
      <c r="S347" s="73">
        <v>20</v>
      </c>
    </row>
    <row r="348" spans="1:19">
      <c r="A348" s="14">
        <f t="shared" si="5"/>
        <v>348</v>
      </c>
      <c r="B348" s="121" t="s">
        <v>689</v>
      </c>
      <c r="C348" s="121"/>
      <c r="D348" s="121" t="s">
        <v>690</v>
      </c>
      <c r="E348" s="121" t="s">
        <v>688</v>
      </c>
      <c r="F348" s="121" t="s">
        <v>2251</v>
      </c>
      <c r="G348" s="121" t="s">
        <v>47</v>
      </c>
      <c r="H348" s="122">
        <v>1987</v>
      </c>
      <c r="I348" s="74">
        <v>20</v>
      </c>
      <c r="J348" s="74">
        <v>20</v>
      </c>
      <c r="K348" s="74">
        <v>20</v>
      </c>
      <c r="L348" s="74">
        <v>20</v>
      </c>
      <c r="M348" s="73">
        <v>20</v>
      </c>
      <c r="N348" s="73">
        <v>20</v>
      </c>
      <c r="O348" s="73">
        <v>20</v>
      </c>
      <c r="P348" s="73">
        <v>20</v>
      </c>
      <c r="Q348" s="73">
        <v>20</v>
      </c>
      <c r="R348" s="73">
        <v>20</v>
      </c>
      <c r="S348" s="73">
        <v>20</v>
      </c>
    </row>
    <row r="349" spans="1:19">
      <c r="A349" s="14">
        <f t="shared" si="5"/>
        <v>349</v>
      </c>
      <c r="B349" s="121" t="s">
        <v>691</v>
      </c>
      <c r="C349" s="121"/>
      <c r="D349" s="121" t="s">
        <v>692</v>
      </c>
      <c r="E349" s="121" t="s">
        <v>688</v>
      </c>
      <c r="F349" s="121" t="s">
        <v>2251</v>
      </c>
      <c r="G349" s="121" t="s">
        <v>47</v>
      </c>
      <c r="H349" s="122">
        <v>1987</v>
      </c>
      <c r="I349" s="74">
        <v>20</v>
      </c>
      <c r="J349" s="74">
        <v>20</v>
      </c>
      <c r="K349" s="74">
        <v>20</v>
      </c>
      <c r="L349" s="74">
        <v>20</v>
      </c>
      <c r="M349" s="73">
        <v>20</v>
      </c>
      <c r="N349" s="73">
        <v>20</v>
      </c>
      <c r="O349" s="73">
        <v>20</v>
      </c>
      <c r="P349" s="73">
        <v>20</v>
      </c>
      <c r="Q349" s="73">
        <v>20</v>
      </c>
      <c r="R349" s="73">
        <v>20</v>
      </c>
      <c r="S349" s="73">
        <v>20</v>
      </c>
    </row>
    <row r="350" spans="1:19">
      <c r="A350" s="14">
        <f t="shared" si="5"/>
        <v>350</v>
      </c>
      <c r="B350" s="121" t="s">
        <v>695</v>
      </c>
      <c r="C350" s="121"/>
      <c r="D350" s="121" t="s">
        <v>696</v>
      </c>
      <c r="E350" s="121" t="s">
        <v>688</v>
      </c>
      <c r="F350" s="121" t="s">
        <v>2251</v>
      </c>
      <c r="G350" s="121" t="s">
        <v>47</v>
      </c>
      <c r="H350" s="122">
        <v>1987</v>
      </c>
      <c r="I350" s="74">
        <v>20</v>
      </c>
      <c r="J350" s="74">
        <v>17</v>
      </c>
      <c r="K350" s="74">
        <v>17</v>
      </c>
      <c r="L350" s="74">
        <v>17</v>
      </c>
      <c r="M350" s="73">
        <v>17</v>
      </c>
      <c r="N350" s="73">
        <v>17</v>
      </c>
      <c r="O350" s="73">
        <v>17</v>
      </c>
      <c r="P350" s="73">
        <v>17</v>
      </c>
      <c r="Q350" s="73">
        <v>17</v>
      </c>
      <c r="R350" s="73">
        <v>17</v>
      </c>
      <c r="S350" s="73">
        <v>17</v>
      </c>
    </row>
    <row r="351" spans="1:19">
      <c r="A351" s="14">
        <f t="shared" si="5"/>
        <v>351</v>
      </c>
      <c r="B351" s="121" t="s">
        <v>844</v>
      </c>
      <c r="C351" s="121"/>
      <c r="D351" s="121" t="s">
        <v>845</v>
      </c>
      <c r="E351" s="121" t="s">
        <v>186</v>
      </c>
      <c r="F351" s="121" t="s">
        <v>2252</v>
      </c>
      <c r="G351" s="121" t="s">
        <v>46</v>
      </c>
      <c r="H351" s="122">
        <v>2009</v>
      </c>
      <c r="I351" s="74">
        <v>60.5</v>
      </c>
      <c r="J351" s="74">
        <v>44</v>
      </c>
      <c r="K351" s="74">
        <v>44</v>
      </c>
      <c r="L351" s="74">
        <v>44</v>
      </c>
      <c r="M351" s="73">
        <v>44</v>
      </c>
      <c r="N351" s="73">
        <v>44</v>
      </c>
      <c r="O351" s="73">
        <v>44</v>
      </c>
      <c r="P351" s="73">
        <v>44</v>
      </c>
      <c r="Q351" s="73">
        <v>44</v>
      </c>
      <c r="R351" s="73">
        <v>44</v>
      </c>
      <c r="S351" s="73">
        <v>44</v>
      </c>
    </row>
    <row r="352" spans="1:19">
      <c r="A352" s="14">
        <f t="shared" si="5"/>
        <v>352</v>
      </c>
      <c r="B352" s="121" t="s">
        <v>847</v>
      </c>
      <c r="C352" s="121"/>
      <c r="D352" s="121" t="s">
        <v>848</v>
      </c>
      <c r="E352" s="121" t="s">
        <v>186</v>
      </c>
      <c r="F352" s="121" t="s">
        <v>2252</v>
      </c>
      <c r="G352" s="121" t="s">
        <v>46</v>
      </c>
      <c r="H352" s="122">
        <v>2009</v>
      </c>
      <c r="I352" s="74">
        <v>60.5</v>
      </c>
      <c r="J352" s="74">
        <v>44</v>
      </c>
      <c r="K352" s="74">
        <v>44</v>
      </c>
      <c r="L352" s="74">
        <v>44</v>
      </c>
      <c r="M352" s="73">
        <v>44</v>
      </c>
      <c r="N352" s="73">
        <v>44</v>
      </c>
      <c r="O352" s="73">
        <v>44</v>
      </c>
      <c r="P352" s="73">
        <v>44</v>
      </c>
      <c r="Q352" s="73">
        <v>44</v>
      </c>
      <c r="R352" s="73">
        <v>44</v>
      </c>
      <c r="S352" s="73">
        <v>44</v>
      </c>
    </row>
    <row r="353" spans="1:19">
      <c r="A353" s="14">
        <f t="shared" si="5"/>
        <v>353</v>
      </c>
      <c r="B353" s="121" t="s">
        <v>849</v>
      </c>
      <c r="C353" s="121"/>
      <c r="D353" s="121" t="s">
        <v>850</v>
      </c>
      <c r="E353" s="121" t="s">
        <v>186</v>
      </c>
      <c r="F353" s="121" t="s">
        <v>2252</v>
      </c>
      <c r="G353" s="121" t="s">
        <v>46</v>
      </c>
      <c r="H353" s="122">
        <v>2009</v>
      </c>
      <c r="I353" s="74">
        <v>60.5</v>
      </c>
      <c r="J353" s="74">
        <v>44</v>
      </c>
      <c r="K353" s="74">
        <v>44</v>
      </c>
      <c r="L353" s="74">
        <v>44</v>
      </c>
      <c r="M353" s="73">
        <v>44</v>
      </c>
      <c r="N353" s="73">
        <v>44</v>
      </c>
      <c r="O353" s="73">
        <v>44</v>
      </c>
      <c r="P353" s="73">
        <v>44</v>
      </c>
      <c r="Q353" s="73">
        <v>44</v>
      </c>
      <c r="R353" s="73">
        <v>44</v>
      </c>
      <c r="S353" s="73">
        <v>44</v>
      </c>
    </row>
    <row r="354" spans="1:19">
      <c r="A354" s="14">
        <f t="shared" si="5"/>
        <v>354</v>
      </c>
      <c r="B354" s="121" t="s">
        <v>851</v>
      </c>
      <c r="C354" s="121"/>
      <c r="D354" s="121" t="s">
        <v>852</v>
      </c>
      <c r="E354" s="121" t="s">
        <v>186</v>
      </c>
      <c r="F354" s="121" t="s">
        <v>2252</v>
      </c>
      <c r="G354" s="121" t="s">
        <v>46</v>
      </c>
      <c r="H354" s="122">
        <v>2009</v>
      </c>
      <c r="I354" s="74">
        <v>60.5</v>
      </c>
      <c r="J354" s="74">
        <v>44</v>
      </c>
      <c r="K354" s="74">
        <v>44</v>
      </c>
      <c r="L354" s="74">
        <v>44</v>
      </c>
      <c r="M354" s="73">
        <v>44</v>
      </c>
      <c r="N354" s="73">
        <v>44</v>
      </c>
      <c r="O354" s="73">
        <v>44</v>
      </c>
      <c r="P354" s="73">
        <v>44</v>
      </c>
      <c r="Q354" s="73">
        <v>44</v>
      </c>
      <c r="R354" s="73">
        <v>44</v>
      </c>
      <c r="S354" s="73">
        <v>44</v>
      </c>
    </row>
    <row r="355" spans="1:19">
      <c r="A355" s="14">
        <f t="shared" si="5"/>
        <v>355</v>
      </c>
      <c r="B355" s="121" t="s">
        <v>699</v>
      </c>
      <c r="C355" s="121" t="s">
        <v>3079</v>
      </c>
      <c r="D355" s="121" t="s">
        <v>700</v>
      </c>
      <c r="E355" s="121" t="s">
        <v>701</v>
      </c>
      <c r="F355" s="121" t="s">
        <v>2251</v>
      </c>
      <c r="G355" s="121" t="s">
        <v>45</v>
      </c>
      <c r="H355" s="122">
        <v>2004</v>
      </c>
      <c r="I355" s="74">
        <v>275</v>
      </c>
      <c r="J355" s="74">
        <v>241.4</v>
      </c>
      <c r="K355" s="74">
        <v>241.4</v>
      </c>
      <c r="L355" s="74">
        <v>241.4</v>
      </c>
      <c r="M355" s="73">
        <v>241.4</v>
      </c>
      <c r="N355" s="73">
        <v>241.4</v>
      </c>
      <c r="O355" s="73">
        <v>241.4</v>
      </c>
      <c r="P355" s="73">
        <v>241.4</v>
      </c>
      <c r="Q355" s="73">
        <v>241.4</v>
      </c>
      <c r="R355" s="73">
        <v>241.4</v>
      </c>
      <c r="S355" s="73">
        <v>241.4</v>
      </c>
    </row>
    <row r="356" spans="1:19">
      <c r="A356" s="14">
        <f t="shared" si="5"/>
        <v>356</v>
      </c>
      <c r="B356" s="121" t="s">
        <v>702</v>
      </c>
      <c r="C356" s="121" t="s">
        <v>3079</v>
      </c>
      <c r="D356" s="121" t="s">
        <v>703</v>
      </c>
      <c r="E356" s="121" t="s">
        <v>701</v>
      </c>
      <c r="F356" s="121" t="s">
        <v>2251</v>
      </c>
      <c r="G356" s="121" t="s">
        <v>45</v>
      </c>
      <c r="H356" s="122">
        <v>2004</v>
      </c>
      <c r="I356" s="74">
        <v>275</v>
      </c>
      <c r="J356" s="74">
        <v>241.4</v>
      </c>
      <c r="K356" s="74">
        <v>241.4</v>
      </c>
      <c r="L356" s="74">
        <v>241.4</v>
      </c>
      <c r="M356" s="73">
        <v>241.4</v>
      </c>
      <c r="N356" s="73">
        <v>241.4</v>
      </c>
      <c r="O356" s="73">
        <v>241.4</v>
      </c>
      <c r="P356" s="73">
        <v>241.4</v>
      </c>
      <c r="Q356" s="73">
        <v>241.4</v>
      </c>
      <c r="R356" s="73">
        <v>241.4</v>
      </c>
      <c r="S356" s="73">
        <v>241.4</v>
      </c>
    </row>
    <row r="357" spans="1:19">
      <c r="A357" s="14">
        <f t="shared" si="5"/>
        <v>357</v>
      </c>
      <c r="B357" s="121" t="s">
        <v>704</v>
      </c>
      <c r="C357" s="121" t="s">
        <v>3079</v>
      </c>
      <c r="D357" s="121" t="s">
        <v>705</v>
      </c>
      <c r="E357" s="121" t="s">
        <v>701</v>
      </c>
      <c r="F357" s="121" t="s">
        <v>2251</v>
      </c>
      <c r="G357" s="121" t="s">
        <v>45</v>
      </c>
      <c r="H357" s="122">
        <v>2004</v>
      </c>
      <c r="I357" s="74">
        <v>290</v>
      </c>
      <c r="J357" s="74">
        <v>298</v>
      </c>
      <c r="K357" s="74">
        <v>298</v>
      </c>
      <c r="L357" s="74">
        <v>298</v>
      </c>
      <c r="M357" s="73">
        <v>298</v>
      </c>
      <c r="N357" s="73">
        <v>298</v>
      </c>
      <c r="O357" s="73">
        <v>298</v>
      </c>
      <c r="P357" s="73">
        <v>298</v>
      </c>
      <c r="Q357" s="73">
        <v>298</v>
      </c>
      <c r="R357" s="73">
        <v>298</v>
      </c>
      <c r="S357" s="73">
        <v>298</v>
      </c>
    </row>
    <row r="358" spans="1:19">
      <c r="A358" s="14">
        <f t="shared" si="5"/>
        <v>358</v>
      </c>
      <c r="B358" s="121" t="s">
        <v>706</v>
      </c>
      <c r="C358" s="121"/>
      <c r="D358" s="121" t="s">
        <v>707</v>
      </c>
      <c r="E358" s="121" t="s">
        <v>366</v>
      </c>
      <c r="F358" s="121" t="s">
        <v>2251</v>
      </c>
      <c r="G358" s="121" t="s">
        <v>45</v>
      </c>
      <c r="H358" s="122">
        <v>2002</v>
      </c>
      <c r="I358" s="74">
        <v>264.5</v>
      </c>
      <c r="J358" s="74">
        <v>238.5</v>
      </c>
      <c r="K358" s="74">
        <v>238.5</v>
      </c>
      <c r="L358" s="74">
        <v>238.5</v>
      </c>
      <c r="M358" s="73">
        <v>238.5</v>
      </c>
      <c r="N358" s="73">
        <v>238.5</v>
      </c>
      <c r="O358" s="73">
        <v>238.5</v>
      </c>
      <c r="P358" s="73">
        <v>238.5</v>
      </c>
      <c r="Q358" s="73">
        <v>238.5</v>
      </c>
      <c r="R358" s="73">
        <v>238.5</v>
      </c>
      <c r="S358" s="73">
        <v>238.5</v>
      </c>
    </row>
    <row r="359" spans="1:19">
      <c r="A359" s="14">
        <f t="shared" si="5"/>
        <v>359</v>
      </c>
      <c r="B359" s="121" t="s">
        <v>708</v>
      </c>
      <c r="C359" s="121"/>
      <c r="D359" s="121" t="s">
        <v>709</v>
      </c>
      <c r="E359" s="121" t="s">
        <v>366</v>
      </c>
      <c r="F359" s="121" t="s">
        <v>2251</v>
      </c>
      <c r="G359" s="121" t="s">
        <v>45</v>
      </c>
      <c r="H359" s="122">
        <v>2002</v>
      </c>
      <c r="I359" s="74">
        <v>264.5</v>
      </c>
      <c r="J359" s="74">
        <v>230.5</v>
      </c>
      <c r="K359" s="74">
        <v>230.5</v>
      </c>
      <c r="L359" s="74">
        <v>230.5</v>
      </c>
      <c r="M359" s="73">
        <v>230.5</v>
      </c>
      <c r="N359" s="73">
        <v>230.5</v>
      </c>
      <c r="O359" s="73">
        <v>230.5</v>
      </c>
      <c r="P359" s="73">
        <v>230.5</v>
      </c>
      <c r="Q359" s="73">
        <v>230.5</v>
      </c>
      <c r="R359" s="73">
        <v>230.5</v>
      </c>
      <c r="S359" s="73">
        <v>230.5</v>
      </c>
    </row>
    <row r="360" spans="1:19">
      <c r="A360" s="14">
        <f t="shared" si="5"/>
        <v>360</v>
      </c>
      <c r="B360" s="121" t="s">
        <v>710</v>
      </c>
      <c r="C360" s="121"/>
      <c r="D360" s="121" t="s">
        <v>711</v>
      </c>
      <c r="E360" s="121" t="s">
        <v>366</v>
      </c>
      <c r="F360" s="121" t="s">
        <v>2251</v>
      </c>
      <c r="G360" s="121" t="s">
        <v>45</v>
      </c>
      <c r="H360" s="122">
        <v>2002</v>
      </c>
      <c r="I360" s="74">
        <v>300</v>
      </c>
      <c r="J360" s="74">
        <v>268</v>
      </c>
      <c r="K360" s="74">
        <v>268</v>
      </c>
      <c r="L360" s="74">
        <v>268</v>
      </c>
      <c r="M360" s="73">
        <v>268</v>
      </c>
      <c r="N360" s="73">
        <v>268</v>
      </c>
      <c r="O360" s="73">
        <v>268</v>
      </c>
      <c r="P360" s="73">
        <v>268</v>
      </c>
      <c r="Q360" s="73">
        <v>268</v>
      </c>
      <c r="R360" s="73">
        <v>268</v>
      </c>
      <c r="S360" s="73">
        <v>268</v>
      </c>
    </row>
    <row r="361" spans="1:19">
      <c r="A361" s="14">
        <f t="shared" si="5"/>
        <v>361</v>
      </c>
      <c r="B361" s="121" t="s">
        <v>2627</v>
      </c>
      <c r="C361" s="121"/>
      <c r="D361" s="121" t="s">
        <v>873</v>
      </c>
      <c r="E361" s="121" t="s">
        <v>874</v>
      </c>
      <c r="F361" s="121" t="s">
        <v>875</v>
      </c>
      <c r="G361" s="121" t="s">
        <v>45</v>
      </c>
      <c r="H361" s="122">
        <v>2012</v>
      </c>
      <c r="I361" s="74">
        <v>116.45</v>
      </c>
      <c r="J361" s="74">
        <v>105</v>
      </c>
      <c r="K361" s="74">
        <v>105</v>
      </c>
      <c r="L361" s="74">
        <v>105</v>
      </c>
      <c r="M361" s="73">
        <v>105</v>
      </c>
      <c r="N361" s="73">
        <v>105</v>
      </c>
      <c r="O361" s="73">
        <v>105</v>
      </c>
      <c r="P361" s="73">
        <v>105</v>
      </c>
      <c r="Q361" s="73">
        <v>105</v>
      </c>
      <c r="R361" s="73">
        <v>105</v>
      </c>
      <c r="S361" s="73">
        <v>105</v>
      </c>
    </row>
    <row r="362" spans="1:19">
      <c r="A362" s="14">
        <f t="shared" si="5"/>
        <v>362</v>
      </c>
      <c r="B362" s="121" t="s">
        <v>876</v>
      </c>
      <c r="C362" s="121"/>
      <c r="D362" s="121" t="s">
        <v>877</v>
      </c>
      <c r="E362" s="121" t="s">
        <v>51</v>
      </c>
      <c r="F362" s="121" t="s">
        <v>875</v>
      </c>
      <c r="G362" s="121" t="s">
        <v>46</v>
      </c>
      <c r="H362" s="122">
        <v>2002</v>
      </c>
      <c r="I362" s="74">
        <v>9.8000000000000007</v>
      </c>
      <c r="J362" s="74">
        <v>9.8000000000000007</v>
      </c>
      <c r="K362" s="74">
        <v>9.8000000000000007</v>
      </c>
      <c r="L362" s="74">
        <v>9.8000000000000007</v>
      </c>
      <c r="M362" s="73">
        <v>9.8000000000000007</v>
      </c>
      <c r="N362" s="73">
        <v>9.8000000000000007</v>
      </c>
      <c r="O362" s="73">
        <v>9.8000000000000007</v>
      </c>
      <c r="P362" s="73">
        <v>9.8000000000000007</v>
      </c>
      <c r="Q362" s="73">
        <v>9.8000000000000007</v>
      </c>
      <c r="R362" s="73">
        <v>9.8000000000000007</v>
      </c>
      <c r="S362" s="73">
        <v>9.8000000000000007</v>
      </c>
    </row>
    <row r="363" spans="1:19">
      <c r="A363" s="14">
        <f t="shared" si="5"/>
        <v>363</v>
      </c>
      <c r="B363" s="121" t="s">
        <v>878</v>
      </c>
      <c r="C363" s="121"/>
      <c r="D363" s="121" t="s">
        <v>879</v>
      </c>
      <c r="E363" s="121" t="s">
        <v>51</v>
      </c>
      <c r="F363" s="121" t="s">
        <v>875</v>
      </c>
      <c r="G363" s="121" t="s">
        <v>46</v>
      </c>
      <c r="H363" s="122">
        <v>2005</v>
      </c>
      <c r="I363" s="74">
        <v>9.6</v>
      </c>
      <c r="J363" s="74">
        <v>9.6</v>
      </c>
      <c r="K363" s="74">
        <v>9.6</v>
      </c>
      <c r="L363" s="74">
        <v>9.6</v>
      </c>
      <c r="M363" s="73">
        <v>9.6</v>
      </c>
      <c r="N363" s="73">
        <v>9.6</v>
      </c>
      <c r="O363" s="73">
        <v>9.6</v>
      </c>
      <c r="P363" s="73">
        <v>9.6</v>
      </c>
      <c r="Q363" s="73">
        <v>9.6</v>
      </c>
      <c r="R363" s="73">
        <v>9.6</v>
      </c>
      <c r="S363" s="73">
        <v>9.6</v>
      </c>
    </row>
    <row r="364" spans="1:19">
      <c r="A364" s="14">
        <f t="shared" si="5"/>
        <v>364</v>
      </c>
      <c r="B364" s="121" t="s">
        <v>880</v>
      </c>
      <c r="C364" s="121"/>
      <c r="D364" s="121" t="s">
        <v>881</v>
      </c>
      <c r="E364" s="121" t="s">
        <v>397</v>
      </c>
      <c r="F364" s="121" t="s">
        <v>875</v>
      </c>
      <c r="G364" s="121" t="s">
        <v>45</v>
      </c>
      <c r="H364" s="122">
        <v>2011</v>
      </c>
      <c r="I364" s="74">
        <v>3.2</v>
      </c>
      <c r="J364" s="74">
        <v>3.2</v>
      </c>
      <c r="K364" s="74">
        <v>3.2</v>
      </c>
      <c r="L364" s="74">
        <v>3.2</v>
      </c>
      <c r="M364" s="73">
        <v>3.2</v>
      </c>
      <c r="N364" s="73">
        <v>3.2</v>
      </c>
      <c r="O364" s="73">
        <v>3.2</v>
      </c>
      <c r="P364" s="73">
        <v>3.2</v>
      </c>
      <c r="Q364" s="73">
        <v>3.2</v>
      </c>
      <c r="R364" s="73">
        <v>3.2</v>
      </c>
      <c r="S364" s="73">
        <v>3.2</v>
      </c>
    </row>
    <row r="365" spans="1:19">
      <c r="A365" s="14">
        <f t="shared" si="5"/>
        <v>365</v>
      </c>
      <c r="B365" s="121" t="s">
        <v>882</v>
      </c>
      <c r="C365" s="121"/>
      <c r="D365" s="121" t="s">
        <v>883</v>
      </c>
      <c r="E365" s="121" t="s">
        <v>574</v>
      </c>
      <c r="F365" s="121" t="s">
        <v>875</v>
      </c>
      <c r="G365" s="121" t="s">
        <v>45</v>
      </c>
      <c r="H365" s="122">
        <v>2015</v>
      </c>
      <c r="I365" s="74">
        <v>4</v>
      </c>
      <c r="J365" s="74">
        <v>4</v>
      </c>
      <c r="K365" s="74">
        <v>4</v>
      </c>
      <c r="L365" s="74">
        <v>4</v>
      </c>
      <c r="M365" s="73">
        <v>4</v>
      </c>
      <c r="N365" s="73">
        <v>4</v>
      </c>
      <c r="O365" s="73">
        <v>4</v>
      </c>
      <c r="P365" s="73">
        <v>4</v>
      </c>
      <c r="Q365" s="73">
        <v>4</v>
      </c>
      <c r="R365" s="73">
        <v>4</v>
      </c>
      <c r="S365" s="73">
        <v>4</v>
      </c>
    </row>
    <row r="366" spans="1:19">
      <c r="A366" s="14">
        <f t="shared" si="5"/>
        <v>366</v>
      </c>
      <c r="B366" s="121" t="s">
        <v>884</v>
      </c>
      <c r="C366" s="121"/>
      <c r="D366" s="121" t="s">
        <v>885</v>
      </c>
      <c r="E366" s="121" t="s">
        <v>51</v>
      </c>
      <c r="F366" s="121" t="s">
        <v>875</v>
      </c>
      <c r="G366" s="121" t="s">
        <v>46</v>
      </c>
      <c r="H366" s="122">
        <v>2013</v>
      </c>
      <c r="I366" s="74">
        <v>4.2</v>
      </c>
      <c r="J366" s="74">
        <v>4.2</v>
      </c>
      <c r="K366" s="74">
        <v>4.2</v>
      </c>
      <c r="L366" s="74">
        <v>4.2</v>
      </c>
      <c r="M366" s="73">
        <v>4.2</v>
      </c>
      <c r="N366" s="73">
        <v>4.2</v>
      </c>
      <c r="O366" s="73">
        <v>4.2</v>
      </c>
      <c r="P366" s="73">
        <v>4.2</v>
      </c>
      <c r="Q366" s="73">
        <v>4.2</v>
      </c>
      <c r="R366" s="73">
        <v>4.2</v>
      </c>
      <c r="S366" s="73">
        <v>4.2</v>
      </c>
    </row>
    <row r="367" spans="1:19">
      <c r="A367" s="14">
        <f t="shared" si="5"/>
        <v>367</v>
      </c>
      <c r="B367" s="121" t="s">
        <v>886</v>
      </c>
      <c r="C367" s="121"/>
      <c r="D367" s="121" t="s">
        <v>887</v>
      </c>
      <c r="E367" s="121" t="s">
        <v>352</v>
      </c>
      <c r="F367" s="121" t="s">
        <v>875</v>
      </c>
      <c r="G367" s="121" t="s">
        <v>46</v>
      </c>
      <c r="H367" s="122">
        <v>2007</v>
      </c>
      <c r="I367" s="74">
        <v>6.4</v>
      </c>
      <c r="J367" s="74">
        <v>6.4</v>
      </c>
      <c r="K367" s="74">
        <v>6.4</v>
      </c>
      <c r="L367" s="74">
        <v>6.4</v>
      </c>
      <c r="M367" s="73">
        <v>6.4</v>
      </c>
      <c r="N367" s="73">
        <v>6.4</v>
      </c>
      <c r="O367" s="73">
        <v>6.4</v>
      </c>
      <c r="P367" s="73">
        <v>6.4</v>
      </c>
      <c r="Q367" s="73">
        <v>6.4</v>
      </c>
      <c r="R367" s="73">
        <v>6.4</v>
      </c>
      <c r="S367" s="73">
        <v>6.4</v>
      </c>
    </row>
    <row r="368" spans="1:19">
      <c r="A368" s="14">
        <f t="shared" si="5"/>
        <v>368</v>
      </c>
      <c r="B368" s="121" t="s">
        <v>888</v>
      </c>
      <c r="C368" s="121"/>
      <c r="D368" s="121" t="s">
        <v>889</v>
      </c>
      <c r="E368" s="121" t="s">
        <v>397</v>
      </c>
      <c r="F368" s="121" t="s">
        <v>875</v>
      </c>
      <c r="G368" s="121" t="s">
        <v>45</v>
      </c>
      <c r="H368" s="122">
        <v>1988</v>
      </c>
      <c r="I368" s="74">
        <v>6.2</v>
      </c>
      <c r="J368" s="74">
        <v>6.2</v>
      </c>
      <c r="K368" s="74">
        <v>6.2</v>
      </c>
      <c r="L368" s="74">
        <v>6.2</v>
      </c>
      <c r="M368" s="73">
        <v>6.2</v>
      </c>
      <c r="N368" s="73">
        <v>6.2</v>
      </c>
      <c r="O368" s="73">
        <v>6.2</v>
      </c>
      <c r="P368" s="73">
        <v>6.2</v>
      </c>
      <c r="Q368" s="73">
        <v>6.2</v>
      </c>
      <c r="R368" s="73">
        <v>6.2</v>
      </c>
      <c r="S368" s="73">
        <v>6.2</v>
      </c>
    </row>
    <row r="369" spans="1:19">
      <c r="A369" s="14">
        <f t="shared" si="5"/>
        <v>369</v>
      </c>
      <c r="B369" s="121" t="s">
        <v>890</v>
      </c>
      <c r="C369" s="121"/>
      <c r="D369" s="121" t="s">
        <v>891</v>
      </c>
      <c r="E369" s="121" t="s">
        <v>397</v>
      </c>
      <c r="F369" s="121" t="s">
        <v>875</v>
      </c>
      <c r="G369" s="121" t="s">
        <v>45</v>
      </c>
      <c r="H369" s="122">
        <v>2009</v>
      </c>
      <c r="I369" s="74">
        <v>6.4</v>
      </c>
      <c r="J369" s="74">
        <v>6.4</v>
      </c>
      <c r="K369" s="74">
        <v>6.4</v>
      </c>
      <c r="L369" s="74">
        <v>6.4</v>
      </c>
      <c r="M369" s="73">
        <v>6.4</v>
      </c>
      <c r="N369" s="73">
        <v>6.4</v>
      </c>
      <c r="O369" s="73">
        <v>6.4</v>
      </c>
      <c r="P369" s="73">
        <v>6.4</v>
      </c>
      <c r="Q369" s="73">
        <v>6.4</v>
      </c>
      <c r="R369" s="73">
        <v>6.4</v>
      </c>
      <c r="S369" s="73">
        <v>6.4</v>
      </c>
    </row>
    <row r="370" spans="1:19">
      <c r="A370" s="14">
        <f t="shared" si="5"/>
        <v>370</v>
      </c>
      <c r="B370" s="121" t="s">
        <v>892</v>
      </c>
      <c r="C370" s="121"/>
      <c r="D370" s="121" t="s">
        <v>893</v>
      </c>
      <c r="E370" s="121" t="s">
        <v>894</v>
      </c>
      <c r="F370" s="121" t="s">
        <v>875</v>
      </c>
      <c r="G370" s="121" t="s">
        <v>46</v>
      </c>
      <c r="H370" s="122">
        <v>2011</v>
      </c>
      <c r="I370" s="74">
        <v>3.2</v>
      </c>
      <c r="J370" s="74">
        <v>3.2</v>
      </c>
      <c r="K370" s="74">
        <v>3.2</v>
      </c>
      <c r="L370" s="74">
        <v>3.2</v>
      </c>
      <c r="M370" s="73">
        <v>3.2</v>
      </c>
      <c r="N370" s="73">
        <v>3.2</v>
      </c>
      <c r="O370" s="73">
        <v>3.2</v>
      </c>
      <c r="P370" s="73">
        <v>3.2</v>
      </c>
      <c r="Q370" s="73">
        <v>3.2</v>
      </c>
      <c r="R370" s="73">
        <v>3.2</v>
      </c>
      <c r="S370" s="73">
        <v>3.2</v>
      </c>
    </row>
    <row r="371" spans="1:19">
      <c r="A371" s="14">
        <f t="shared" si="5"/>
        <v>371</v>
      </c>
      <c r="B371" s="121" t="s">
        <v>895</v>
      </c>
      <c r="C371" s="121"/>
      <c r="D371" s="121" t="s">
        <v>896</v>
      </c>
      <c r="E371" s="121" t="s">
        <v>897</v>
      </c>
      <c r="F371" s="121" t="s">
        <v>875</v>
      </c>
      <c r="G371" s="121" t="s">
        <v>45</v>
      </c>
      <c r="H371" s="122">
        <v>2010</v>
      </c>
      <c r="I371" s="74">
        <v>4.8</v>
      </c>
      <c r="J371" s="74">
        <v>4.8</v>
      </c>
      <c r="K371" s="74">
        <v>4.8</v>
      </c>
      <c r="L371" s="74">
        <v>4.8</v>
      </c>
      <c r="M371" s="73">
        <v>4.8</v>
      </c>
      <c r="N371" s="73">
        <v>4.8</v>
      </c>
      <c r="O371" s="73">
        <v>4.8</v>
      </c>
      <c r="P371" s="73">
        <v>4.8</v>
      </c>
      <c r="Q371" s="73">
        <v>4.8</v>
      </c>
      <c r="R371" s="73">
        <v>4.8</v>
      </c>
      <c r="S371" s="73">
        <v>4.8</v>
      </c>
    </row>
    <row r="372" spans="1:19">
      <c r="A372" s="14">
        <f t="shared" si="5"/>
        <v>372</v>
      </c>
      <c r="B372" s="119" t="s">
        <v>898</v>
      </c>
      <c r="C372" s="121"/>
      <c r="D372" s="119"/>
      <c r="E372" s="119"/>
      <c r="F372" s="119"/>
      <c r="G372" s="119"/>
      <c r="H372" s="120"/>
      <c r="I372" s="71">
        <f t="shared" ref="I372:R372" si="6">SUM(I4:I371)</f>
        <v>71031.88</v>
      </c>
      <c r="J372" s="71">
        <f t="shared" si="6"/>
        <v>63394.399999999987</v>
      </c>
      <c r="K372" s="71">
        <f t="shared" si="6"/>
        <v>63394.399999999987</v>
      </c>
      <c r="L372" s="71">
        <f t="shared" si="6"/>
        <v>63394.399999999987</v>
      </c>
      <c r="M372" s="72">
        <f t="shared" si="6"/>
        <v>63394.399999999987</v>
      </c>
      <c r="N372" s="72">
        <f t="shared" si="6"/>
        <v>63394.399999999987</v>
      </c>
      <c r="O372" s="72">
        <f t="shared" si="6"/>
        <v>63394.399999999987</v>
      </c>
      <c r="P372" s="72">
        <f t="shared" si="6"/>
        <v>63394.399999999987</v>
      </c>
      <c r="Q372" s="72">
        <f t="shared" si="6"/>
        <v>63394.399999999987</v>
      </c>
      <c r="R372" s="72">
        <f t="shared" si="6"/>
        <v>63394.399999999987</v>
      </c>
      <c r="S372" s="72">
        <f t="shared" ref="S372" si="7">SUM(S4:S371)</f>
        <v>63394.399999999987</v>
      </c>
    </row>
    <row r="373" spans="1:19">
      <c r="A373" s="14">
        <f t="shared" si="5"/>
        <v>373</v>
      </c>
      <c r="B373" s="121"/>
      <c r="C373" s="121"/>
      <c r="D373" s="121"/>
      <c r="E373" s="121"/>
      <c r="F373" s="121"/>
      <c r="G373" s="121"/>
      <c r="H373" s="122"/>
      <c r="I373" s="74"/>
      <c r="J373" s="74"/>
      <c r="K373" s="74"/>
      <c r="L373" s="74"/>
      <c r="M373" s="73"/>
      <c r="N373" s="73"/>
      <c r="O373" s="73"/>
      <c r="P373" s="73"/>
      <c r="Q373" s="73"/>
      <c r="R373" s="73"/>
      <c r="S373" s="73"/>
    </row>
    <row r="374" spans="1:19">
      <c r="A374" s="14">
        <f t="shared" si="5"/>
        <v>374</v>
      </c>
      <c r="B374" s="119" t="s">
        <v>2628</v>
      </c>
      <c r="C374" s="121"/>
      <c r="D374" s="119"/>
      <c r="E374" s="119"/>
      <c r="F374" s="119"/>
      <c r="G374" s="119"/>
      <c r="H374" s="120"/>
      <c r="I374" s="71"/>
      <c r="J374" s="71"/>
      <c r="K374" s="71"/>
      <c r="L374" s="71"/>
      <c r="M374" s="72"/>
      <c r="N374" s="72"/>
      <c r="O374" s="72"/>
      <c r="P374" s="72"/>
      <c r="Q374" s="72"/>
      <c r="R374" s="72"/>
      <c r="S374" s="72"/>
    </row>
    <row r="375" spans="1:19">
      <c r="A375" s="14">
        <f t="shared" si="5"/>
        <v>375</v>
      </c>
      <c r="B375" s="121" t="s">
        <v>2426</v>
      </c>
      <c r="C375" s="121" t="s">
        <v>3158</v>
      </c>
      <c r="D375" s="121" t="s">
        <v>2851</v>
      </c>
      <c r="E375" s="121" t="s">
        <v>270</v>
      </c>
      <c r="F375" s="121" t="s">
        <v>2252</v>
      </c>
      <c r="G375" s="121" t="s">
        <v>55</v>
      </c>
      <c r="H375" s="122">
        <v>2021</v>
      </c>
      <c r="I375" s="74">
        <v>25</v>
      </c>
      <c r="J375" s="74">
        <v>20</v>
      </c>
      <c r="K375" s="74">
        <v>20</v>
      </c>
      <c r="L375" s="74">
        <v>20</v>
      </c>
      <c r="M375" s="73">
        <v>20</v>
      </c>
      <c r="N375" s="73">
        <v>20</v>
      </c>
      <c r="O375" s="73">
        <v>20</v>
      </c>
      <c r="P375" s="73">
        <v>20</v>
      </c>
      <c r="Q375" s="73">
        <v>20</v>
      </c>
      <c r="R375" s="73">
        <v>20</v>
      </c>
      <c r="S375" s="73">
        <v>20</v>
      </c>
    </row>
    <row r="376" spans="1:19">
      <c r="A376" s="14">
        <f t="shared" si="5"/>
        <v>376</v>
      </c>
      <c r="B376" s="121" t="s">
        <v>2857</v>
      </c>
      <c r="C376" s="121" t="s">
        <v>3159</v>
      </c>
      <c r="D376" s="121" t="s">
        <v>2858</v>
      </c>
      <c r="E376" s="121" t="s">
        <v>270</v>
      </c>
      <c r="F376" s="121" t="s">
        <v>2251</v>
      </c>
      <c r="G376" s="121" t="s">
        <v>55</v>
      </c>
      <c r="H376" s="122">
        <v>2021</v>
      </c>
      <c r="I376" s="74">
        <v>20</v>
      </c>
      <c r="J376" s="74">
        <v>18</v>
      </c>
      <c r="K376" s="74">
        <v>18</v>
      </c>
      <c r="L376" s="74">
        <v>18</v>
      </c>
      <c r="M376" s="73">
        <v>18</v>
      </c>
      <c r="N376" s="73">
        <v>18</v>
      </c>
      <c r="O376" s="73">
        <v>18</v>
      </c>
      <c r="P376" s="73">
        <v>18</v>
      </c>
      <c r="Q376" s="73">
        <v>18</v>
      </c>
      <c r="R376" s="73">
        <v>18</v>
      </c>
      <c r="S376" s="73">
        <v>18</v>
      </c>
    </row>
    <row r="377" spans="1:19">
      <c r="A377" s="14">
        <f t="shared" si="5"/>
        <v>377</v>
      </c>
      <c r="B377" s="121" t="s">
        <v>2859</v>
      </c>
      <c r="C377" s="121" t="s">
        <v>3159</v>
      </c>
      <c r="D377" s="121" t="s">
        <v>2860</v>
      </c>
      <c r="E377" s="121" t="s">
        <v>270</v>
      </c>
      <c r="F377" s="121" t="s">
        <v>2251</v>
      </c>
      <c r="G377" s="121" t="s">
        <v>55</v>
      </c>
      <c r="H377" s="122">
        <v>2021</v>
      </c>
      <c r="I377" s="74">
        <v>20</v>
      </c>
      <c r="J377" s="74">
        <v>18</v>
      </c>
      <c r="K377" s="74">
        <v>18</v>
      </c>
      <c r="L377" s="74">
        <v>18</v>
      </c>
      <c r="M377" s="73">
        <v>18</v>
      </c>
      <c r="N377" s="73">
        <v>18</v>
      </c>
      <c r="O377" s="73">
        <v>18</v>
      </c>
      <c r="P377" s="73">
        <v>18</v>
      </c>
      <c r="Q377" s="73">
        <v>18</v>
      </c>
      <c r="R377" s="73">
        <v>18</v>
      </c>
      <c r="S377" s="73">
        <v>18</v>
      </c>
    </row>
    <row r="378" spans="1:19">
      <c r="A378" s="14">
        <f t="shared" si="5"/>
        <v>378</v>
      </c>
      <c r="B378" s="121" t="s">
        <v>2861</v>
      </c>
      <c r="C378" s="121" t="s">
        <v>3159</v>
      </c>
      <c r="D378" s="121" t="s">
        <v>2862</v>
      </c>
      <c r="E378" s="121" t="s">
        <v>270</v>
      </c>
      <c r="F378" s="121" t="s">
        <v>2251</v>
      </c>
      <c r="G378" s="121" t="s">
        <v>55</v>
      </c>
      <c r="H378" s="122">
        <v>2021</v>
      </c>
      <c r="I378" s="74">
        <v>58.9</v>
      </c>
      <c r="J378" s="74">
        <v>38</v>
      </c>
      <c r="K378" s="74">
        <v>38</v>
      </c>
      <c r="L378" s="74">
        <v>38</v>
      </c>
      <c r="M378" s="73">
        <v>38</v>
      </c>
      <c r="N378" s="73">
        <v>38</v>
      </c>
      <c r="O378" s="73">
        <v>38</v>
      </c>
      <c r="P378" s="73">
        <v>38</v>
      </c>
      <c r="Q378" s="73">
        <v>38</v>
      </c>
      <c r="R378" s="73">
        <v>38</v>
      </c>
      <c r="S378" s="73">
        <v>38</v>
      </c>
    </row>
    <row r="379" spans="1:19">
      <c r="A379" s="14">
        <f t="shared" si="5"/>
        <v>379</v>
      </c>
      <c r="B379" s="121" t="s">
        <v>3164</v>
      </c>
      <c r="C379" s="121" t="s">
        <v>3165</v>
      </c>
      <c r="D379" s="121" t="s">
        <v>3166</v>
      </c>
      <c r="E379" s="121" t="s">
        <v>267</v>
      </c>
      <c r="F379" s="121" t="s">
        <v>2252</v>
      </c>
      <c r="G379" s="121" t="s">
        <v>221</v>
      </c>
      <c r="H379" s="122">
        <v>2022</v>
      </c>
      <c r="I379" s="74">
        <v>60.5</v>
      </c>
      <c r="J379" s="74">
        <v>44.6</v>
      </c>
      <c r="K379" s="74">
        <v>44.6</v>
      </c>
      <c r="L379" s="74">
        <v>44.6</v>
      </c>
      <c r="M379" s="73">
        <v>44.6</v>
      </c>
      <c r="N379" s="73">
        <v>44.6</v>
      </c>
      <c r="O379" s="73">
        <v>44.6</v>
      </c>
      <c r="P379" s="73">
        <v>44.6</v>
      </c>
      <c r="Q379" s="73">
        <v>44.6</v>
      </c>
      <c r="R379" s="73">
        <v>44.6</v>
      </c>
      <c r="S379" s="73">
        <v>44.6</v>
      </c>
    </row>
    <row r="380" spans="1:19">
      <c r="A380" s="14">
        <f t="shared" si="5"/>
        <v>380</v>
      </c>
      <c r="B380" s="121" t="s">
        <v>3164</v>
      </c>
      <c r="C380" s="121" t="s">
        <v>3165</v>
      </c>
      <c r="D380" s="121" t="s">
        <v>3167</v>
      </c>
      <c r="E380" s="121" t="s">
        <v>267</v>
      </c>
      <c r="F380" s="121" t="s">
        <v>2252</v>
      </c>
      <c r="G380" s="121" t="s">
        <v>221</v>
      </c>
      <c r="H380" s="122">
        <v>2022</v>
      </c>
      <c r="I380" s="74">
        <v>60.5</v>
      </c>
      <c r="J380" s="74">
        <v>44.6</v>
      </c>
      <c r="K380" s="74">
        <v>44.6</v>
      </c>
      <c r="L380" s="74">
        <v>44.6</v>
      </c>
      <c r="M380" s="73">
        <v>44.6</v>
      </c>
      <c r="N380" s="73">
        <v>44.6</v>
      </c>
      <c r="O380" s="73">
        <v>44.6</v>
      </c>
      <c r="P380" s="73">
        <v>44.6</v>
      </c>
      <c r="Q380" s="73">
        <v>44.6</v>
      </c>
      <c r="R380" s="73">
        <v>44.6</v>
      </c>
      <c r="S380" s="73">
        <v>44.6</v>
      </c>
    </row>
    <row r="381" spans="1:19">
      <c r="A381" s="14">
        <f t="shared" si="5"/>
        <v>381</v>
      </c>
      <c r="B381" s="121" t="s">
        <v>3164</v>
      </c>
      <c r="C381" s="121" t="s">
        <v>3165</v>
      </c>
      <c r="D381" s="121" t="s">
        <v>3168</v>
      </c>
      <c r="E381" s="121" t="s">
        <v>267</v>
      </c>
      <c r="F381" s="121" t="s">
        <v>2252</v>
      </c>
      <c r="G381" s="121" t="s">
        <v>221</v>
      </c>
      <c r="H381" s="122">
        <v>2022</v>
      </c>
      <c r="I381" s="74">
        <v>60.5</v>
      </c>
      <c r="J381" s="74">
        <v>44.6</v>
      </c>
      <c r="K381" s="74">
        <v>44.6</v>
      </c>
      <c r="L381" s="74">
        <v>44.6</v>
      </c>
      <c r="M381" s="73">
        <v>44.6</v>
      </c>
      <c r="N381" s="73">
        <v>44.6</v>
      </c>
      <c r="O381" s="73">
        <v>44.6</v>
      </c>
      <c r="P381" s="73">
        <v>44.6</v>
      </c>
      <c r="Q381" s="73">
        <v>44.6</v>
      </c>
      <c r="R381" s="73">
        <v>44.6</v>
      </c>
      <c r="S381" s="73">
        <v>44.6</v>
      </c>
    </row>
    <row r="382" spans="1:19">
      <c r="A382" s="14">
        <f t="shared" si="5"/>
        <v>382</v>
      </c>
      <c r="B382" s="121" t="s">
        <v>2863</v>
      </c>
      <c r="C382" s="121" t="s">
        <v>3169</v>
      </c>
      <c r="D382" s="121" t="s">
        <v>2864</v>
      </c>
      <c r="E382" s="121" t="s">
        <v>270</v>
      </c>
      <c r="F382" s="121" t="s">
        <v>2252</v>
      </c>
      <c r="G382" s="121" t="s">
        <v>55</v>
      </c>
      <c r="H382" s="122">
        <v>2021</v>
      </c>
      <c r="I382" s="74">
        <v>18.7</v>
      </c>
      <c r="J382" s="74">
        <v>14</v>
      </c>
      <c r="K382" s="74">
        <v>14</v>
      </c>
      <c r="L382" s="74">
        <v>14</v>
      </c>
      <c r="M382" s="73">
        <v>14</v>
      </c>
      <c r="N382" s="73">
        <v>14</v>
      </c>
      <c r="O382" s="73">
        <v>14</v>
      </c>
      <c r="P382" s="73">
        <v>14</v>
      </c>
      <c r="Q382" s="73">
        <v>14</v>
      </c>
      <c r="R382" s="73">
        <v>14</v>
      </c>
      <c r="S382" s="73">
        <v>14</v>
      </c>
    </row>
    <row r="383" spans="1:19">
      <c r="A383" s="14">
        <f t="shared" si="5"/>
        <v>383</v>
      </c>
      <c r="B383" s="121" t="s">
        <v>2865</v>
      </c>
      <c r="C383" s="121" t="s">
        <v>3169</v>
      </c>
      <c r="D383" s="121" t="s">
        <v>2866</v>
      </c>
      <c r="E383" s="121" t="s">
        <v>270</v>
      </c>
      <c r="F383" s="121" t="s">
        <v>2252</v>
      </c>
      <c r="G383" s="121" t="s">
        <v>55</v>
      </c>
      <c r="H383" s="122">
        <v>2021</v>
      </c>
      <c r="I383" s="74">
        <v>26.6</v>
      </c>
      <c r="J383" s="74">
        <v>17</v>
      </c>
      <c r="K383" s="74">
        <v>17</v>
      </c>
      <c r="L383" s="74">
        <v>17</v>
      </c>
      <c r="M383" s="73">
        <v>17</v>
      </c>
      <c r="N383" s="73">
        <v>17</v>
      </c>
      <c r="O383" s="73">
        <v>17</v>
      </c>
      <c r="P383" s="73">
        <v>17</v>
      </c>
      <c r="Q383" s="73">
        <v>17</v>
      </c>
      <c r="R383" s="73">
        <v>17</v>
      </c>
      <c r="S383" s="73">
        <v>17</v>
      </c>
    </row>
    <row r="384" spans="1:19">
      <c r="A384" s="14">
        <f t="shared" si="5"/>
        <v>384</v>
      </c>
      <c r="B384" s="119" t="s">
        <v>2629</v>
      </c>
      <c r="C384" s="119"/>
      <c r="D384" s="119"/>
      <c r="E384" s="119"/>
      <c r="F384" s="119"/>
      <c r="G384" s="119"/>
      <c r="H384" s="120"/>
      <c r="I384" s="71">
        <f t="shared" ref="I384:S384" si="8">SUM(I375:I383)</f>
        <v>350.7</v>
      </c>
      <c r="J384" s="71">
        <f t="shared" si="8"/>
        <v>258.79999999999995</v>
      </c>
      <c r="K384" s="71">
        <f t="shared" si="8"/>
        <v>258.79999999999995</v>
      </c>
      <c r="L384" s="71">
        <f t="shared" si="8"/>
        <v>258.79999999999995</v>
      </c>
      <c r="M384" s="72">
        <f t="shared" si="8"/>
        <v>258.79999999999995</v>
      </c>
      <c r="N384" s="72">
        <f t="shared" si="8"/>
        <v>258.79999999999995</v>
      </c>
      <c r="O384" s="72">
        <f t="shared" si="8"/>
        <v>258.79999999999995</v>
      </c>
      <c r="P384" s="72">
        <f t="shared" si="8"/>
        <v>258.79999999999995</v>
      </c>
      <c r="Q384" s="72">
        <f t="shared" si="8"/>
        <v>258.79999999999995</v>
      </c>
      <c r="R384" s="72">
        <f t="shared" si="8"/>
        <v>258.79999999999995</v>
      </c>
      <c r="S384" s="72">
        <f t="shared" si="8"/>
        <v>258.79999999999995</v>
      </c>
    </row>
    <row r="385" spans="1:19">
      <c r="A385" s="14">
        <f t="shared" si="5"/>
        <v>385</v>
      </c>
      <c r="B385" s="119"/>
      <c r="C385" s="119"/>
      <c r="D385" s="119"/>
      <c r="E385" s="119"/>
      <c r="F385" s="119"/>
      <c r="G385" s="119"/>
      <c r="H385" s="120"/>
      <c r="I385" s="71"/>
      <c r="J385" s="71"/>
      <c r="K385" s="71"/>
      <c r="L385" s="71"/>
      <c r="M385" s="72"/>
      <c r="N385" s="72"/>
      <c r="O385" s="72"/>
      <c r="P385" s="72"/>
      <c r="Q385" s="72"/>
      <c r="R385" s="72"/>
      <c r="S385" s="72"/>
    </row>
    <row r="386" spans="1:19">
      <c r="A386" s="14">
        <f t="shared" si="5"/>
        <v>386</v>
      </c>
      <c r="B386" s="121" t="s">
        <v>3170</v>
      </c>
      <c r="C386" s="121"/>
      <c r="D386" s="121" t="s">
        <v>3171</v>
      </c>
      <c r="E386" s="121"/>
      <c r="F386" s="121"/>
      <c r="G386" s="121"/>
      <c r="H386" s="122"/>
      <c r="I386" s="74">
        <v>0</v>
      </c>
      <c r="J386" s="74">
        <v>0</v>
      </c>
      <c r="K386" s="74">
        <v>0</v>
      </c>
      <c r="L386" s="74">
        <v>0</v>
      </c>
      <c r="M386" s="73">
        <v>0</v>
      </c>
      <c r="N386" s="73">
        <v>0</v>
      </c>
      <c r="O386" s="73">
        <v>0</v>
      </c>
      <c r="P386" s="73">
        <v>0</v>
      </c>
      <c r="Q386" s="73">
        <v>0</v>
      </c>
      <c r="R386" s="73">
        <v>0</v>
      </c>
      <c r="S386" s="73">
        <v>0</v>
      </c>
    </row>
    <row r="387" spans="1:19">
      <c r="A387" s="14">
        <f t="shared" si="5"/>
        <v>387</v>
      </c>
      <c r="B387" s="121" t="s">
        <v>3172</v>
      </c>
      <c r="C387" s="121"/>
      <c r="D387" s="121" t="s">
        <v>3173</v>
      </c>
      <c r="E387" s="121"/>
      <c r="F387" s="121"/>
      <c r="G387" s="121"/>
      <c r="H387" s="122"/>
      <c r="I387" s="183">
        <f t="shared" ref="I387:S387" si="9">I372+I384+I386</f>
        <v>71382.58</v>
      </c>
      <c r="J387" s="183">
        <f t="shared" si="9"/>
        <v>63653.19999999999</v>
      </c>
      <c r="K387" s="183">
        <f t="shared" si="9"/>
        <v>63653.19999999999</v>
      </c>
      <c r="L387" s="183">
        <f t="shared" si="9"/>
        <v>63653.19999999999</v>
      </c>
      <c r="M387" s="183">
        <f t="shared" si="9"/>
        <v>63653.19999999999</v>
      </c>
      <c r="N387" s="183">
        <f t="shared" si="9"/>
        <v>63653.19999999999</v>
      </c>
      <c r="O387" s="183">
        <f t="shared" si="9"/>
        <v>63653.19999999999</v>
      </c>
      <c r="P387" s="183">
        <f t="shared" si="9"/>
        <v>63653.19999999999</v>
      </c>
      <c r="Q387" s="183">
        <f t="shared" si="9"/>
        <v>63653.19999999999</v>
      </c>
      <c r="R387" s="183">
        <f t="shared" si="9"/>
        <v>63653.19999999999</v>
      </c>
      <c r="S387" s="183">
        <f t="shared" si="9"/>
        <v>63653.19999999999</v>
      </c>
    </row>
    <row r="388" spans="1:19">
      <c r="A388" s="14">
        <f t="shared" si="5"/>
        <v>388</v>
      </c>
      <c r="B388" s="121"/>
      <c r="C388" s="121"/>
      <c r="D388" s="121"/>
      <c r="E388" s="121"/>
      <c r="F388" s="121"/>
      <c r="G388" s="121"/>
      <c r="H388" s="122"/>
      <c r="I388" s="74"/>
      <c r="J388" s="74"/>
      <c r="K388" s="74"/>
      <c r="L388" s="74"/>
      <c r="M388" s="73"/>
      <c r="N388" s="73"/>
      <c r="O388" s="73"/>
      <c r="P388" s="73"/>
      <c r="Q388" s="73"/>
      <c r="R388" s="73"/>
      <c r="S388" s="73"/>
    </row>
    <row r="389" spans="1:19">
      <c r="A389" s="14">
        <f t="shared" ref="A389:A452" si="10">A388+1</f>
        <v>389</v>
      </c>
      <c r="B389" s="119" t="s">
        <v>899</v>
      </c>
      <c r="C389" s="119"/>
      <c r="D389" s="119"/>
      <c r="E389" s="119"/>
      <c r="F389" s="119"/>
      <c r="G389" s="119"/>
      <c r="H389" s="120"/>
      <c r="I389" s="71"/>
      <c r="J389" s="71"/>
      <c r="K389" s="71"/>
      <c r="L389" s="71"/>
      <c r="M389" s="72"/>
      <c r="N389" s="72"/>
      <c r="O389" s="72"/>
      <c r="P389" s="72"/>
      <c r="Q389" s="72"/>
      <c r="R389" s="72"/>
      <c r="S389" s="72"/>
    </row>
    <row r="390" spans="1:19">
      <c r="A390" s="14">
        <f t="shared" si="10"/>
        <v>390</v>
      </c>
      <c r="B390" s="121" t="s">
        <v>900</v>
      </c>
      <c r="C390" s="121"/>
      <c r="D390" s="121" t="s">
        <v>901</v>
      </c>
      <c r="E390" s="121" t="s">
        <v>902</v>
      </c>
      <c r="F390" s="121" t="s">
        <v>903</v>
      </c>
      <c r="G390" s="121" t="s">
        <v>47</v>
      </c>
      <c r="H390" s="122">
        <v>1983</v>
      </c>
      <c r="I390" s="74">
        <v>34.700000000000003</v>
      </c>
      <c r="J390" s="74">
        <v>37.9</v>
      </c>
      <c r="K390" s="74">
        <v>37.9</v>
      </c>
      <c r="L390" s="74">
        <v>37.9</v>
      </c>
      <c r="M390" s="73">
        <v>37.9</v>
      </c>
      <c r="N390" s="73">
        <v>37.9</v>
      </c>
      <c r="O390" s="73">
        <v>37.9</v>
      </c>
      <c r="P390" s="73">
        <v>37.9</v>
      </c>
      <c r="Q390" s="73">
        <v>37.9</v>
      </c>
      <c r="R390" s="73">
        <v>37.9</v>
      </c>
      <c r="S390" s="73">
        <v>37.9</v>
      </c>
    </row>
    <row r="391" spans="1:19">
      <c r="A391" s="14">
        <f t="shared" si="10"/>
        <v>391</v>
      </c>
      <c r="B391" s="121" t="s">
        <v>904</v>
      </c>
      <c r="C391" s="121"/>
      <c r="D391" s="121" t="s">
        <v>905</v>
      </c>
      <c r="E391" s="121" t="s">
        <v>902</v>
      </c>
      <c r="F391" s="121" t="s">
        <v>903</v>
      </c>
      <c r="G391" s="121" t="s">
        <v>47</v>
      </c>
      <c r="H391" s="122">
        <v>1983</v>
      </c>
      <c r="I391" s="74">
        <v>34.700000000000003</v>
      </c>
      <c r="J391" s="74">
        <v>37.9</v>
      </c>
      <c r="K391" s="74">
        <v>37.9</v>
      </c>
      <c r="L391" s="74">
        <v>37.9</v>
      </c>
      <c r="M391" s="73">
        <v>37.9</v>
      </c>
      <c r="N391" s="73">
        <v>37.9</v>
      </c>
      <c r="O391" s="73">
        <v>37.9</v>
      </c>
      <c r="P391" s="73">
        <v>37.9</v>
      </c>
      <c r="Q391" s="73">
        <v>37.9</v>
      </c>
      <c r="R391" s="73">
        <v>37.9</v>
      </c>
      <c r="S391" s="73">
        <v>37.9</v>
      </c>
    </row>
    <row r="392" spans="1:19">
      <c r="A392" s="14">
        <f t="shared" si="10"/>
        <v>392</v>
      </c>
      <c r="B392" s="121" t="s">
        <v>906</v>
      </c>
      <c r="C392" s="121"/>
      <c r="D392" s="121" t="s">
        <v>907</v>
      </c>
      <c r="E392" s="121" t="s">
        <v>352</v>
      </c>
      <c r="F392" s="121" t="s">
        <v>903</v>
      </c>
      <c r="G392" s="121" t="s">
        <v>46</v>
      </c>
      <c r="H392" s="122">
        <v>1940</v>
      </c>
      <c r="I392" s="74">
        <v>9</v>
      </c>
      <c r="J392" s="74">
        <v>8</v>
      </c>
      <c r="K392" s="74">
        <v>8</v>
      </c>
      <c r="L392" s="74">
        <v>8</v>
      </c>
      <c r="M392" s="73">
        <v>8</v>
      </c>
      <c r="N392" s="73">
        <v>8</v>
      </c>
      <c r="O392" s="73">
        <v>8</v>
      </c>
      <c r="P392" s="73">
        <v>8</v>
      </c>
      <c r="Q392" s="73">
        <v>8</v>
      </c>
      <c r="R392" s="73">
        <v>8</v>
      </c>
      <c r="S392" s="73">
        <v>8</v>
      </c>
    </row>
    <row r="393" spans="1:19">
      <c r="A393" s="14">
        <f t="shared" si="10"/>
        <v>393</v>
      </c>
      <c r="B393" s="121" t="s">
        <v>908</v>
      </c>
      <c r="C393" s="121"/>
      <c r="D393" s="121" t="s">
        <v>909</v>
      </c>
      <c r="E393" s="121" t="s">
        <v>352</v>
      </c>
      <c r="F393" s="121" t="s">
        <v>903</v>
      </c>
      <c r="G393" s="121" t="s">
        <v>46</v>
      </c>
      <c r="H393" s="122">
        <v>1940</v>
      </c>
      <c r="I393" s="74">
        <v>9</v>
      </c>
      <c r="J393" s="74">
        <v>9</v>
      </c>
      <c r="K393" s="74">
        <v>9</v>
      </c>
      <c r="L393" s="74">
        <v>9</v>
      </c>
      <c r="M393" s="73">
        <v>9</v>
      </c>
      <c r="N393" s="73">
        <v>9</v>
      </c>
      <c r="O393" s="73">
        <v>9</v>
      </c>
      <c r="P393" s="73">
        <v>9</v>
      </c>
      <c r="Q393" s="73">
        <v>9</v>
      </c>
      <c r="R393" s="73">
        <v>9</v>
      </c>
      <c r="S393" s="73">
        <v>9</v>
      </c>
    </row>
    <row r="394" spans="1:19">
      <c r="A394" s="14">
        <f t="shared" si="10"/>
        <v>394</v>
      </c>
      <c r="B394" s="121" t="s">
        <v>910</v>
      </c>
      <c r="C394" s="121"/>
      <c r="D394" s="121" t="s">
        <v>911</v>
      </c>
      <c r="E394" s="121" t="s">
        <v>348</v>
      </c>
      <c r="F394" s="121" t="s">
        <v>903</v>
      </c>
      <c r="G394" s="121" t="s">
        <v>46</v>
      </c>
      <c r="H394" s="122">
        <v>1938</v>
      </c>
      <c r="I394" s="74">
        <v>18.3</v>
      </c>
      <c r="J394" s="74">
        <v>16</v>
      </c>
      <c r="K394" s="74">
        <v>16</v>
      </c>
      <c r="L394" s="74">
        <v>16</v>
      </c>
      <c r="M394" s="73">
        <v>16</v>
      </c>
      <c r="N394" s="73">
        <v>16</v>
      </c>
      <c r="O394" s="73">
        <v>16</v>
      </c>
      <c r="P394" s="73">
        <v>16</v>
      </c>
      <c r="Q394" s="73">
        <v>16</v>
      </c>
      <c r="R394" s="73">
        <v>16</v>
      </c>
      <c r="S394" s="73">
        <v>16</v>
      </c>
    </row>
    <row r="395" spans="1:19">
      <c r="A395" s="14">
        <f t="shared" si="10"/>
        <v>395</v>
      </c>
      <c r="B395" s="121" t="s">
        <v>912</v>
      </c>
      <c r="C395" s="121"/>
      <c r="D395" s="121" t="s">
        <v>913</v>
      </c>
      <c r="E395" s="121" t="s">
        <v>348</v>
      </c>
      <c r="F395" s="121" t="s">
        <v>903</v>
      </c>
      <c r="G395" s="121" t="s">
        <v>46</v>
      </c>
      <c r="H395" s="122">
        <v>1938</v>
      </c>
      <c r="I395" s="74">
        <v>18.3</v>
      </c>
      <c r="J395" s="74">
        <v>16</v>
      </c>
      <c r="K395" s="74">
        <v>16</v>
      </c>
      <c r="L395" s="74">
        <v>16</v>
      </c>
      <c r="M395" s="73">
        <v>16</v>
      </c>
      <c r="N395" s="73">
        <v>16</v>
      </c>
      <c r="O395" s="73">
        <v>16</v>
      </c>
      <c r="P395" s="73">
        <v>16</v>
      </c>
      <c r="Q395" s="73">
        <v>16</v>
      </c>
      <c r="R395" s="73">
        <v>16</v>
      </c>
      <c r="S395" s="73">
        <v>16</v>
      </c>
    </row>
    <row r="396" spans="1:19">
      <c r="A396" s="14">
        <f t="shared" si="10"/>
        <v>396</v>
      </c>
      <c r="B396" s="121" t="s">
        <v>914</v>
      </c>
      <c r="C396" s="121"/>
      <c r="D396" s="121" t="s">
        <v>915</v>
      </c>
      <c r="E396" s="121" t="s">
        <v>348</v>
      </c>
      <c r="F396" s="121" t="s">
        <v>903</v>
      </c>
      <c r="G396" s="121" t="s">
        <v>46</v>
      </c>
      <c r="H396" s="122">
        <v>1950</v>
      </c>
      <c r="I396" s="74">
        <v>18.3</v>
      </c>
      <c r="J396" s="74">
        <v>17</v>
      </c>
      <c r="K396" s="74">
        <v>17</v>
      </c>
      <c r="L396" s="74">
        <v>17</v>
      </c>
      <c r="M396" s="73">
        <v>17</v>
      </c>
      <c r="N396" s="73">
        <v>17</v>
      </c>
      <c r="O396" s="73">
        <v>17</v>
      </c>
      <c r="P396" s="73">
        <v>17</v>
      </c>
      <c r="Q396" s="73">
        <v>17</v>
      </c>
      <c r="R396" s="73">
        <v>17</v>
      </c>
      <c r="S396" s="73">
        <v>17</v>
      </c>
    </row>
    <row r="397" spans="1:19">
      <c r="A397" s="14">
        <f t="shared" si="10"/>
        <v>397</v>
      </c>
      <c r="B397" s="121" t="s">
        <v>916</v>
      </c>
      <c r="C397" s="121"/>
      <c r="D397" s="121" t="s">
        <v>917</v>
      </c>
      <c r="E397" s="121" t="s">
        <v>546</v>
      </c>
      <c r="F397" s="121" t="s">
        <v>903</v>
      </c>
      <c r="G397" s="121" t="s">
        <v>45</v>
      </c>
      <c r="H397" s="122">
        <v>1944</v>
      </c>
      <c r="I397" s="74">
        <v>50.8</v>
      </c>
      <c r="J397" s="74">
        <v>49.5</v>
      </c>
      <c r="K397" s="74">
        <v>49.5</v>
      </c>
      <c r="L397" s="74">
        <v>49.5</v>
      </c>
      <c r="M397" s="73">
        <v>49.5</v>
      </c>
      <c r="N397" s="73">
        <v>49.5</v>
      </c>
      <c r="O397" s="73">
        <v>49.5</v>
      </c>
      <c r="P397" s="73">
        <v>49.5</v>
      </c>
      <c r="Q397" s="73">
        <v>49.5</v>
      </c>
      <c r="R397" s="73">
        <v>49.5</v>
      </c>
      <c r="S397" s="73">
        <v>49.5</v>
      </c>
    </row>
    <row r="398" spans="1:19">
      <c r="A398" s="14">
        <f t="shared" si="10"/>
        <v>398</v>
      </c>
      <c r="B398" s="121" t="s">
        <v>918</v>
      </c>
      <c r="C398" s="121"/>
      <c r="D398" s="121" t="s">
        <v>919</v>
      </c>
      <c r="E398" s="121" t="s">
        <v>546</v>
      </c>
      <c r="F398" s="121" t="s">
        <v>903</v>
      </c>
      <c r="G398" s="121" t="s">
        <v>45</v>
      </c>
      <c r="H398" s="122">
        <v>1948</v>
      </c>
      <c r="I398" s="74">
        <v>50.8</v>
      </c>
      <c r="J398" s="74">
        <v>49.5</v>
      </c>
      <c r="K398" s="74">
        <v>49.5</v>
      </c>
      <c r="L398" s="74">
        <v>49.5</v>
      </c>
      <c r="M398" s="73">
        <v>49.5</v>
      </c>
      <c r="N398" s="73">
        <v>49.5</v>
      </c>
      <c r="O398" s="73">
        <v>49.5</v>
      </c>
      <c r="P398" s="73">
        <v>49.5</v>
      </c>
      <c r="Q398" s="73">
        <v>49.5</v>
      </c>
      <c r="R398" s="73">
        <v>49.5</v>
      </c>
      <c r="S398" s="73">
        <v>49.5</v>
      </c>
    </row>
    <row r="399" spans="1:19">
      <c r="A399" s="14">
        <f t="shared" si="10"/>
        <v>399</v>
      </c>
      <c r="B399" s="121" t="s">
        <v>920</v>
      </c>
      <c r="C399" s="121"/>
      <c r="D399" s="121" t="s">
        <v>921</v>
      </c>
      <c r="E399" s="121" t="s">
        <v>922</v>
      </c>
      <c r="F399" s="121" t="s">
        <v>903</v>
      </c>
      <c r="G399" s="121" t="s">
        <v>46</v>
      </c>
      <c r="H399" s="122">
        <v>2005</v>
      </c>
      <c r="I399" s="74">
        <v>9.6</v>
      </c>
      <c r="J399" s="74">
        <v>9.6</v>
      </c>
      <c r="K399" s="74">
        <v>9.6</v>
      </c>
      <c r="L399" s="74">
        <v>9.6</v>
      </c>
      <c r="M399" s="73">
        <v>9.6</v>
      </c>
      <c r="N399" s="73">
        <v>9.6</v>
      </c>
      <c r="O399" s="73">
        <v>9.6</v>
      </c>
      <c r="P399" s="73">
        <v>9.6</v>
      </c>
      <c r="Q399" s="73">
        <v>9.6</v>
      </c>
      <c r="R399" s="73">
        <v>9.6</v>
      </c>
      <c r="S399" s="73">
        <v>9.6</v>
      </c>
    </row>
    <row r="400" spans="1:19">
      <c r="A400" s="14">
        <f t="shared" si="10"/>
        <v>400</v>
      </c>
      <c r="B400" s="121" t="s">
        <v>923</v>
      </c>
      <c r="C400" s="121"/>
      <c r="D400" s="121" t="s">
        <v>924</v>
      </c>
      <c r="E400" s="121" t="s">
        <v>54</v>
      </c>
      <c r="F400" s="121" t="s">
        <v>903</v>
      </c>
      <c r="G400" s="121" t="s">
        <v>46</v>
      </c>
      <c r="H400" s="122">
        <v>1954</v>
      </c>
      <c r="I400" s="74">
        <v>10.5</v>
      </c>
      <c r="J400" s="74">
        <v>12</v>
      </c>
      <c r="K400" s="74">
        <v>12</v>
      </c>
      <c r="L400" s="74">
        <v>12</v>
      </c>
      <c r="M400" s="73">
        <v>12</v>
      </c>
      <c r="N400" s="73">
        <v>12</v>
      </c>
      <c r="O400" s="73">
        <v>12</v>
      </c>
      <c r="P400" s="73">
        <v>12</v>
      </c>
      <c r="Q400" s="73">
        <v>12</v>
      </c>
      <c r="R400" s="73">
        <v>12</v>
      </c>
      <c r="S400" s="73">
        <v>12</v>
      </c>
    </row>
    <row r="401" spans="1:19">
      <c r="A401" s="14">
        <f t="shared" si="10"/>
        <v>401</v>
      </c>
      <c r="B401" s="121" t="s">
        <v>925</v>
      </c>
      <c r="C401" s="121"/>
      <c r="D401" s="121" t="s">
        <v>926</v>
      </c>
      <c r="E401" s="121" t="s">
        <v>54</v>
      </c>
      <c r="F401" s="121" t="s">
        <v>903</v>
      </c>
      <c r="G401" s="121" t="s">
        <v>46</v>
      </c>
      <c r="H401" s="122">
        <v>1954</v>
      </c>
      <c r="I401" s="74">
        <v>10.5</v>
      </c>
      <c r="J401" s="74">
        <v>12</v>
      </c>
      <c r="K401" s="74">
        <v>12</v>
      </c>
      <c r="L401" s="74">
        <v>12</v>
      </c>
      <c r="M401" s="73">
        <v>12</v>
      </c>
      <c r="N401" s="73">
        <v>12</v>
      </c>
      <c r="O401" s="73">
        <v>12</v>
      </c>
      <c r="P401" s="73">
        <v>12</v>
      </c>
      <c r="Q401" s="73">
        <v>12</v>
      </c>
      <c r="R401" s="73">
        <v>12</v>
      </c>
      <c r="S401" s="73">
        <v>12</v>
      </c>
    </row>
    <row r="402" spans="1:19">
      <c r="A402" s="14">
        <f t="shared" si="10"/>
        <v>402</v>
      </c>
      <c r="B402" s="121" t="s">
        <v>927</v>
      </c>
      <c r="C402" s="121"/>
      <c r="D402" s="121" t="s">
        <v>928</v>
      </c>
      <c r="E402" s="121" t="s">
        <v>54</v>
      </c>
      <c r="F402" s="121" t="s">
        <v>903</v>
      </c>
      <c r="G402" s="121" t="s">
        <v>46</v>
      </c>
      <c r="H402" s="122">
        <v>1954</v>
      </c>
      <c r="I402" s="74">
        <v>10.5</v>
      </c>
      <c r="J402" s="74">
        <v>12</v>
      </c>
      <c r="K402" s="74">
        <v>12</v>
      </c>
      <c r="L402" s="74">
        <v>12</v>
      </c>
      <c r="M402" s="73">
        <v>12</v>
      </c>
      <c r="N402" s="73">
        <v>12</v>
      </c>
      <c r="O402" s="73">
        <v>12</v>
      </c>
      <c r="P402" s="73">
        <v>12</v>
      </c>
      <c r="Q402" s="73">
        <v>12</v>
      </c>
      <c r="R402" s="73">
        <v>12</v>
      </c>
      <c r="S402" s="73">
        <v>12</v>
      </c>
    </row>
    <row r="403" spans="1:19">
      <c r="A403" s="14">
        <f t="shared" si="10"/>
        <v>403</v>
      </c>
      <c r="B403" s="121" t="s">
        <v>929</v>
      </c>
      <c r="C403" s="121"/>
      <c r="D403" s="121" t="s">
        <v>930</v>
      </c>
      <c r="E403" s="121" t="s">
        <v>931</v>
      </c>
      <c r="F403" s="121" t="s">
        <v>903</v>
      </c>
      <c r="G403" s="121" t="s">
        <v>46</v>
      </c>
      <c r="H403" s="122">
        <v>1951</v>
      </c>
      <c r="I403" s="74">
        <v>27</v>
      </c>
      <c r="J403" s="74">
        <v>29</v>
      </c>
      <c r="K403" s="74">
        <v>29</v>
      </c>
      <c r="L403" s="74">
        <v>29</v>
      </c>
      <c r="M403" s="73">
        <v>29</v>
      </c>
      <c r="N403" s="73">
        <v>29</v>
      </c>
      <c r="O403" s="73">
        <v>29</v>
      </c>
      <c r="P403" s="73">
        <v>29</v>
      </c>
      <c r="Q403" s="73">
        <v>29</v>
      </c>
      <c r="R403" s="73">
        <v>29</v>
      </c>
      <c r="S403" s="73">
        <v>29</v>
      </c>
    </row>
    <row r="404" spans="1:19">
      <c r="A404" s="14">
        <f t="shared" si="10"/>
        <v>404</v>
      </c>
      <c r="B404" s="121" t="s">
        <v>932</v>
      </c>
      <c r="C404" s="121"/>
      <c r="D404" s="121" t="s">
        <v>933</v>
      </c>
      <c r="E404" s="121" t="s">
        <v>931</v>
      </c>
      <c r="F404" s="121" t="s">
        <v>903</v>
      </c>
      <c r="G404" s="121" t="s">
        <v>46</v>
      </c>
      <c r="H404" s="122">
        <v>1951</v>
      </c>
      <c r="I404" s="74">
        <v>27</v>
      </c>
      <c r="J404" s="74">
        <v>29</v>
      </c>
      <c r="K404" s="74">
        <v>29</v>
      </c>
      <c r="L404" s="74">
        <v>29</v>
      </c>
      <c r="M404" s="73">
        <v>29</v>
      </c>
      <c r="N404" s="73">
        <v>29</v>
      </c>
      <c r="O404" s="73">
        <v>29</v>
      </c>
      <c r="P404" s="73">
        <v>29</v>
      </c>
      <c r="Q404" s="73">
        <v>29</v>
      </c>
      <c r="R404" s="73">
        <v>29</v>
      </c>
      <c r="S404" s="73">
        <v>29</v>
      </c>
    </row>
    <row r="405" spans="1:19">
      <c r="A405" s="14">
        <f t="shared" si="10"/>
        <v>405</v>
      </c>
      <c r="B405" s="121" t="s">
        <v>934</v>
      </c>
      <c r="C405" s="121"/>
      <c r="D405" s="121" t="s">
        <v>935</v>
      </c>
      <c r="E405" s="121" t="s">
        <v>894</v>
      </c>
      <c r="F405" s="121" t="s">
        <v>903</v>
      </c>
      <c r="G405" s="121" t="s">
        <v>46</v>
      </c>
      <c r="H405" s="122">
        <v>1989</v>
      </c>
      <c r="I405" s="74">
        <v>6</v>
      </c>
      <c r="J405" s="74">
        <v>6</v>
      </c>
      <c r="K405" s="74">
        <v>6</v>
      </c>
      <c r="L405" s="74">
        <v>6</v>
      </c>
      <c r="M405" s="73">
        <v>6</v>
      </c>
      <c r="N405" s="73">
        <v>6</v>
      </c>
      <c r="O405" s="73">
        <v>6</v>
      </c>
      <c r="P405" s="73">
        <v>6</v>
      </c>
      <c r="Q405" s="73">
        <v>6</v>
      </c>
      <c r="R405" s="73">
        <v>6</v>
      </c>
      <c r="S405" s="73">
        <v>6</v>
      </c>
    </row>
    <row r="406" spans="1:19">
      <c r="A406" s="14">
        <f t="shared" si="10"/>
        <v>406</v>
      </c>
      <c r="B406" s="121" t="s">
        <v>936</v>
      </c>
      <c r="C406" s="121"/>
      <c r="D406" s="121" t="s">
        <v>937</v>
      </c>
      <c r="E406" s="121" t="s">
        <v>348</v>
      </c>
      <c r="F406" s="121" t="s">
        <v>903</v>
      </c>
      <c r="G406" s="121" t="s">
        <v>46</v>
      </c>
      <c r="H406" s="122">
        <v>1938</v>
      </c>
      <c r="I406" s="74">
        <v>15</v>
      </c>
      <c r="J406" s="74">
        <v>14</v>
      </c>
      <c r="K406" s="74">
        <v>14</v>
      </c>
      <c r="L406" s="74">
        <v>14</v>
      </c>
      <c r="M406" s="73">
        <v>14</v>
      </c>
      <c r="N406" s="73">
        <v>14</v>
      </c>
      <c r="O406" s="73">
        <v>14</v>
      </c>
      <c r="P406" s="73">
        <v>14</v>
      </c>
      <c r="Q406" s="73">
        <v>14</v>
      </c>
      <c r="R406" s="73">
        <v>14</v>
      </c>
      <c r="S406" s="73">
        <v>14</v>
      </c>
    </row>
    <row r="407" spans="1:19">
      <c r="A407" s="14">
        <f t="shared" si="10"/>
        <v>407</v>
      </c>
      <c r="B407" s="121" t="s">
        <v>938</v>
      </c>
      <c r="C407" s="121"/>
      <c r="D407" s="121" t="s">
        <v>939</v>
      </c>
      <c r="E407" s="121" t="s">
        <v>931</v>
      </c>
      <c r="F407" s="121" t="s">
        <v>903</v>
      </c>
      <c r="G407" s="121" t="s">
        <v>46</v>
      </c>
      <c r="H407" s="122">
        <v>1951</v>
      </c>
      <c r="I407" s="74">
        <v>19.8</v>
      </c>
      <c r="J407" s="74">
        <v>21</v>
      </c>
      <c r="K407" s="74">
        <v>21</v>
      </c>
      <c r="L407" s="74">
        <v>21</v>
      </c>
      <c r="M407" s="73">
        <v>21</v>
      </c>
      <c r="N407" s="73">
        <v>21</v>
      </c>
      <c r="O407" s="73">
        <v>21</v>
      </c>
      <c r="P407" s="73">
        <v>21</v>
      </c>
      <c r="Q407" s="73">
        <v>21</v>
      </c>
      <c r="R407" s="73">
        <v>21</v>
      </c>
      <c r="S407" s="73">
        <v>21</v>
      </c>
    </row>
    <row r="408" spans="1:19">
      <c r="A408" s="14">
        <f t="shared" si="10"/>
        <v>408</v>
      </c>
      <c r="B408" s="121" t="s">
        <v>940</v>
      </c>
      <c r="C408" s="121"/>
      <c r="D408" s="121" t="s">
        <v>941</v>
      </c>
      <c r="E408" s="121" t="s">
        <v>931</v>
      </c>
      <c r="F408" s="121" t="s">
        <v>903</v>
      </c>
      <c r="G408" s="121" t="s">
        <v>46</v>
      </c>
      <c r="H408" s="122">
        <v>1951</v>
      </c>
      <c r="I408" s="74">
        <v>19.8</v>
      </c>
      <c r="J408" s="74">
        <v>20</v>
      </c>
      <c r="K408" s="74">
        <v>20</v>
      </c>
      <c r="L408" s="74">
        <v>20</v>
      </c>
      <c r="M408" s="73">
        <v>20</v>
      </c>
      <c r="N408" s="73">
        <v>20</v>
      </c>
      <c r="O408" s="73">
        <v>20</v>
      </c>
      <c r="P408" s="73">
        <v>20</v>
      </c>
      <c r="Q408" s="73">
        <v>20</v>
      </c>
      <c r="R408" s="73">
        <v>20</v>
      </c>
      <c r="S408" s="73">
        <v>20</v>
      </c>
    </row>
    <row r="409" spans="1:19">
      <c r="A409" s="14">
        <f t="shared" si="10"/>
        <v>409</v>
      </c>
      <c r="B409" s="121" t="s">
        <v>942</v>
      </c>
      <c r="C409" s="121"/>
      <c r="D409" s="121" t="s">
        <v>943</v>
      </c>
      <c r="E409" s="121" t="s">
        <v>352</v>
      </c>
      <c r="F409" s="121" t="s">
        <v>903</v>
      </c>
      <c r="G409" s="121" t="s">
        <v>46</v>
      </c>
      <c r="H409" s="122">
        <v>1941</v>
      </c>
      <c r="I409" s="74">
        <v>36</v>
      </c>
      <c r="J409" s="74">
        <v>36</v>
      </c>
      <c r="K409" s="74">
        <v>36</v>
      </c>
      <c r="L409" s="74">
        <v>36</v>
      </c>
      <c r="M409" s="73">
        <v>36</v>
      </c>
      <c r="N409" s="73">
        <v>36</v>
      </c>
      <c r="O409" s="73">
        <v>36</v>
      </c>
      <c r="P409" s="73">
        <v>36</v>
      </c>
      <c r="Q409" s="73">
        <v>36</v>
      </c>
      <c r="R409" s="73">
        <v>36</v>
      </c>
      <c r="S409" s="73">
        <v>36</v>
      </c>
    </row>
    <row r="410" spans="1:19">
      <c r="A410" s="14">
        <f t="shared" si="10"/>
        <v>410</v>
      </c>
      <c r="B410" s="121" t="s">
        <v>944</v>
      </c>
      <c r="C410" s="121"/>
      <c r="D410" s="121" t="s">
        <v>945</v>
      </c>
      <c r="E410" s="121" t="s">
        <v>352</v>
      </c>
      <c r="F410" s="121" t="s">
        <v>903</v>
      </c>
      <c r="G410" s="121" t="s">
        <v>46</v>
      </c>
      <c r="H410" s="122">
        <v>1941</v>
      </c>
      <c r="I410" s="74">
        <v>36</v>
      </c>
      <c r="J410" s="74">
        <v>36</v>
      </c>
      <c r="K410" s="74">
        <v>36</v>
      </c>
      <c r="L410" s="74">
        <v>36</v>
      </c>
      <c r="M410" s="73">
        <v>36</v>
      </c>
      <c r="N410" s="73">
        <v>36</v>
      </c>
      <c r="O410" s="73">
        <v>36</v>
      </c>
      <c r="P410" s="73">
        <v>36</v>
      </c>
      <c r="Q410" s="73">
        <v>36</v>
      </c>
      <c r="R410" s="73">
        <v>36</v>
      </c>
      <c r="S410" s="73">
        <v>36</v>
      </c>
    </row>
    <row r="411" spans="1:19">
      <c r="A411" s="14">
        <f t="shared" si="10"/>
        <v>411</v>
      </c>
      <c r="B411" s="121" t="s">
        <v>946</v>
      </c>
      <c r="C411" s="121"/>
      <c r="D411" s="121" t="s">
        <v>947</v>
      </c>
      <c r="E411" s="121" t="s">
        <v>352</v>
      </c>
      <c r="F411" s="121" t="s">
        <v>903</v>
      </c>
      <c r="G411" s="121" t="s">
        <v>46</v>
      </c>
      <c r="H411" s="122">
        <v>1941</v>
      </c>
      <c r="I411" s="74">
        <v>36</v>
      </c>
      <c r="J411" s="74">
        <v>36</v>
      </c>
      <c r="K411" s="74">
        <v>36</v>
      </c>
      <c r="L411" s="74">
        <v>36</v>
      </c>
      <c r="M411" s="73">
        <v>36</v>
      </c>
      <c r="N411" s="73">
        <v>36</v>
      </c>
      <c r="O411" s="73">
        <v>36</v>
      </c>
      <c r="P411" s="73">
        <v>36</v>
      </c>
      <c r="Q411" s="73">
        <v>36</v>
      </c>
      <c r="R411" s="73">
        <v>36</v>
      </c>
      <c r="S411" s="73">
        <v>36</v>
      </c>
    </row>
    <row r="412" spans="1:19">
      <c r="A412" s="14">
        <f t="shared" si="10"/>
        <v>412</v>
      </c>
      <c r="B412" s="121" t="s">
        <v>948</v>
      </c>
      <c r="C412" s="121"/>
      <c r="D412" s="121" t="s">
        <v>949</v>
      </c>
      <c r="E412" s="121" t="s">
        <v>256</v>
      </c>
      <c r="F412" s="121" t="s">
        <v>903</v>
      </c>
      <c r="G412" s="121" t="s">
        <v>45</v>
      </c>
      <c r="H412" s="122">
        <v>1953</v>
      </c>
      <c r="I412" s="74">
        <v>21</v>
      </c>
      <c r="J412" s="74">
        <v>22</v>
      </c>
      <c r="K412" s="74">
        <v>22</v>
      </c>
      <c r="L412" s="74">
        <v>22</v>
      </c>
      <c r="M412" s="73">
        <v>22</v>
      </c>
      <c r="N412" s="73">
        <v>22</v>
      </c>
      <c r="O412" s="73">
        <v>22</v>
      </c>
      <c r="P412" s="73">
        <v>22</v>
      </c>
      <c r="Q412" s="73">
        <v>22</v>
      </c>
      <c r="R412" s="73">
        <v>22</v>
      </c>
      <c r="S412" s="73">
        <v>22</v>
      </c>
    </row>
    <row r="413" spans="1:19">
      <c r="A413" s="14">
        <f t="shared" si="10"/>
        <v>413</v>
      </c>
      <c r="B413" s="121" t="s">
        <v>950</v>
      </c>
      <c r="C413" s="121"/>
      <c r="D413" s="121" t="s">
        <v>951</v>
      </c>
      <c r="E413" s="121" t="s">
        <v>256</v>
      </c>
      <c r="F413" s="121" t="s">
        <v>903</v>
      </c>
      <c r="G413" s="121" t="s">
        <v>45</v>
      </c>
      <c r="H413" s="122">
        <v>1953</v>
      </c>
      <c r="I413" s="74">
        <v>21</v>
      </c>
      <c r="J413" s="74">
        <v>22</v>
      </c>
      <c r="K413" s="74">
        <v>22</v>
      </c>
      <c r="L413" s="74">
        <v>22</v>
      </c>
      <c r="M413" s="73">
        <v>22</v>
      </c>
      <c r="N413" s="73">
        <v>22</v>
      </c>
      <c r="O413" s="73">
        <v>22</v>
      </c>
      <c r="P413" s="73">
        <v>22</v>
      </c>
      <c r="Q413" s="73">
        <v>22</v>
      </c>
      <c r="R413" s="73">
        <v>22</v>
      </c>
      <c r="S413" s="73">
        <v>22</v>
      </c>
    </row>
    <row r="414" spans="1:19">
      <c r="A414" s="14">
        <f t="shared" si="10"/>
        <v>414</v>
      </c>
      <c r="B414" s="119" t="s">
        <v>963</v>
      </c>
      <c r="C414" s="119"/>
      <c r="D414" s="119"/>
      <c r="E414" s="119"/>
      <c r="F414" s="119"/>
      <c r="G414" s="119"/>
      <c r="H414" s="120"/>
      <c r="I414" s="71">
        <f t="shared" ref="I414:R414" si="11">SUM(I390:I413)</f>
        <v>549.6</v>
      </c>
      <c r="J414" s="71">
        <f t="shared" si="11"/>
        <v>557.4</v>
      </c>
      <c r="K414" s="71">
        <f t="shared" si="11"/>
        <v>557.4</v>
      </c>
      <c r="L414" s="71">
        <f t="shared" si="11"/>
        <v>557.4</v>
      </c>
      <c r="M414" s="72">
        <f t="shared" si="11"/>
        <v>557.4</v>
      </c>
      <c r="N414" s="72">
        <f t="shared" si="11"/>
        <v>557.4</v>
      </c>
      <c r="O414" s="72">
        <f t="shared" si="11"/>
        <v>557.4</v>
      </c>
      <c r="P414" s="72">
        <f t="shared" si="11"/>
        <v>557.4</v>
      </c>
      <c r="Q414" s="72">
        <f t="shared" si="11"/>
        <v>557.4</v>
      </c>
      <c r="R414" s="72">
        <f t="shared" si="11"/>
        <v>557.4</v>
      </c>
      <c r="S414" s="72">
        <f t="shared" ref="S414" si="12">SUM(S390:S413)</f>
        <v>557.4</v>
      </c>
    </row>
    <row r="415" spans="1:19">
      <c r="A415" s="14">
        <f t="shared" si="10"/>
        <v>415</v>
      </c>
      <c r="B415" s="121" t="s">
        <v>964</v>
      </c>
      <c r="C415" s="121"/>
      <c r="D415" s="121" t="s">
        <v>965</v>
      </c>
      <c r="E415" s="121"/>
      <c r="F415" s="121"/>
      <c r="G415" s="121"/>
      <c r="H415" s="122"/>
      <c r="I415" s="74">
        <f>I414</f>
        <v>549.6</v>
      </c>
      <c r="J415" s="74">
        <v>464</v>
      </c>
      <c r="K415" s="74">
        <v>464</v>
      </c>
      <c r="L415" s="74">
        <v>464</v>
      </c>
      <c r="M415" s="74">
        <v>464</v>
      </c>
      <c r="N415" s="74">
        <v>464</v>
      </c>
      <c r="O415" s="74">
        <v>464</v>
      </c>
      <c r="P415" s="74">
        <v>464</v>
      </c>
      <c r="Q415" s="74">
        <v>464</v>
      </c>
      <c r="R415" s="74">
        <v>464</v>
      </c>
      <c r="S415" s="74">
        <v>464</v>
      </c>
    </row>
    <row r="416" spans="1:19">
      <c r="A416" s="14">
        <f t="shared" si="10"/>
        <v>416</v>
      </c>
      <c r="B416" s="119"/>
      <c r="C416" s="119"/>
      <c r="D416" s="119"/>
      <c r="E416" s="119"/>
      <c r="F416" s="119"/>
      <c r="G416" s="119"/>
      <c r="H416" s="120"/>
      <c r="I416" s="71"/>
      <c r="J416" s="71"/>
      <c r="K416" s="71"/>
      <c r="L416" s="71"/>
      <c r="M416" s="72"/>
      <c r="N416" s="72"/>
      <c r="O416" s="72"/>
      <c r="P416" s="72"/>
      <c r="Q416" s="72"/>
      <c r="R416" s="72"/>
      <c r="S416" s="72"/>
    </row>
    <row r="417" spans="1:19">
      <c r="A417" s="14">
        <f t="shared" si="10"/>
        <v>417</v>
      </c>
      <c r="B417" s="119" t="s">
        <v>2255</v>
      </c>
      <c r="C417" s="119"/>
      <c r="D417" s="119"/>
      <c r="E417" s="119"/>
      <c r="F417" s="119"/>
      <c r="G417" s="119"/>
      <c r="H417" s="120"/>
      <c r="I417" s="71"/>
      <c r="J417" s="71"/>
      <c r="K417" s="71"/>
      <c r="L417" s="71"/>
      <c r="M417" s="72"/>
      <c r="N417" s="72"/>
      <c r="O417" s="72"/>
      <c r="P417" s="72"/>
      <c r="Q417" s="72"/>
      <c r="R417" s="72"/>
      <c r="S417" s="72"/>
    </row>
    <row r="418" spans="1:19">
      <c r="A418" s="14">
        <f t="shared" si="10"/>
        <v>418</v>
      </c>
      <c r="B418" s="121" t="s">
        <v>952</v>
      </c>
      <c r="C418" s="121"/>
      <c r="D418" s="121" t="s">
        <v>953</v>
      </c>
      <c r="E418" s="121" t="s">
        <v>536</v>
      </c>
      <c r="F418" s="121" t="s">
        <v>903</v>
      </c>
      <c r="G418" s="121" t="s">
        <v>45</v>
      </c>
      <c r="H418" s="122">
        <v>2014</v>
      </c>
      <c r="I418" s="74">
        <v>1.4</v>
      </c>
      <c r="J418" s="74">
        <v>1.4</v>
      </c>
      <c r="K418" s="74">
        <v>1.4</v>
      </c>
      <c r="L418" s="74">
        <v>1.4</v>
      </c>
      <c r="M418" s="73">
        <v>1.4</v>
      </c>
      <c r="N418" s="73">
        <v>1.4</v>
      </c>
      <c r="O418" s="73">
        <v>1.4</v>
      </c>
      <c r="P418" s="73">
        <v>1.4</v>
      </c>
      <c r="Q418" s="73">
        <v>1.4</v>
      </c>
      <c r="R418" s="73">
        <v>1.4</v>
      </c>
      <c r="S418" s="73">
        <v>1.4</v>
      </c>
    </row>
    <row r="419" spans="1:19">
      <c r="A419" s="14">
        <f t="shared" si="10"/>
        <v>419</v>
      </c>
      <c r="B419" s="121" t="s">
        <v>955</v>
      </c>
      <c r="C419" s="121"/>
      <c r="D419" s="121" t="s">
        <v>956</v>
      </c>
      <c r="E419" s="121" t="s">
        <v>954</v>
      </c>
      <c r="F419" s="121" t="s">
        <v>903</v>
      </c>
      <c r="G419" s="121" t="s">
        <v>46</v>
      </c>
      <c r="H419" s="122">
        <v>1931</v>
      </c>
      <c r="I419" s="74">
        <v>4.8</v>
      </c>
      <c r="J419" s="74">
        <v>4.8</v>
      </c>
      <c r="K419" s="74">
        <v>4.8</v>
      </c>
      <c r="L419" s="74">
        <v>4.8</v>
      </c>
      <c r="M419" s="73">
        <v>4.8</v>
      </c>
      <c r="N419" s="73">
        <v>4.8</v>
      </c>
      <c r="O419" s="73">
        <v>4.8</v>
      </c>
      <c r="P419" s="73">
        <v>4.8</v>
      </c>
      <c r="Q419" s="73">
        <v>4.8</v>
      </c>
      <c r="R419" s="73">
        <v>4.8</v>
      </c>
      <c r="S419" s="73">
        <v>4.8</v>
      </c>
    </row>
    <row r="420" spans="1:19">
      <c r="A420" s="14">
        <f t="shared" si="10"/>
        <v>420</v>
      </c>
      <c r="B420" s="121" t="s">
        <v>957</v>
      </c>
      <c r="C420" s="121"/>
      <c r="D420" s="121" t="s">
        <v>958</v>
      </c>
      <c r="E420" s="121" t="s">
        <v>406</v>
      </c>
      <c r="F420" s="121" t="s">
        <v>903</v>
      </c>
      <c r="G420" s="121" t="s">
        <v>46</v>
      </c>
      <c r="H420" s="122">
        <v>1928</v>
      </c>
      <c r="I420" s="74">
        <v>7.7</v>
      </c>
      <c r="J420" s="74">
        <v>7.7</v>
      </c>
      <c r="K420" s="74">
        <v>7.7</v>
      </c>
      <c r="L420" s="74">
        <v>7.7</v>
      </c>
      <c r="M420" s="73">
        <v>7.7</v>
      </c>
      <c r="N420" s="73">
        <v>7.7</v>
      </c>
      <c r="O420" s="73">
        <v>7.7</v>
      </c>
      <c r="P420" s="73">
        <v>7.7</v>
      </c>
      <c r="Q420" s="73">
        <v>7.7</v>
      </c>
      <c r="R420" s="73">
        <v>7.7</v>
      </c>
      <c r="S420" s="73">
        <v>7.7</v>
      </c>
    </row>
    <row r="421" spans="1:19">
      <c r="A421" s="14">
        <f t="shared" si="10"/>
        <v>421</v>
      </c>
      <c r="B421" s="121" t="s">
        <v>959</v>
      </c>
      <c r="C421" s="121"/>
      <c r="D421" s="121" t="s">
        <v>960</v>
      </c>
      <c r="E421" s="121" t="s">
        <v>406</v>
      </c>
      <c r="F421" s="121" t="s">
        <v>903</v>
      </c>
      <c r="G421" s="121" t="s">
        <v>46</v>
      </c>
      <c r="H421" s="122">
        <v>1928</v>
      </c>
      <c r="I421" s="74">
        <v>3.6</v>
      </c>
      <c r="J421" s="74">
        <v>3.6</v>
      </c>
      <c r="K421" s="74">
        <v>3.6</v>
      </c>
      <c r="L421" s="74">
        <v>3.6</v>
      </c>
      <c r="M421" s="73">
        <v>3.6</v>
      </c>
      <c r="N421" s="73">
        <v>3.6</v>
      </c>
      <c r="O421" s="73">
        <v>3.6</v>
      </c>
      <c r="P421" s="73">
        <v>3.6</v>
      </c>
      <c r="Q421" s="73">
        <v>3.6</v>
      </c>
      <c r="R421" s="73">
        <v>3.6</v>
      </c>
      <c r="S421" s="73">
        <v>3.6</v>
      </c>
    </row>
    <row r="422" spans="1:19">
      <c r="A422" s="14">
        <f t="shared" si="10"/>
        <v>422</v>
      </c>
      <c r="B422" s="121" t="s">
        <v>961</v>
      </c>
      <c r="C422" s="121"/>
      <c r="D422" s="121" t="s">
        <v>962</v>
      </c>
      <c r="E422" s="121" t="s">
        <v>397</v>
      </c>
      <c r="F422" s="121" t="s">
        <v>903</v>
      </c>
      <c r="G422" s="121" t="s">
        <v>45</v>
      </c>
      <c r="H422" s="122">
        <v>1991</v>
      </c>
      <c r="I422" s="74">
        <v>2.2000000000000002</v>
      </c>
      <c r="J422" s="74">
        <v>2.2000000000000002</v>
      </c>
      <c r="K422" s="74">
        <v>2.2000000000000002</v>
      </c>
      <c r="L422" s="74">
        <v>2.2000000000000002</v>
      </c>
      <c r="M422" s="73">
        <v>2.2000000000000002</v>
      </c>
      <c r="N422" s="73">
        <v>2.2000000000000002</v>
      </c>
      <c r="O422" s="73">
        <v>2.2000000000000002</v>
      </c>
      <c r="P422" s="73">
        <v>2.2000000000000002</v>
      </c>
      <c r="Q422" s="73">
        <v>2.2000000000000002</v>
      </c>
      <c r="R422" s="73">
        <v>2.2000000000000002</v>
      </c>
      <c r="S422" s="73">
        <v>2.2000000000000002</v>
      </c>
    </row>
    <row r="423" spans="1:19">
      <c r="A423" s="14">
        <f t="shared" si="10"/>
        <v>423</v>
      </c>
      <c r="B423" s="119" t="s">
        <v>2256</v>
      </c>
      <c r="C423" s="119"/>
      <c r="D423" s="119"/>
      <c r="E423" s="119"/>
      <c r="F423" s="119"/>
      <c r="G423" s="119"/>
      <c r="H423" s="120"/>
      <c r="I423" s="71">
        <f t="shared" ref="I423" si="13">SUM(I418:I422)</f>
        <v>19.7</v>
      </c>
      <c r="J423" s="71">
        <f t="shared" ref="J423:R423" si="14">SUM(J418:J422)</f>
        <v>19.7</v>
      </c>
      <c r="K423" s="71">
        <f t="shared" si="14"/>
        <v>19.7</v>
      </c>
      <c r="L423" s="71">
        <f t="shared" si="14"/>
        <v>19.7</v>
      </c>
      <c r="M423" s="72">
        <f t="shared" si="14"/>
        <v>19.7</v>
      </c>
      <c r="N423" s="72">
        <f t="shared" si="14"/>
        <v>19.7</v>
      </c>
      <c r="O423" s="72">
        <f t="shared" si="14"/>
        <v>19.7</v>
      </c>
      <c r="P423" s="72">
        <f t="shared" si="14"/>
        <v>19.7</v>
      </c>
      <c r="Q423" s="72">
        <f t="shared" si="14"/>
        <v>19.7</v>
      </c>
      <c r="R423" s="72">
        <f t="shared" si="14"/>
        <v>19.7</v>
      </c>
      <c r="S423" s="72">
        <f t="shared" ref="S423" si="15">SUM(S418:S422)</f>
        <v>19.7</v>
      </c>
    </row>
    <row r="424" spans="1:19">
      <c r="A424" s="14">
        <f t="shared" si="10"/>
        <v>424</v>
      </c>
      <c r="B424" s="121" t="s">
        <v>2257</v>
      </c>
      <c r="C424" s="121"/>
      <c r="D424" s="121" t="s">
        <v>2258</v>
      </c>
      <c r="E424" s="121"/>
      <c r="F424" s="121"/>
      <c r="G424" s="121"/>
      <c r="H424" s="122"/>
      <c r="I424" s="183">
        <f t="shared" ref="I424:S424" si="16">I423*(I415/I414)</f>
        <v>19.7</v>
      </c>
      <c r="J424" s="183">
        <f t="shared" si="16"/>
        <v>16.398995335486184</v>
      </c>
      <c r="K424" s="183">
        <f t="shared" si="16"/>
        <v>16.398995335486184</v>
      </c>
      <c r="L424" s="183">
        <f t="shared" si="16"/>
        <v>16.398995335486184</v>
      </c>
      <c r="M424" s="183">
        <f t="shared" si="16"/>
        <v>16.398995335486184</v>
      </c>
      <c r="N424" s="183">
        <f t="shared" si="16"/>
        <v>16.398995335486184</v>
      </c>
      <c r="O424" s="183">
        <f t="shared" si="16"/>
        <v>16.398995335486184</v>
      </c>
      <c r="P424" s="183">
        <f t="shared" si="16"/>
        <v>16.398995335486184</v>
      </c>
      <c r="Q424" s="183">
        <f t="shared" si="16"/>
        <v>16.398995335486184</v>
      </c>
      <c r="R424" s="183">
        <f t="shared" si="16"/>
        <v>16.398995335486184</v>
      </c>
      <c r="S424" s="183">
        <f t="shared" si="16"/>
        <v>16.398995335486184</v>
      </c>
    </row>
    <row r="425" spans="1:19">
      <c r="A425" s="14">
        <f t="shared" si="10"/>
        <v>425</v>
      </c>
      <c r="B425" s="119"/>
      <c r="C425" s="119"/>
      <c r="D425" s="119"/>
      <c r="E425" s="119"/>
      <c r="F425" s="119"/>
      <c r="G425" s="119"/>
      <c r="H425" s="120"/>
      <c r="I425" s="71"/>
      <c r="J425" s="71"/>
      <c r="K425" s="71"/>
      <c r="L425" s="71"/>
      <c r="M425" s="72"/>
      <c r="N425" s="72"/>
      <c r="O425" s="72"/>
      <c r="P425" s="72"/>
      <c r="Q425" s="72"/>
      <c r="R425" s="72"/>
      <c r="S425" s="72"/>
    </row>
    <row r="426" spans="1:19">
      <c r="A426" s="14">
        <f t="shared" si="10"/>
        <v>426</v>
      </c>
      <c r="B426" s="121" t="s">
        <v>3174</v>
      </c>
      <c r="C426" s="121"/>
      <c r="D426" s="121" t="s">
        <v>3175</v>
      </c>
      <c r="E426" s="121"/>
      <c r="F426" s="121"/>
      <c r="G426" s="121"/>
      <c r="H426" s="122"/>
      <c r="I426" s="74">
        <v>-6</v>
      </c>
      <c r="J426" s="74">
        <f t="shared" ref="J426:S426" si="17">-6*(J415/J414)</f>
        <v>-4.9946178686759959</v>
      </c>
      <c r="K426" s="74">
        <f t="shared" si="17"/>
        <v>-4.9946178686759959</v>
      </c>
      <c r="L426" s="74">
        <f t="shared" si="17"/>
        <v>-4.9946178686759959</v>
      </c>
      <c r="M426" s="74">
        <f t="shared" si="17"/>
        <v>-4.9946178686759959</v>
      </c>
      <c r="N426" s="74">
        <f t="shared" si="17"/>
        <v>-4.9946178686759959</v>
      </c>
      <c r="O426" s="74">
        <f t="shared" si="17"/>
        <v>-4.9946178686759959</v>
      </c>
      <c r="P426" s="74">
        <f t="shared" si="17"/>
        <v>-4.9946178686759959</v>
      </c>
      <c r="Q426" s="74">
        <f t="shared" si="17"/>
        <v>-4.9946178686759959</v>
      </c>
      <c r="R426" s="74">
        <f t="shared" si="17"/>
        <v>-4.9946178686759959</v>
      </c>
      <c r="S426" s="74">
        <f t="shared" si="17"/>
        <v>-4.9946178686759959</v>
      </c>
    </row>
    <row r="427" spans="1:19">
      <c r="A427" s="14">
        <f t="shared" si="10"/>
        <v>427</v>
      </c>
      <c r="B427" s="121" t="s">
        <v>3176</v>
      </c>
      <c r="C427" s="121"/>
      <c r="D427" s="121" t="s">
        <v>3177</v>
      </c>
      <c r="E427" s="121"/>
      <c r="F427" s="121"/>
      <c r="G427" s="121"/>
      <c r="H427" s="122"/>
      <c r="I427" s="183">
        <f t="shared" ref="I427:S427" si="18">I415+I424+I426</f>
        <v>563.30000000000007</v>
      </c>
      <c r="J427" s="183">
        <f t="shared" si="18"/>
        <v>475.40437746681016</v>
      </c>
      <c r="K427" s="183">
        <f t="shared" si="18"/>
        <v>475.40437746681016</v>
      </c>
      <c r="L427" s="183">
        <f t="shared" si="18"/>
        <v>475.40437746681016</v>
      </c>
      <c r="M427" s="183">
        <f t="shared" si="18"/>
        <v>475.40437746681016</v>
      </c>
      <c r="N427" s="183">
        <f t="shared" si="18"/>
        <v>475.40437746681016</v>
      </c>
      <c r="O427" s="183">
        <f t="shared" si="18"/>
        <v>475.40437746681016</v>
      </c>
      <c r="P427" s="183">
        <f t="shared" si="18"/>
        <v>475.40437746681016</v>
      </c>
      <c r="Q427" s="183">
        <f t="shared" si="18"/>
        <v>475.40437746681016</v>
      </c>
      <c r="R427" s="183">
        <f t="shared" si="18"/>
        <v>475.40437746681016</v>
      </c>
      <c r="S427" s="183">
        <f t="shared" si="18"/>
        <v>475.40437746681016</v>
      </c>
    </row>
    <row r="428" spans="1:19">
      <c r="A428" s="14">
        <f t="shared" si="10"/>
        <v>428</v>
      </c>
      <c r="B428" s="119"/>
      <c r="C428" s="119"/>
      <c r="D428" s="119"/>
      <c r="E428" s="119"/>
      <c r="F428" s="119"/>
      <c r="G428" s="119"/>
      <c r="H428" s="120"/>
      <c r="I428" s="71"/>
      <c r="J428" s="71"/>
      <c r="K428" s="71"/>
      <c r="L428" s="71"/>
      <c r="M428" s="72"/>
      <c r="N428" s="72"/>
      <c r="O428" s="72"/>
      <c r="P428" s="72"/>
      <c r="Q428" s="72"/>
      <c r="R428" s="72"/>
      <c r="S428" s="72"/>
    </row>
    <row r="429" spans="1:19">
      <c r="A429" s="14">
        <f t="shared" si="10"/>
        <v>429</v>
      </c>
      <c r="B429" s="119" t="s">
        <v>966</v>
      </c>
      <c r="C429" s="119"/>
      <c r="D429" s="119"/>
      <c r="E429" s="119"/>
      <c r="F429" s="119"/>
      <c r="G429" s="119"/>
      <c r="H429" s="120"/>
      <c r="I429" s="71"/>
      <c r="J429" s="71"/>
      <c r="K429" s="71"/>
      <c r="L429" s="71"/>
      <c r="M429" s="72"/>
      <c r="N429" s="72"/>
      <c r="O429" s="72"/>
      <c r="P429" s="72"/>
      <c r="Q429" s="72"/>
      <c r="R429" s="72"/>
      <c r="S429" s="72"/>
    </row>
    <row r="430" spans="1:19">
      <c r="A430" s="14">
        <f t="shared" si="10"/>
        <v>430</v>
      </c>
      <c r="B430" s="121" t="s">
        <v>967</v>
      </c>
      <c r="C430" s="121"/>
      <c r="D430" s="121" t="s">
        <v>968</v>
      </c>
      <c r="E430" s="121" t="s">
        <v>421</v>
      </c>
      <c r="F430" s="121" t="s">
        <v>2254</v>
      </c>
      <c r="G430" s="121" t="s">
        <v>55</v>
      </c>
      <c r="H430" s="122">
        <v>2016</v>
      </c>
      <c r="I430" s="74">
        <v>56.04</v>
      </c>
      <c r="J430" s="74">
        <v>54</v>
      </c>
      <c r="K430" s="74">
        <v>54</v>
      </c>
      <c r="L430" s="74">
        <v>54</v>
      </c>
      <c r="M430" s="73">
        <v>54</v>
      </c>
      <c r="N430" s="73">
        <v>54</v>
      </c>
      <c r="O430" s="73">
        <v>54</v>
      </c>
      <c r="P430" s="73">
        <v>54</v>
      </c>
      <c r="Q430" s="73">
        <v>54</v>
      </c>
      <c r="R430" s="73">
        <v>54</v>
      </c>
      <c r="S430" s="73">
        <v>54</v>
      </c>
    </row>
    <row r="431" spans="1:19">
      <c r="A431" s="14">
        <f t="shared" si="10"/>
        <v>431</v>
      </c>
      <c r="B431" s="121" t="s">
        <v>969</v>
      </c>
      <c r="C431" s="121"/>
      <c r="D431" s="121" t="s">
        <v>970</v>
      </c>
      <c r="E431" s="121" t="s">
        <v>421</v>
      </c>
      <c r="F431" s="121" t="s">
        <v>2254</v>
      </c>
      <c r="G431" s="121" t="s">
        <v>55</v>
      </c>
      <c r="H431" s="122">
        <v>2016</v>
      </c>
      <c r="I431" s="74">
        <v>56.04</v>
      </c>
      <c r="J431" s="74">
        <v>54</v>
      </c>
      <c r="K431" s="74">
        <v>54</v>
      </c>
      <c r="L431" s="74">
        <v>54</v>
      </c>
      <c r="M431" s="73">
        <v>54</v>
      </c>
      <c r="N431" s="73">
        <v>54</v>
      </c>
      <c r="O431" s="73">
        <v>54</v>
      </c>
      <c r="P431" s="73">
        <v>54</v>
      </c>
      <c r="Q431" s="73">
        <v>54</v>
      </c>
      <c r="R431" s="73">
        <v>54</v>
      </c>
      <c r="S431" s="73">
        <v>54</v>
      </c>
    </row>
    <row r="432" spans="1:19">
      <c r="A432" s="14">
        <f t="shared" si="10"/>
        <v>432</v>
      </c>
      <c r="B432" s="121" t="s">
        <v>971</v>
      </c>
      <c r="C432" s="121"/>
      <c r="D432" s="121" t="s">
        <v>972</v>
      </c>
      <c r="E432" s="121" t="s">
        <v>421</v>
      </c>
      <c r="F432" s="121" t="s">
        <v>2254</v>
      </c>
      <c r="G432" s="121" t="s">
        <v>55</v>
      </c>
      <c r="H432" s="122">
        <v>2016</v>
      </c>
      <c r="I432" s="74">
        <v>56.04</v>
      </c>
      <c r="J432" s="74">
        <v>54</v>
      </c>
      <c r="K432" s="74">
        <v>54</v>
      </c>
      <c r="L432" s="74">
        <v>54</v>
      </c>
      <c r="M432" s="73">
        <v>54</v>
      </c>
      <c r="N432" s="73">
        <v>54</v>
      </c>
      <c r="O432" s="73">
        <v>54</v>
      </c>
      <c r="P432" s="73">
        <v>54</v>
      </c>
      <c r="Q432" s="73">
        <v>54</v>
      </c>
      <c r="R432" s="73">
        <v>54</v>
      </c>
      <c r="S432" s="73">
        <v>54</v>
      </c>
    </row>
    <row r="433" spans="1:19">
      <c r="A433" s="14">
        <f t="shared" si="10"/>
        <v>433</v>
      </c>
      <c r="B433" s="121" t="s">
        <v>973</v>
      </c>
      <c r="C433" s="121"/>
      <c r="D433" s="121" t="s">
        <v>974</v>
      </c>
      <c r="E433" s="121" t="s">
        <v>421</v>
      </c>
      <c r="F433" s="121" t="s">
        <v>2252</v>
      </c>
      <c r="G433" s="121" t="s">
        <v>55</v>
      </c>
      <c r="H433" s="122">
        <v>2016</v>
      </c>
      <c r="I433" s="74">
        <v>202</v>
      </c>
      <c r="J433" s="74">
        <v>190</v>
      </c>
      <c r="K433" s="74">
        <v>190</v>
      </c>
      <c r="L433" s="74">
        <v>190</v>
      </c>
      <c r="M433" s="73">
        <v>190</v>
      </c>
      <c r="N433" s="73">
        <v>190</v>
      </c>
      <c r="O433" s="73">
        <v>190</v>
      </c>
      <c r="P433" s="73">
        <v>190</v>
      </c>
      <c r="Q433" s="73">
        <v>190</v>
      </c>
      <c r="R433" s="73">
        <v>190</v>
      </c>
      <c r="S433" s="73">
        <v>190</v>
      </c>
    </row>
    <row r="434" spans="1:19">
      <c r="A434" s="14">
        <f t="shared" si="10"/>
        <v>434</v>
      </c>
      <c r="B434" s="121" t="s">
        <v>975</v>
      </c>
      <c r="C434" s="121"/>
      <c r="D434" s="121" t="s">
        <v>976</v>
      </c>
      <c r="E434" s="121" t="s">
        <v>421</v>
      </c>
      <c r="F434" s="121" t="s">
        <v>2252</v>
      </c>
      <c r="G434" s="121" t="s">
        <v>55</v>
      </c>
      <c r="H434" s="122">
        <v>2016</v>
      </c>
      <c r="I434" s="74">
        <v>202</v>
      </c>
      <c r="J434" s="74">
        <v>190</v>
      </c>
      <c r="K434" s="74">
        <v>190</v>
      </c>
      <c r="L434" s="74">
        <v>190</v>
      </c>
      <c r="M434" s="73">
        <v>190</v>
      </c>
      <c r="N434" s="73">
        <v>190</v>
      </c>
      <c r="O434" s="73">
        <v>190</v>
      </c>
      <c r="P434" s="73">
        <v>190</v>
      </c>
      <c r="Q434" s="73">
        <v>190</v>
      </c>
      <c r="R434" s="73">
        <v>190</v>
      </c>
      <c r="S434" s="73">
        <v>190</v>
      </c>
    </row>
    <row r="435" spans="1:19">
      <c r="A435" s="14">
        <f t="shared" si="10"/>
        <v>435</v>
      </c>
      <c r="B435" s="121" t="s">
        <v>977</v>
      </c>
      <c r="C435" s="121"/>
      <c r="D435" s="121" t="s">
        <v>978</v>
      </c>
      <c r="E435" s="121" t="s">
        <v>979</v>
      </c>
      <c r="F435" s="121" t="s">
        <v>2251</v>
      </c>
      <c r="G435" s="121" t="s">
        <v>45</v>
      </c>
      <c r="H435" s="122">
        <v>2000</v>
      </c>
      <c r="I435" s="74">
        <v>185</v>
      </c>
      <c r="J435" s="74">
        <v>160</v>
      </c>
      <c r="K435" s="74">
        <v>160</v>
      </c>
      <c r="L435" s="74">
        <v>160</v>
      </c>
      <c r="M435" s="73">
        <v>160</v>
      </c>
      <c r="N435" s="73">
        <v>160</v>
      </c>
      <c r="O435" s="73">
        <v>160</v>
      </c>
      <c r="P435" s="73">
        <v>160</v>
      </c>
      <c r="Q435" s="73">
        <v>160</v>
      </c>
      <c r="R435" s="73">
        <v>160</v>
      </c>
      <c r="S435" s="73">
        <v>160</v>
      </c>
    </row>
    <row r="436" spans="1:19">
      <c r="A436" s="14">
        <f t="shared" si="10"/>
        <v>436</v>
      </c>
      <c r="B436" s="121" t="s">
        <v>980</v>
      </c>
      <c r="C436" s="121"/>
      <c r="D436" s="121" t="s">
        <v>981</v>
      </c>
      <c r="E436" s="121" t="s">
        <v>979</v>
      </c>
      <c r="F436" s="121" t="s">
        <v>2251</v>
      </c>
      <c r="G436" s="121" t="s">
        <v>45</v>
      </c>
      <c r="H436" s="122">
        <v>2000</v>
      </c>
      <c r="I436" s="74">
        <v>185</v>
      </c>
      <c r="J436" s="74">
        <v>160</v>
      </c>
      <c r="K436" s="74">
        <v>160</v>
      </c>
      <c r="L436" s="74">
        <v>160</v>
      </c>
      <c r="M436" s="73">
        <v>160</v>
      </c>
      <c r="N436" s="73">
        <v>160</v>
      </c>
      <c r="O436" s="73">
        <v>160</v>
      </c>
      <c r="P436" s="73">
        <v>160</v>
      </c>
      <c r="Q436" s="73">
        <v>160</v>
      </c>
      <c r="R436" s="73">
        <v>160</v>
      </c>
      <c r="S436" s="73">
        <v>160</v>
      </c>
    </row>
    <row r="437" spans="1:19">
      <c r="A437" s="14">
        <f t="shared" si="10"/>
        <v>437</v>
      </c>
      <c r="B437" s="121" t="s">
        <v>982</v>
      </c>
      <c r="C437" s="121"/>
      <c r="D437" s="121" t="s">
        <v>983</v>
      </c>
      <c r="E437" s="121" t="s">
        <v>979</v>
      </c>
      <c r="F437" s="121" t="s">
        <v>2251</v>
      </c>
      <c r="G437" s="121" t="s">
        <v>45</v>
      </c>
      <c r="H437" s="122">
        <v>2000</v>
      </c>
      <c r="I437" s="74">
        <v>185</v>
      </c>
      <c r="J437" s="74">
        <v>160</v>
      </c>
      <c r="K437" s="74">
        <v>160</v>
      </c>
      <c r="L437" s="74">
        <v>160</v>
      </c>
      <c r="M437" s="73">
        <v>160</v>
      </c>
      <c r="N437" s="73">
        <v>160</v>
      </c>
      <c r="O437" s="73">
        <v>160</v>
      </c>
      <c r="P437" s="73">
        <v>160</v>
      </c>
      <c r="Q437" s="73">
        <v>160</v>
      </c>
      <c r="R437" s="73">
        <v>160</v>
      </c>
      <c r="S437" s="73">
        <v>160</v>
      </c>
    </row>
    <row r="438" spans="1:19">
      <c r="A438" s="14">
        <f t="shared" si="10"/>
        <v>438</v>
      </c>
      <c r="B438" s="121" t="s">
        <v>984</v>
      </c>
      <c r="C438" s="121"/>
      <c r="D438" s="121" t="s">
        <v>985</v>
      </c>
      <c r="E438" s="121" t="s">
        <v>979</v>
      </c>
      <c r="F438" s="121" t="s">
        <v>2251</v>
      </c>
      <c r="G438" s="121" t="s">
        <v>45</v>
      </c>
      <c r="H438" s="122">
        <v>2000</v>
      </c>
      <c r="I438" s="74">
        <v>400</v>
      </c>
      <c r="J438" s="74">
        <v>400</v>
      </c>
      <c r="K438" s="74">
        <v>400</v>
      </c>
      <c r="L438" s="74">
        <v>400</v>
      </c>
      <c r="M438" s="73">
        <v>400</v>
      </c>
      <c r="N438" s="73">
        <v>400</v>
      </c>
      <c r="O438" s="73">
        <v>400</v>
      </c>
      <c r="P438" s="73">
        <v>400</v>
      </c>
      <c r="Q438" s="73">
        <v>400</v>
      </c>
      <c r="R438" s="73">
        <v>400</v>
      </c>
      <c r="S438" s="73">
        <v>400</v>
      </c>
    </row>
    <row r="439" spans="1:19">
      <c r="A439" s="14">
        <f t="shared" si="10"/>
        <v>439</v>
      </c>
      <c r="B439" s="121" t="s">
        <v>989</v>
      </c>
      <c r="C439" s="121"/>
      <c r="D439" s="121" t="s">
        <v>990</v>
      </c>
      <c r="E439" s="121" t="s">
        <v>198</v>
      </c>
      <c r="F439" s="121" t="s">
        <v>2251</v>
      </c>
      <c r="G439" s="121" t="s">
        <v>45</v>
      </c>
      <c r="H439" s="122">
        <v>2001</v>
      </c>
      <c r="I439" s="74">
        <v>179</v>
      </c>
      <c r="J439" s="74">
        <v>156</v>
      </c>
      <c r="K439" s="74">
        <v>156</v>
      </c>
      <c r="L439" s="74">
        <v>156</v>
      </c>
      <c r="M439" s="73">
        <v>156</v>
      </c>
      <c r="N439" s="73">
        <v>156</v>
      </c>
      <c r="O439" s="73">
        <v>156</v>
      </c>
      <c r="P439" s="73">
        <v>156</v>
      </c>
      <c r="Q439" s="73">
        <v>156</v>
      </c>
      <c r="R439" s="73">
        <v>156</v>
      </c>
      <c r="S439" s="73">
        <v>156</v>
      </c>
    </row>
    <row r="440" spans="1:19">
      <c r="A440" s="14">
        <f t="shared" si="10"/>
        <v>440</v>
      </c>
      <c r="B440" s="121" t="s">
        <v>993</v>
      </c>
      <c r="C440" s="121"/>
      <c r="D440" s="121" t="s">
        <v>994</v>
      </c>
      <c r="E440" s="121" t="s">
        <v>198</v>
      </c>
      <c r="F440" s="121" t="s">
        <v>2251</v>
      </c>
      <c r="G440" s="121" t="s">
        <v>45</v>
      </c>
      <c r="H440" s="122">
        <v>2001</v>
      </c>
      <c r="I440" s="74">
        <v>179</v>
      </c>
      <c r="J440" s="74">
        <v>135</v>
      </c>
      <c r="K440" s="74">
        <v>135</v>
      </c>
      <c r="L440" s="74">
        <v>135</v>
      </c>
      <c r="M440" s="73">
        <v>135</v>
      </c>
      <c r="N440" s="73">
        <v>135</v>
      </c>
      <c r="O440" s="73">
        <v>135</v>
      </c>
      <c r="P440" s="73">
        <v>135</v>
      </c>
      <c r="Q440" s="73">
        <v>135</v>
      </c>
      <c r="R440" s="73">
        <v>135</v>
      </c>
      <c r="S440" s="73">
        <v>135</v>
      </c>
    </row>
    <row r="441" spans="1:19">
      <c r="A441" s="14">
        <f t="shared" si="10"/>
        <v>441</v>
      </c>
      <c r="B441" s="121" t="s">
        <v>997</v>
      </c>
      <c r="C441" s="121"/>
      <c r="D441" s="121" t="s">
        <v>998</v>
      </c>
      <c r="E441" s="121" t="s">
        <v>198</v>
      </c>
      <c r="F441" s="121" t="s">
        <v>2251</v>
      </c>
      <c r="G441" s="121" t="s">
        <v>45</v>
      </c>
      <c r="H441" s="122">
        <v>2001</v>
      </c>
      <c r="I441" s="74">
        <v>179</v>
      </c>
      <c r="J441" s="74">
        <v>153</v>
      </c>
      <c r="K441" s="74">
        <v>153</v>
      </c>
      <c r="L441" s="74">
        <v>153</v>
      </c>
      <c r="M441" s="73">
        <v>153</v>
      </c>
      <c r="N441" s="73">
        <v>153</v>
      </c>
      <c r="O441" s="73">
        <v>153</v>
      </c>
      <c r="P441" s="73">
        <v>153</v>
      </c>
      <c r="Q441" s="73">
        <v>153</v>
      </c>
      <c r="R441" s="73">
        <v>153</v>
      </c>
      <c r="S441" s="73">
        <v>153</v>
      </c>
    </row>
    <row r="442" spans="1:19">
      <c r="A442" s="14">
        <f t="shared" si="10"/>
        <v>442</v>
      </c>
      <c r="B442" s="121" t="s">
        <v>1001</v>
      </c>
      <c r="C442" s="121"/>
      <c r="D442" s="121" t="s">
        <v>1002</v>
      </c>
      <c r="E442" s="121" t="s">
        <v>198</v>
      </c>
      <c r="F442" s="121" t="s">
        <v>2251</v>
      </c>
      <c r="G442" s="121" t="s">
        <v>45</v>
      </c>
      <c r="H442" s="122">
        <v>2001</v>
      </c>
      <c r="I442" s="74">
        <v>400</v>
      </c>
      <c r="J442" s="74">
        <v>402</v>
      </c>
      <c r="K442" s="74">
        <v>402</v>
      </c>
      <c r="L442" s="74">
        <v>402</v>
      </c>
      <c r="M442" s="73">
        <v>402</v>
      </c>
      <c r="N442" s="73">
        <v>402</v>
      </c>
      <c r="O442" s="73">
        <v>402</v>
      </c>
      <c r="P442" s="73">
        <v>402</v>
      </c>
      <c r="Q442" s="73">
        <v>402</v>
      </c>
      <c r="R442" s="73">
        <v>402</v>
      </c>
      <c r="S442" s="73">
        <v>402</v>
      </c>
    </row>
    <row r="443" spans="1:19">
      <c r="A443" s="14">
        <f t="shared" si="10"/>
        <v>443</v>
      </c>
      <c r="B443" s="121" t="s">
        <v>986</v>
      </c>
      <c r="C443" s="121"/>
      <c r="D443" s="121" t="s">
        <v>987</v>
      </c>
      <c r="E443" s="121" t="s">
        <v>988</v>
      </c>
      <c r="F443" s="121" t="s">
        <v>2251</v>
      </c>
      <c r="G443" s="121" t="s">
        <v>45</v>
      </c>
      <c r="H443" s="122">
        <v>2003</v>
      </c>
      <c r="I443" s="74">
        <v>185</v>
      </c>
      <c r="J443" s="74">
        <v>151</v>
      </c>
      <c r="K443" s="74">
        <v>151</v>
      </c>
      <c r="L443" s="74">
        <v>151</v>
      </c>
      <c r="M443" s="73">
        <v>151</v>
      </c>
      <c r="N443" s="73">
        <v>151</v>
      </c>
      <c r="O443" s="73">
        <v>151</v>
      </c>
      <c r="P443" s="73">
        <v>151</v>
      </c>
      <c r="Q443" s="73">
        <v>151</v>
      </c>
      <c r="R443" s="73">
        <v>151</v>
      </c>
      <c r="S443" s="73">
        <v>151</v>
      </c>
    </row>
    <row r="444" spans="1:19">
      <c r="A444" s="14">
        <f t="shared" si="10"/>
        <v>444</v>
      </c>
      <c r="B444" s="121" t="s">
        <v>991</v>
      </c>
      <c r="C444" s="121"/>
      <c r="D444" s="121" t="s">
        <v>992</v>
      </c>
      <c r="E444" s="121" t="s">
        <v>988</v>
      </c>
      <c r="F444" s="121" t="s">
        <v>2251</v>
      </c>
      <c r="G444" s="121" t="s">
        <v>45</v>
      </c>
      <c r="H444" s="122">
        <v>2003</v>
      </c>
      <c r="I444" s="74">
        <v>185</v>
      </c>
      <c r="J444" s="74">
        <v>148</v>
      </c>
      <c r="K444" s="74">
        <v>148</v>
      </c>
      <c r="L444" s="74">
        <v>148</v>
      </c>
      <c r="M444" s="73">
        <v>148</v>
      </c>
      <c r="N444" s="73">
        <v>148</v>
      </c>
      <c r="O444" s="73">
        <v>148</v>
      </c>
      <c r="P444" s="73">
        <v>148</v>
      </c>
      <c r="Q444" s="73">
        <v>148</v>
      </c>
      <c r="R444" s="73">
        <v>148</v>
      </c>
      <c r="S444" s="73">
        <v>148</v>
      </c>
    </row>
    <row r="445" spans="1:19">
      <c r="A445" s="14">
        <f t="shared" si="10"/>
        <v>445</v>
      </c>
      <c r="B445" s="121" t="s">
        <v>995</v>
      </c>
      <c r="C445" s="121"/>
      <c r="D445" s="121" t="s">
        <v>996</v>
      </c>
      <c r="E445" s="121" t="s">
        <v>988</v>
      </c>
      <c r="F445" s="121" t="s">
        <v>2251</v>
      </c>
      <c r="G445" s="121" t="s">
        <v>45</v>
      </c>
      <c r="H445" s="122">
        <v>2003</v>
      </c>
      <c r="I445" s="74">
        <v>318</v>
      </c>
      <c r="J445" s="74">
        <v>310</v>
      </c>
      <c r="K445" s="74">
        <v>310</v>
      </c>
      <c r="L445" s="74">
        <v>310</v>
      </c>
      <c r="M445" s="73">
        <v>310</v>
      </c>
      <c r="N445" s="73">
        <v>310</v>
      </c>
      <c r="O445" s="73">
        <v>310</v>
      </c>
      <c r="P445" s="73">
        <v>310</v>
      </c>
      <c r="Q445" s="73">
        <v>310</v>
      </c>
      <c r="R445" s="73">
        <v>310</v>
      </c>
      <c r="S445" s="73">
        <v>310</v>
      </c>
    </row>
    <row r="446" spans="1:19">
      <c r="A446" s="14">
        <f t="shared" si="10"/>
        <v>446</v>
      </c>
      <c r="B446" s="121" t="s">
        <v>999</v>
      </c>
      <c r="C446" s="121"/>
      <c r="D446" s="121" t="s">
        <v>1000</v>
      </c>
      <c r="E446" s="121" t="s">
        <v>988</v>
      </c>
      <c r="F446" s="121" t="s">
        <v>2251</v>
      </c>
      <c r="G446" s="121" t="s">
        <v>45</v>
      </c>
      <c r="H446" s="122">
        <v>2003</v>
      </c>
      <c r="I446" s="74">
        <v>185</v>
      </c>
      <c r="J446" s="74">
        <v>150</v>
      </c>
      <c r="K446" s="74">
        <v>150</v>
      </c>
      <c r="L446" s="74">
        <v>150</v>
      </c>
      <c r="M446" s="73">
        <v>150</v>
      </c>
      <c r="N446" s="73">
        <v>150</v>
      </c>
      <c r="O446" s="73">
        <v>150</v>
      </c>
      <c r="P446" s="73">
        <v>150</v>
      </c>
      <c r="Q446" s="73">
        <v>150</v>
      </c>
      <c r="R446" s="73">
        <v>150</v>
      </c>
      <c r="S446" s="73">
        <v>150</v>
      </c>
    </row>
    <row r="447" spans="1:19">
      <c r="A447" s="14">
        <f t="shared" si="10"/>
        <v>447</v>
      </c>
      <c r="B447" s="121" t="s">
        <v>1003</v>
      </c>
      <c r="C447" s="121"/>
      <c r="D447" s="121" t="s">
        <v>1004</v>
      </c>
      <c r="E447" s="121" t="s">
        <v>988</v>
      </c>
      <c r="F447" s="121" t="s">
        <v>2251</v>
      </c>
      <c r="G447" s="121" t="s">
        <v>45</v>
      </c>
      <c r="H447" s="122">
        <v>2003</v>
      </c>
      <c r="I447" s="74">
        <v>185</v>
      </c>
      <c r="J447" s="74">
        <v>152</v>
      </c>
      <c r="K447" s="74">
        <v>152</v>
      </c>
      <c r="L447" s="74">
        <v>152</v>
      </c>
      <c r="M447" s="73">
        <v>152</v>
      </c>
      <c r="N447" s="73">
        <v>152</v>
      </c>
      <c r="O447" s="73">
        <v>152</v>
      </c>
      <c r="P447" s="73">
        <v>152</v>
      </c>
      <c r="Q447" s="73">
        <v>152</v>
      </c>
      <c r="R447" s="73">
        <v>152</v>
      </c>
      <c r="S447" s="73">
        <v>152</v>
      </c>
    </row>
    <row r="448" spans="1:19">
      <c r="A448" s="14">
        <f t="shared" si="10"/>
        <v>448</v>
      </c>
      <c r="B448" s="121" t="s">
        <v>1005</v>
      </c>
      <c r="C448" s="121"/>
      <c r="D448" s="121" t="s">
        <v>1006</v>
      </c>
      <c r="E448" s="121" t="s">
        <v>988</v>
      </c>
      <c r="F448" s="121" t="s">
        <v>2251</v>
      </c>
      <c r="G448" s="121" t="s">
        <v>45</v>
      </c>
      <c r="H448" s="122">
        <v>2003</v>
      </c>
      <c r="I448" s="74">
        <v>318</v>
      </c>
      <c r="J448" s="74">
        <v>311</v>
      </c>
      <c r="K448" s="74">
        <v>311</v>
      </c>
      <c r="L448" s="74">
        <v>311</v>
      </c>
      <c r="M448" s="73">
        <v>311</v>
      </c>
      <c r="N448" s="73">
        <v>311</v>
      </c>
      <c r="O448" s="73">
        <v>311</v>
      </c>
      <c r="P448" s="73">
        <v>311</v>
      </c>
      <c r="Q448" s="73">
        <v>311</v>
      </c>
      <c r="R448" s="73">
        <v>311</v>
      </c>
      <c r="S448" s="73">
        <v>311</v>
      </c>
    </row>
    <row r="449" spans="1:19">
      <c r="A449" s="14">
        <f t="shared" si="10"/>
        <v>449</v>
      </c>
      <c r="B449" s="119" t="s">
        <v>1007</v>
      </c>
      <c r="C449" s="119"/>
      <c r="D449" s="119"/>
      <c r="E449" s="119"/>
      <c r="F449" s="119"/>
      <c r="G449" s="119"/>
      <c r="H449" s="120"/>
      <c r="I449" s="71">
        <f t="shared" ref="I449:R449" si="19">SUM(I430:I448)</f>
        <v>3840.12</v>
      </c>
      <c r="J449" s="71">
        <f t="shared" si="19"/>
        <v>3490</v>
      </c>
      <c r="K449" s="71">
        <f t="shared" si="19"/>
        <v>3490</v>
      </c>
      <c r="L449" s="71">
        <f t="shared" si="19"/>
        <v>3490</v>
      </c>
      <c r="M449" s="72">
        <f t="shared" si="19"/>
        <v>3490</v>
      </c>
      <c r="N449" s="72">
        <f t="shared" si="19"/>
        <v>3490</v>
      </c>
      <c r="O449" s="72">
        <f t="shared" si="19"/>
        <v>3490</v>
      </c>
      <c r="P449" s="72">
        <f t="shared" si="19"/>
        <v>3490</v>
      </c>
      <c r="Q449" s="72">
        <f t="shared" si="19"/>
        <v>3490</v>
      </c>
      <c r="R449" s="72">
        <f t="shared" si="19"/>
        <v>3490</v>
      </c>
      <c r="S449" s="72">
        <f t="shared" ref="S449" si="20">SUM(S430:S448)</f>
        <v>3490</v>
      </c>
    </row>
    <row r="450" spans="1:19">
      <c r="A450" s="14">
        <f t="shared" si="10"/>
        <v>450</v>
      </c>
      <c r="B450" s="119"/>
      <c r="C450" s="119"/>
      <c r="D450" s="119"/>
      <c r="E450" s="119"/>
      <c r="F450" s="119"/>
      <c r="G450" s="119"/>
      <c r="H450" s="120"/>
      <c r="I450" s="71"/>
      <c r="J450" s="71"/>
      <c r="K450" s="71"/>
      <c r="L450" s="71"/>
      <c r="M450" s="72"/>
      <c r="N450" s="72"/>
      <c r="O450" s="72"/>
      <c r="P450" s="72"/>
      <c r="Q450" s="72"/>
      <c r="R450" s="72"/>
      <c r="S450" s="72"/>
    </row>
    <row r="451" spans="1:19">
      <c r="A451" s="14">
        <f t="shared" si="10"/>
        <v>451</v>
      </c>
      <c r="B451" s="119" t="s">
        <v>1008</v>
      </c>
      <c r="C451" s="119"/>
      <c r="D451" s="119"/>
      <c r="E451" s="119"/>
      <c r="F451" s="119"/>
      <c r="G451" s="119"/>
      <c r="H451" s="120"/>
      <c r="I451" s="71"/>
      <c r="J451" s="71"/>
      <c r="K451" s="71"/>
      <c r="L451" s="71"/>
      <c r="M451" s="72"/>
      <c r="N451" s="72"/>
      <c r="O451" s="72"/>
      <c r="P451" s="72"/>
      <c r="Q451" s="72"/>
      <c r="R451" s="72"/>
      <c r="S451" s="72"/>
    </row>
    <row r="452" spans="1:19">
      <c r="A452" s="14">
        <f t="shared" si="10"/>
        <v>452</v>
      </c>
      <c r="B452" s="121" t="s">
        <v>967</v>
      </c>
      <c r="C452" s="121"/>
      <c r="D452" s="121" t="s">
        <v>1009</v>
      </c>
      <c r="E452" s="121" t="s">
        <v>421</v>
      </c>
      <c r="F452" s="121" t="s">
        <v>2254</v>
      </c>
      <c r="G452" s="121" t="s">
        <v>55</v>
      </c>
      <c r="H452" s="122">
        <v>2017</v>
      </c>
      <c r="I452" s="74">
        <v>-56</v>
      </c>
      <c r="J452" s="74">
        <v>-54</v>
      </c>
      <c r="K452" s="74">
        <v>-54</v>
      </c>
      <c r="L452" s="74">
        <v>-54</v>
      </c>
      <c r="M452" s="73">
        <v>-54</v>
      </c>
      <c r="N452" s="73">
        <v>-54</v>
      </c>
      <c r="O452" s="73">
        <v>-54</v>
      </c>
      <c r="P452" s="73">
        <v>-54</v>
      </c>
      <c r="Q452" s="73">
        <v>-54</v>
      </c>
      <c r="R452" s="73">
        <v>-54</v>
      </c>
      <c r="S452" s="73">
        <v>-54</v>
      </c>
    </row>
    <row r="453" spans="1:19">
      <c r="A453" s="14">
        <f t="shared" ref="A453:A516" si="21">A452+1</f>
        <v>453</v>
      </c>
      <c r="B453" s="121" t="s">
        <v>969</v>
      </c>
      <c r="C453" s="121"/>
      <c r="D453" s="121" t="s">
        <v>1010</v>
      </c>
      <c r="E453" s="121" t="s">
        <v>421</v>
      </c>
      <c r="F453" s="121" t="s">
        <v>2254</v>
      </c>
      <c r="G453" s="121" t="s">
        <v>55</v>
      </c>
      <c r="H453" s="122">
        <v>2017</v>
      </c>
      <c r="I453" s="74">
        <v>-56</v>
      </c>
      <c r="J453" s="74">
        <v>-54</v>
      </c>
      <c r="K453" s="74">
        <v>-54</v>
      </c>
      <c r="L453" s="74">
        <v>-54</v>
      </c>
      <c r="M453" s="73">
        <v>-54</v>
      </c>
      <c r="N453" s="73">
        <v>-54</v>
      </c>
      <c r="O453" s="73">
        <v>-54</v>
      </c>
      <c r="P453" s="73">
        <v>-54</v>
      </c>
      <c r="Q453" s="73">
        <v>-54</v>
      </c>
      <c r="R453" s="73">
        <v>-54</v>
      </c>
      <c r="S453" s="73">
        <v>-54</v>
      </c>
    </row>
    <row r="454" spans="1:19">
      <c r="A454" s="14">
        <f t="shared" si="21"/>
        <v>454</v>
      </c>
      <c r="B454" s="121" t="s">
        <v>971</v>
      </c>
      <c r="C454" s="121"/>
      <c r="D454" s="121" t="s">
        <v>1011</v>
      </c>
      <c r="E454" s="121" t="s">
        <v>421</v>
      </c>
      <c r="F454" s="121" t="s">
        <v>2254</v>
      </c>
      <c r="G454" s="121" t="s">
        <v>55</v>
      </c>
      <c r="H454" s="122">
        <v>2017</v>
      </c>
      <c r="I454" s="74">
        <v>-56</v>
      </c>
      <c r="J454" s="74">
        <v>-54</v>
      </c>
      <c r="K454" s="74">
        <v>-54</v>
      </c>
      <c r="L454" s="74">
        <v>-54</v>
      </c>
      <c r="M454" s="73">
        <v>-54</v>
      </c>
      <c r="N454" s="73">
        <v>-54</v>
      </c>
      <c r="O454" s="73">
        <v>-54</v>
      </c>
      <c r="P454" s="73">
        <v>-54</v>
      </c>
      <c r="Q454" s="73">
        <v>-54</v>
      </c>
      <c r="R454" s="73">
        <v>-54</v>
      </c>
      <c r="S454" s="73">
        <v>-54</v>
      </c>
    </row>
    <row r="455" spans="1:19">
      <c r="A455" s="14">
        <f t="shared" si="21"/>
        <v>455</v>
      </c>
      <c r="B455" s="121" t="s">
        <v>973</v>
      </c>
      <c r="C455" s="121"/>
      <c r="D455" s="121" t="s">
        <v>1012</v>
      </c>
      <c r="E455" s="121" t="s">
        <v>421</v>
      </c>
      <c r="F455" s="121" t="s">
        <v>2252</v>
      </c>
      <c r="G455" s="121" t="s">
        <v>55</v>
      </c>
      <c r="H455" s="122">
        <v>2017</v>
      </c>
      <c r="I455" s="74">
        <v>-202</v>
      </c>
      <c r="J455" s="74">
        <v>-190</v>
      </c>
      <c r="K455" s="74">
        <v>-190</v>
      </c>
      <c r="L455" s="74">
        <v>-190</v>
      </c>
      <c r="M455" s="73">
        <v>-190</v>
      </c>
      <c r="N455" s="73">
        <v>-190</v>
      </c>
      <c r="O455" s="73">
        <v>-190</v>
      </c>
      <c r="P455" s="73">
        <v>-190</v>
      </c>
      <c r="Q455" s="73">
        <v>-190</v>
      </c>
      <c r="R455" s="73">
        <v>-190</v>
      </c>
      <c r="S455" s="73">
        <v>-190</v>
      </c>
    </row>
    <row r="456" spans="1:19">
      <c r="A456" s="14">
        <f t="shared" si="21"/>
        <v>456</v>
      </c>
      <c r="B456" s="121" t="s">
        <v>975</v>
      </c>
      <c r="C456" s="121"/>
      <c r="D456" s="121" t="s">
        <v>1013</v>
      </c>
      <c r="E456" s="121" t="s">
        <v>421</v>
      </c>
      <c r="F456" s="121" t="s">
        <v>2252</v>
      </c>
      <c r="G456" s="121" t="s">
        <v>55</v>
      </c>
      <c r="H456" s="122">
        <v>2017</v>
      </c>
      <c r="I456" s="74">
        <v>-202</v>
      </c>
      <c r="J456" s="74">
        <v>-190</v>
      </c>
      <c r="K456" s="74">
        <v>-190</v>
      </c>
      <c r="L456" s="74">
        <v>-190</v>
      </c>
      <c r="M456" s="73">
        <v>-190</v>
      </c>
      <c r="N456" s="73">
        <v>-190</v>
      </c>
      <c r="O456" s="73">
        <v>-190</v>
      </c>
      <c r="P456" s="73">
        <v>-190</v>
      </c>
      <c r="Q456" s="73">
        <v>-190</v>
      </c>
      <c r="R456" s="73">
        <v>-190</v>
      </c>
      <c r="S456" s="73">
        <v>-190</v>
      </c>
    </row>
    <row r="457" spans="1:19">
      <c r="A457" s="14">
        <f t="shared" si="21"/>
        <v>457</v>
      </c>
      <c r="B457" s="119" t="s">
        <v>2414</v>
      </c>
      <c r="C457" s="119"/>
      <c r="D457" s="119"/>
      <c r="E457" s="119"/>
      <c r="F457" s="119"/>
      <c r="G457" s="119"/>
      <c r="H457" s="120"/>
      <c r="I457" s="71">
        <f t="shared" ref="I457:R457" si="22">SUM(I452:I456)</f>
        <v>-572</v>
      </c>
      <c r="J457" s="71">
        <f t="shared" si="22"/>
        <v>-542</v>
      </c>
      <c r="K457" s="71">
        <f t="shared" si="22"/>
        <v>-542</v>
      </c>
      <c r="L457" s="71">
        <f t="shared" si="22"/>
        <v>-542</v>
      </c>
      <c r="M457" s="72">
        <f t="shared" si="22"/>
        <v>-542</v>
      </c>
      <c r="N457" s="72">
        <f t="shared" si="22"/>
        <v>-542</v>
      </c>
      <c r="O457" s="72">
        <f t="shared" si="22"/>
        <v>-542</v>
      </c>
      <c r="P457" s="72">
        <f t="shared" si="22"/>
        <v>-542</v>
      </c>
      <c r="Q457" s="72">
        <f t="shared" si="22"/>
        <v>-542</v>
      </c>
      <c r="R457" s="72">
        <f t="shared" si="22"/>
        <v>-542</v>
      </c>
      <c r="S457" s="72">
        <f t="shared" ref="S457" si="23">SUM(S452:S456)</f>
        <v>-542</v>
      </c>
    </row>
    <row r="458" spans="1:19">
      <c r="A458" s="14">
        <f t="shared" si="21"/>
        <v>458</v>
      </c>
      <c r="B458" s="119"/>
      <c r="C458" s="119"/>
      <c r="D458" s="119"/>
      <c r="E458" s="119"/>
      <c r="F458" s="119"/>
      <c r="G458" s="119"/>
      <c r="H458" s="120"/>
      <c r="I458" s="71"/>
      <c r="J458" s="71"/>
      <c r="K458" s="71"/>
      <c r="L458" s="71"/>
      <c r="M458" s="72"/>
      <c r="N458" s="72"/>
      <c r="O458" s="72"/>
      <c r="P458" s="72"/>
      <c r="Q458" s="72"/>
      <c r="R458" s="72"/>
      <c r="S458" s="72"/>
    </row>
    <row r="459" spans="1:19">
      <c r="A459" s="14">
        <f t="shared" si="21"/>
        <v>459</v>
      </c>
      <c r="B459" s="121" t="s">
        <v>1014</v>
      </c>
      <c r="C459" s="121"/>
      <c r="D459" s="121" t="s">
        <v>1015</v>
      </c>
      <c r="E459" s="121"/>
      <c r="F459" s="121"/>
      <c r="G459" s="121"/>
      <c r="H459" s="122"/>
      <c r="I459" s="74">
        <v>470</v>
      </c>
      <c r="J459" s="74">
        <v>365</v>
      </c>
      <c r="K459" s="74">
        <v>365</v>
      </c>
      <c r="L459" s="74">
        <v>365</v>
      </c>
      <c r="M459" s="74">
        <v>365</v>
      </c>
      <c r="N459" s="74">
        <v>365</v>
      </c>
      <c r="O459" s="74">
        <v>365</v>
      </c>
      <c r="P459" s="74">
        <v>365</v>
      </c>
      <c r="Q459" s="74">
        <v>365</v>
      </c>
      <c r="R459" s="74">
        <v>365</v>
      </c>
      <c r="S459" s="74">
        <v>365</v>
      </c>
    </row>
    <row r="460" spans="1:19">
      <c r="A460" s="14">
        <f t="shared" si="21"/>
        <v>460</v>
      </c>
      <c r="B460" s="119"/>
      <c r="C460" s="119"/>
      <c r="D460" s="119"/>
      <c r="E460" s="119"/>
      <c r="F460" s="119"/>
      <c r="G460" s="119"/>
      <c r="H460" s="120"/>
      <c r="I460" s="71"/>
      <c r="J460" s="71"/>
      <c r="K460" s="71"/>
      <c r="L460" s="71"/>
      <c r="M460" s="72"/>
      <c r="N460" s="72"/>
      <c r="O460" s="72"/>
      <c r="P460" s="72"/>
      <c r="Q460" s="72"/>
      <c r="R460" s="72"/>
      <c r="S460" s="72"/>
    </row>
    <row r="461" spans="1:19">
      <c r="A461" s="14">
        <f t="shared" si="21"/>
        <v>461</v>
      </c>
      <c r="B461" s="121" t="s">
        <v>1016</v>
      </c>
      <c r="C461" s="121"/>
      <c r="D461" s="121" t="s">
        <v>1017</v>
      </c>
      <c r="E461" s="121"/>
      <c r="F461" s="121" t="s">
        <v>230</v>
      </c>
      <c r="G461" s="121"/>
      <c r="H461" s="122"/>
      <c r="I461" s="74">
        <v>11249</v>
      </c>
      <c r="J461" s="74">
        <v>4407</v>
      </c>
      <c r="K461" s="74">
        <v>4407</v>
      </c>
      <c r="L461" s="74">
        <v>4407</v>
      </c>
      <c r="M461" s="74">
        <v>4407</v>
      </c>
      <c r="N461" s="74">
        <v>4407</v>
      </c>
      <c r="O461" s="74">
        <v>4407</v>
      </c>
      <c r="P461" s="74">
        <v>4407</v>
      </c>
      <c r="Q461" s="74">
        <v>4407</v>
      </c>
      <c r="R461" s="74">
        <v>4407</v>
      </c>
      <c r="S461" s="74">
        <v>4407</v>
      </c>
    </row>
    <row r="462" spans="1:19">
      <c r="A462" s="14">
        <f t="shared" si="21"/>
        <v>462</v>
      </c>
      <c r="B462" s="121" t="s">
        <v>1018</v>
      </c>
      <c r="C462" s="121"/>
      <c r="D462" s="121" t="s">
        <v>1019</v>
      </c>
      <c r="E462" s="121"/>
      <c r="F462" s="121" t="s">
        <v>230</v>
      </c>
      <c r="G462" s="121"/>
      <c r="H462" s="122"/>
      <c r="I462" s="74"/>
      <c r="J462" s="74">
        <v>-145</v>
      </c>
      <c r="K462" s="74">
        <v>-145</v>
      </c>
      <c r="L462" s="74">
        <v>-145</v>
      </c>
      <c r="M462" s="74">
        <v>-145</v>
      </c>
      <c r="N462" s="74">
        <v>-150</v>
      </c>
      <c r="O462" s="74">
        <v>-150</v>
      </c>
      <c r="P462" s="74">
        <v>-150</v>
      </c>
      <c r="Q462" s="74">
        <v>-150</v>
      </c>
      <c r="R462" s="74">
        <v>-150</v>
      </c>
      <c r="S462" s="74">
        <v>-150</v>
      </c>
    </row>
    <row r="463" spans="1:19">
      <c r="A463" s="14">
        <f t="shared" si="21"/>
        <v>463</v>
      </c>
      <c r="B463" s="119"/>
      <c r="C463" s="119"/>
      <c r="D463" s="119"/>
      <c r="E463" s="119"/>
      <c r="F463" s="119"/>
      <c r="G463" s="119"/>
      <c r="H463" s="120"/>
      <c r="I463" s="71"/>
      <c r="J463" s="71"/>
      <c r="K463" s="71"/>
      <c r="L463" s="71"/>
      <c r="M463" s="72"/>
      <c r="N463" s="72"/>
      <c r="O463" s="72"/>
      <c r="P463" s="72"/>
      <c r="Q463" s="72"/>
      <c r="R463" s="72"/>
      <c r="S463" s="72"/>
    </row>
    <row r="464" spans="1:19">
      <c r="A464" s="14">
        <f t="shared" si="21"/>
        <v>464</v>
      </c>
      <c r="B464" s="119" t="s">
        <v>1020</v>
      </c>
      <c r="C464" s="119"/>
      <c r="D464" s="119"/>
      <c r="E464" s="119"/>
      <c r="F464" s="119"/>
      <c r="G464" s="119"/>
      <c r="H464" s="120"/>
      <c r="I464" s="71"/>
      <c r="J464" s="71"/>
      <c r="K464" s="71"/>
      <c r="L464" s="71"/>
      <c r="M464" s="72"/>
      <c r="N464" s="72"/>
      <c r="O464" s="72"/>
      <c r="P464" s="72"/>
      <c r="Q464" s="72"/>
      <c r="R464" s="72"/>
      <c r="S464" s="72"/>
    </row>
    <row r="465" spans="1:19">
      <c r="A465" s="14">
        <f t="shared" si="21"/>
        <v>465</v>
      </c>
      <c r="B465" s="121" t="s">
        <v>3178</v>
      </c>
      <c r="C465" s="121"/>
      <c r="D465" s="121" t="s">
        <v>2943</v>
      </c>
      <c r="E465" s="121" t="s">
        <v>208</v>
      </c>
      <c r="F465" s="121" t="s">
        <v>1718</v>
      </c>
      <c r="G465" s="121" t="s">
        <v>47</v>
      </c>
      <c r="H465" s="122">
        <v>2022</v>
      </c>
      <c r="I465" s="74">
        <v>225.6</v>
      </c>
      <c r="J465" s="74">
        <v>225.6</v>
      </c>
      <c r="K465" s="74">
        <v>225.6</v>
      </c>
      <c r="L465" s="74">
        <v>225.6</v>
      </c>
      <c r="M465" s="73">
        <v>225.6</v>
      </c>
      <c r="N465" s="73">
        <v>225.6</v>
      </c>
      <c r="O465" s="73">
        <v>225.6</v>
      </c>
      <c r="P465" s="73">
        <v>225.6</v>
      </c>
      <c r="Q465" s="73">
        <v>225.6</v>
      </c>
      <c r="R465" s="73">
        <v>225.6</v>
      </c>
      <c r="S465" s="73">
        <v>225.6</v>
      </c>
    </row>
    <row r="466" spans="1:19">
      <c r="A466" s="14">
        <f t="shared" si="21"/>
        <v>466</v>
      </c>
      <c r="B466" s="121" t="s">
        <v>2944</v>
      </c>
      <c r="C466" s="121"/>
      <c r="D466" s="121" t="s">
        <v>2945</v>
      </c>
      <c r="E466" s="121" t="s">
        <v>208</v>
      </c>
      <c r="F466" s="121" t="s">
        <v>1718</v>
      </c>
      <c r="G466" s="121" t="s">
        <v>47</v>
      </c>
      <c r="H466" s="122">
        <v>2022</v>
      </c>
      <c r="I466" s="74">
        <v>141</v>
      </c>
      <c r="J466" s="74">
        <v>141</v>
      </c>
      <c r="K466" s="74">
        <v>141</v>
      </c>
      <c r="L466" s="74">
        <v>141</v>
      </c>
      <c r="M466" s="73">
        <v>141</v>
      </c>
      <c r="N466" s="73">
        <v>141</v>
      </c>
      <c r="O466" s="73">
        <v>141</v>
      </c>
      <c r="P466" s="73">
        <v>141</v>
      </c>
      <c r="Q466" s="73">
        <v>141</v>
      </c>
      <c r="R466" s="73">
        <v>141</v>
      </c>
      <c r="S466" s="73">
        <v>141</v>
      </c>
    </row>
    <row r="467" spans="1:19">
      <c r="A467" s="14">
        <f t="shared" si="21"/>
        <v>467</v>
      </c>
      <c r="B467" s="121" t="s">
        <v>2565</v>
      </c>
      <c r="C467" s="121"/>
      <c r="D467" s="121" t="s">
        <v>2566</v>
      </c>
      <c r="E467" s="121" t="s">
        <v>125</v>
      </c>
      <c r="F467" s="121" t="s">
        <v>1718</v>
      </c>
      <c r="G467" s="121" t="s">
        <v>47</v>
      </c>
      <c r="H467" s="122">
        <v>2021</v>
      </c>
      <c r="I467" s="74">
        <v>36.700000000000003</v>
      </c>
      <c r="J467" s="74">
        <v>36.700000000000003</v>
      </c>
      <c r="K467" s="74">
        <v>36.700000000000003</v>
      </c>
      <c r="L467" s="74">
        <v>36.700000000000003</v>
      </c>
      <c r="M467" s="73">
        <v>36.700000000000003</v>
      </c>
      <c r="N467" s="73">
        <v>36.700000000000003</v>
      </c>
      <c r="O467" s="73">
        <v>36.700000000000003</v>
      </c>
      <c r="P467" s="73">
        <v>36.700000000000003</v>
      </c>
      <c r="Q467" s="73">
        <v>36.700000000000003</v>
      </c>
      <c r="R467" s="73">
        <v>36.700000000000003</v>
      </c>
      <c r="S467" s="73">
        <v>36.700000000000003</v>
      </c>
    </row>
    <row r="468" spans="1:19">
      <c r="A468" s="14">
        <f t="shared" si="21"/>
        <v>468</v>
      </c>
      <c r="B468" s="121" t="s">
        <v>2567</v>
      </c>
      <c r="C468" s="121"/>
      <c r="D468" s="121" t="s">
        <v>2568</v>
      </c>
      <c r="E468" s="121" t="s">
        <v>125</v>
      </c>
      <c r="F468" s="121" t="s">
        <v>1718</v>
      </c>
      <c r="G468" s="121" t="s">
        <v>47</v>
      </c>
      <c r="H468" s="122">
        <v>2021</v>
      </c>
      <c r="I468" s="74">
        <v>35.799999999999997</v>
      </c>
      <c r="J468" s="74">
        <v>35.799999999999997</v>
      </c>
      <c r="K468" s="74">
        <v>35.799999999999997</v>
      </c>
      <c r="L468" s="74">
        <v>35.799999999999997</v>
      </c>
      <c r="M468" s="73">
        <v>35.799999999999997</v>
      </c>
      <c r="N468" s="73">
        <v>35.799999999999997</v>
      </c>
      <c r="O468" s="73">
        <v>35.799999999999997</v>
      </c>
      <c r="P468" s="73">
        <v>35.799999999999997</v>
      </c>
      <c r="Q468" s="73">
        <v>35.799999999999997</v>
      </c>
      <c r="R468" s="73">
        <v>35.799999999999997</v>
      </c>
      <c r="S468" s="73">
        <v>35.799999999999997</v>
      </c>
    </row>
    <row r="469" spans="1:19">
      <c r="A469" s="14">
        <f t="shared" si="21"/>
        <v>469</v>
      </c>
      <c r="B469" s="121" t="s">
        <v>2569</v>
      </c>
      <c r="C469" s="121"/>
      <c r="D469" s="121" t="s">
        <v>2570</v>
      </c>
      <c r="E469" s="121" t="s">
        <v>125</v>
      </c>
      <c r="F469" s="121" t="s">
        <v>1718</v>
      </c>
      <c r="G469" s="121" t="s">
        <v>47</v>
      </c>
      <c r="H469" s="122">
        <v>2021</v>
      </c>
      <c r="I469" s="74">
        <v>177.7</v>
      </c>
      <c r="J469" s="74">
        <v>177.7</v>
      </c>
      <c r="K469" s="74">
        <v>177.7</v>
      </c>
      <c r="L469" s="74">
        <v>177.7</v>
      </c>
      <c r="M469" s="73">
        <v>177.7</v>
      </c>
      <c r="N469" s="73">
        <v>177.7</v>
      </c>
      <c r="O469" s="73">
        <v>177.7</v>
      </c>
      <c r="P469" s="73">
        <v>177.7</v>
      </c>
      <c r="Q469" s="73">
        <v>177.7</v>
      </c>
      <c r="R469" s="73">
        <v>177.7</v>
      </c>
      <c r="S469" s="73">
        <v>177.7</v>
      </c>
    </row>
    <row r="470" spans="1:19">
      <c r="A470" s="14">
        <f t="shared" si="21"/>
        <v>470</v>
      </c>
      <c r="B470" s="121" t="s">
        <v>1021</v>
      </c>
      <c r="C470" s="121"/>
      <c r="D470" s="121" t="s">
        <v>1022</v>
      </c>
      <c r="E470" s="121" t="s">
        <v>1023</v>
      </c>
      <c r="F470" s="121" t="s">
        <v>1718</v>
      </c>
      <c r="G470" s="121" t="s">
        <v>46</v>
      </c>
      <c r="H470" s="122">
        <v>2012</v>
      </c>
      <c r="I470" s="74">
        <v>99.83</v>
      </c>
      <c r="J470" s="74">
        <v>99.8</v>
      </c>
      <c r="K470" s="74">
        <v>99.8</v>
      </c>
      <c r="L470" s="74">
        <v>99.8</v>
      </c>
      <c r="M470" s="73">
        <v>99.8</v>
      </c>
      <c r="N470" s="73">
        <v>99.8</v>
      </c>
      <c r="O470" s="73">
        <v>99.8</v>
      </c>
      <c r="P470" s="73">
        <v>99.8</v>
      </c>
      <c r="Q470" s="73">
        <v>99.8</v>
      </c>
      <c r="R470" s="73">
        <v>99.8</v>
      </c>
      <c r="S470" s="73">
        <v>99.8</v>
      </c>
    </row>
    <row r="471" spans="1:19">
      <c r="A471" s="14">
        <f t="shared" si="21"/>
        <v>471</v>
      </c>
      <c r="B471" s="121" t="s">
        <v>2630</v>
      </c>
      <c r="C471" s="121"/>
      <c r="D471" s="121" t="s">
        <v>2631</v>
      </c>
      <c r="E471" s="121" t="s">
        <v>94</v>
      </c>
      <c r="F471" s="121" t="s">
        <v>1718</v>
      </c>
      <c r="G471" s="121" t="s">
        <v>47</v>
      </c>
      <c r="H471" s="122">
        <v>2021</v>
      </c>
      <c r="I471" s="74">
        <v>180.12</v>
      </c>
      <c r="J471" s="74">
        <v>180.1</v>
      </c>
      <c r="K471" s="74">
        <v>180.1</v>
      </c>
      <c r="L471" s="74">
        <v>180.1</v>
      </c>
      <c r="M471" s="73">
        <v>180.1</v>
      </c>
      <c r="N471" s="73">
        <v>180.1</v>
      </c>
      <c r="O471" s="73">
        <v>180.1</v>
      </c>
      <c r="P471" s="73">
        <v>180.1</v>
      </c>
      <c r="Q471" s="73">
        <v>180.1</v>
      </c>
      <c r="R471" s="73">
        <v>180.1</v>
      </c>
      <c r="S471" s="73">
        <v>180.1</v>
      </c>
    </row>
    <row r="472" spans="1:19">
      <c r="A472" s="14">
        <f t="shared" si="21"/>
        <v>472</v>
      </c>
      <c r="B472" s="121" t="s">
        <v>2632</v>
      </c>
      <c r="C472" s="121"/>
      <c r="D472" s="121" t="s">
        <v>2633</v>
      </c>
      <c r="E472" s="121" t="s">
        <v>94</v>
      </c>
      <c r="F472" s="121" t="s">
        <v>1718</v>
      </c>
      <c r="G472" s="121" t="s">
        <v>47</v>
      </c>
      <c r="H472" s="122">
        <v>2021</v>
      </c>
      <c r="I472" s="74">
        <v>145.63999999999999</v>
      </c>
      <c r="J472" s="74">
        <v>145.6</v>
      </c>
      <c r="K472" s="74">
        <v>145.6</v>
      </c>
      <c r="L472" s="74">
        <v>145.6</v>
      </c>
      <c r="M472" s="73">
        <v>145.6</v>
      </c>
      <c r="N472" s="73">
        <v>145.6</v>
      </c>
      <c r="O472" s="73">
        <v>145.6</v>
      </c>
      <c r="P472" s="73">
        <v>145.6</v>
      </c>
      <c r="Q472" s="73">
        <v>145.6</v>
      </c>
      <c r="R472" s="73">
        <v>145.6</v>
      </c>
      <c r="S472" s="73">
        <v>145.6</v>
      </c>
    </row>
    <row r="473" spans="1:19">
      <c r="A473" s="14">
        <f t="shared" si="21"/>
        <v>473</v>
      </c>
      <c r="B473" s="121" t="s">
        <v>2634</v>
      </c>
      <c r="C473" s="121"/>
      <c r="D473" s="121" t="s">
        <v>2635</v>
      </c>
      <c r="E473" s="121" t="s">
        <v>94</v>
      </c>
      <c r="F473" s="121" t="s">
        <v>1718</v>
      </c>
      <c r="G473" s="121" t="s">
        <v>47</v>
      </c>
      <c r="H473" s="122">
        <v>2021</v>
      </c>
      <c r="I473" s="74">
        <v>199.26</v>
      </c>
      <c r="J473" s="74">
        <v>199.3</v>
      </c>
      <c r="K473" s="74">
        <v>199.3</v>
      </c>
      <c r="L473" s="74">
        <v>199.3</v>
      </c>
      <c r="M473" s="73">
        <v>199.3</v>
      </c>
      <c r="N473" s="73">
        <v>199.3</v>
      </c>
      <c r="O473" s="73">
        <v>199.3</v>
      </c>
      <c r="P473" s="73">
        <v>199.3</v>
      </c>
      <c r="Q473" s="73">
        <v>199.3</v>
      </c>
      <c r="R473" s="73">
        <v>199.3</v>
      </c>
      <c r="S473" s="73">
        <v>199.3</v>
      </c>
    </row>
    <row r="474" spans="1:19">
      <c r="A474" s="14">
        <f t="shared" si="21"/>
        <v>474</v>
      </c>
      <c r="B474" s="121" t="s">
        <v>1360</v>
      </c>
      <c r="C474" s="121"/>
      <c r="D474" s="121" t="s">
        <v>1361</v>
      </c>
      <c r="E474" s="121" t="s">
        <v>53</v>
      </c>
      <c r="F474" s="121" t="s">
        <v>72</v>
      </c>
      <c r="G474" s="121" t="s">
        <v>90</v>
      </c>
      <c r="H474" s="122">
        <v>2016</v>
      </c>
      <c r="I474" s="74">
        <v>100</v>
      </c>
      <c r="J474" s="74">
        <v>100</v>
      </c>
      <c r="K474" s="74">
        <v>100</v>
      </c>
      <c r="L474" s="74">
        <v>100</v>
      </c>
      <c r="M474" s="73">
        <v>100</v>
      </c>
      <c r="N474" s="73">
        <v>100</v>
      </c>
      <c r="O474" s="73">
        <v>100</v>
      </c>
      <c r="P474" s="73">
        <v>100</v>
      </c>
      <c r="Q474" s="73">
        <v>100</v>
      </c>
      <c r="R474" s="73">
        <v>100</v>
      </c>
      <c r="S474" s="73">
        <v>100</v>
      </c>
    </row>
    <row r="475" spans="1:19">
      <c r="A475" s="14">
        <f t="shared" si="21"/>
        <v>475</v>
      </c>
      <c r="B475" s="121" t="s">
        <v>1362</v>
      </c>
      <c r="C475" s="121"/>
      <c r="D475" s="121" t="s">
        <v>1363</v>
      </c>
      <c r="E475" s="121" t="s">
        <v>53</v>
      </c>
      <c r="F475" s="121" t="s">
        <v>72</v>
      </c>
      <c r="G475" s="121" t="s">
        <v>90</v>
      </c>
      <c r="H475" s="122">
        <v>2016</v>
      </c>
      <c r="I475" s="74">
        <v>102</v>
      </c>
      <c r="J475" s="74">
        <v>102</v>
      </c>
      <c r="K475" s="74">
        <v>102</v>
      </c>
      <c r="L475" s="74">
        <v>102</v>
      </c>
      <c r="M475" s="73">
        <v>102</v>
      </c>
      <c r="N475" s="73">
        <v>102</v>
      </c>
      <c r="O475" s="73">
        <v>102</v>
      </c>
      <c r="P475" s="73">
        <v>102</v>
      </c>
      <c r="Q475" s="73">
        <v>102</v>
      </c>
      <c r="R475" s="73">
        <v>102</v>
      </c>
      <c r="S475" s="73">
        <v>102</v>
      </c>
    </row>
    <row r="476" spans="1:19">
      <c r="A476" s="14">
        <f t="shared" si="21"/>
        <v>476</v>
      </c>
      <c r="B476" s="121" t="s">
        <v>2636</v>
      </c>
      <c r="C476" s="121"/>
      <c r="D476" s="121" t="s">
        <v>2637</v>
      </c>
      <c r="E476" s="121" t="s">
        <v>113</v>
      </c>
      <c r="F476" s="121" t="s">
        <v>1718</v>
      </c>
      <c r="G476" s="121" t="s">
        <v>47</v>
      </c>
      <c r="H476" s="122">
        <v>2021</v>
      </c>
      <c r="I476" s="74">
        <v>90.2</v>
      </c>
      <c r="J476" s="74">
        <v>90.2</v>
      </c>
      <c r="K476" s="74">
        <v>90.2</v>
      </c>
      <c r="L476" s="74">
        <v>90.2</v>
      </c>
      <c r="M476" s="73">
        <v>90.2</v>
      </c>
      <c r="N476" s="73">
        <v>90.2</v>
      </c>
      <c r="O476" s="73">
        <v>90.2</v>
      </c>
      <c r="P476" s="73">
        <v>90.2</v>
      </c>
      <c r="Q476" s="73">
        <v>90.2</v>
      </c>
      <c r="R476" s="73">
        <v>90.2</v>
      </c>
      <c r="S476" s="73">
        <v>90.2</v>
      </c>
    </row>
    <row r="477" spans="1:19">
      <c r="A477" s="14">
        <f t="shared" si="21"/>
        <v>477</v>
      </c>
      <c r="B477" s="121" t="s">
        <v>2638</v>
      </c>
      <c r="C477" s="121"/>
      <c r="D477" s="121" t="s">
        <v>2639</v>
      </c>
      <c r="E477" s="121" t="s">
        <v>113</v>
      </c>
      <c r="F477" s="121" t="s">
        <v>1718</v>
      </c>
      <c r="G477" s="121" t="s">
        <v>47</v>
      </c>
      <c r="H477" s="122">
        <v>2021</v>
      </c>
      <c r="I477" s="74">
        <v>70.5</v>
      </c>
      <c r="J477" s="74">
        <v>70.5</v>
      </c>
      <c r="K477" s="74">
        <v>70.5</v>
      </c>
      <c r="L477" s="74">
        <v>70.5</v>
      </c>
      <c r="M477" s="73">
        <v>70.5</v>
      </c>
      <c r="N477" s="73">
        <v>70.5</v>
      </c>
      <c r="O477" s="73">
        <v>70.5</v>
      </c>
      <c r="P477" s="73">
        <v>70.5</v>
      </c>
      <c r="Q477" s="73">
        <v>70.5</v>
      </c>
      <c r="R477" s="73">
        <v>70.5</v>
      </c>
      <c r="S477" s="73">
        <v>70.5</v>
      </c>
    </row>
    <row r="478" spans="1:19">
      <c r="A478" s="14">
        <f t="shared" si="21"/>
        <v>478</v>
      </c>
      <c r="B478" s="121" t="s">
        <v>1024</v>
      </c>
      <c r="C478" s="121"/>
      <c r="D478" s="121" t="s">
        <v>1025</v>
      </c>
      <c r="E478" s="121" t="s">
        <v>453</v>
      </c>
      <c r="F478" s="121" t="s">
        <v>1718</v>
      </c>
      <c r="G478" s="121" t="s">
        <v>45</v>
      </c>
      <c r="H478" s="122">
        <v>2007</v>
      </c>
      <c r="I478" s="74">
        <v>120</v>
      </c>
      <c r="J478" s="74">
        <v>120</v>
      </c>
      <c r="K478" s="74">
        <v>120</v>
      </c>
      <c r="L478" s="74">
        <v>120</v>
      </c>
      <c r="M478" s="73">
        <v>120</v>
      </c>
      <c r="N478" s="73">
        <v>120</v>
      </c>
      <c r="O478" s="73">
        <v>120</v>
      </c>
      <c r="P478" s="73">
        <v>120</v>
      </c>
      <c r="Q478" s="73">
        <v>120</v>
      </c>
      <c r="R478" s="73">
        <v>120</v>
      </c>
      <c r="S478" s="73">
        <v>120</v>
      </c>
    </row>
    <row r="479" spans="1:19">
      <c r="A479" s="14">
        <f t="shared" si="21"/>
        <v>479</v>
      </c>
      <c r="B479" s="121" t="s">
        <v>1026</v>
      </c>
      <c r="C479" s="121" t="s">
        <v>3056</v>
      </c>
      <c r="D479" s="121" t="s">
        <v>1027</v>
      </c>
      <c r="E479" s="121" t="s">
        <v>208</v>
      </c>
      <c r="F479" s="121" t="s">
        <v>1718</v>
      </c>
      <c r="G479" s="121" t="s">
        <v>47</v>
      </c>
      <c r="H479" s="122">
        <v>2013</v>
      </c>
      <c r="I479" s="74">
        <v>9</v>
      </c>
      <c r="J479" s="74">
        <v>8.8000000000000007</v>
      </c>
      <c r="K479" s="74">
        <v>8.8000000000000007</v>
      </c>
      <c r="L479" s="74">
        <v>8.8000000000000007</v>
      </c>
      <c r="M479" s="73">
        <v>8.8000000000000007</v>
      </c>
      <c r="N479" s="73">
        <v>8.8000000000000007</v>
      </c>
      <c r="O479" s="73">
        <v>8.8000000000000007</v>
      </c>
      <c r="P479" s="73">
        <v>8.8000000000000007</v>
      </c>
      <c r="Q479" s="73">
        <v>8.8000000000000007</v>
      </c>
      <c r="R479" s="73">
        <v>8.8000000000000007</v>
      </c>
      <c r="S479" s="73">
        <v>8.8000000000000007</v>
      </c>
    </row>
    <row r="480" spans="1:19">
      <c r="A480" s="14">
        <f t="shared" si="21"/>
        <v>480</v>
      </c>
      <c r="B480" s="121" t="s">
        <v>1028</v>
      </c>
      <c r="C480" s="121" t="s">
        <v>3056</v>
      </c>
      <c r="D480" s="121" t="s">
        <v>1029</v>
      </c>
      <c r="E480" s="121" t="s">
        <v>208</v>
      </c>
      <c r="F480" s="121" t="s">
        <v>1718</v>
      </c>
      <c r="G480" s="121" t="s">
        <v>47</v>
      </c>
      <c r="H480" s="122">
        <v>2013</v>
      </c>
      <c r="I480" s="74">
        <v>126.4</v>
      </c>
      <c r="J480" s="74">
        <v>124.3</v>
      </c>
      <c r="K480" s="74">
        <v>124.3</v>
      </c>
      <c r="L480" s="74">
        <v>124.3</v>
      </c>
      <c r="M480" s="73">
        <v>124.3</v>
      </c>
      <c r="N480" s="73">
        <v>124.3</v>
      </c>
      <c r="O480" s="73">
        <v>124.3</v>
      </c>
      <c r="P480" s="73">
        <v>124.3</v>
      </c>
      <c r="Q480" s="73">
        <v>124.3</v>
      </c>
      <c r="R480" s="73">
        <v>124.3</v>
      </c>
      <c r="S480" s="73">
        <v>124.3</v>
      </c>
    </row>
    <row r="481" spans="1:19">
      <c r="A481" s="14">
        <f t="shared" si="21"/>
        <v>481</v>
      </c>
      <c r="B481" s="121" t="s">
        <v>1756</v>
      </c>
      <c r="C481" s="121"/>
      <c r="D481" s="121" t="s">
        <v>1757</v>
      </c>
      <c r="E481" s="121" t="s">
        <v>208</v>
      </c>
      <c r="F481" s="121" t="s">
        <v>1718</v>
      </c>
      <c r="G481" s="121" t="s">
        <v>47</v>
      </c>
      <c r="H481" s="122">
        <v>2020</v>
      </c>
      <c r="I481" s="74">
        <v>92.5</v>
      </c>
      <c r="J481" s="74">
        <v>89.7</v>
      </c>
      <c r="K481" s="74">
        <v>89.7</v>
      </c>
      <c r="L481" s="74">
        <v>89.7</v>
      </c>
      <c r="M481" s="73">
        <v>89.7</v>
      </c>
      <c r="N481" s="73">
        <v>89.7</v>
      </c>
      <c r="O481" s="73">
        <v>89.7</v>
      </c>
      <c r="P481" s="73">
        <v>89.7</v>
      </c>
      <c r="Q481" s="73">
        <v>89.7</v>
      </c>
      <c r="R481" s="73">
        <v>89.7</v>
      </c>
      <c r="S481" s="73">
        <v>89.7</v>
      </c>
    </row>
    <row r="482" spans="1:19">
      <c r="A482" s="14">
        <f t="shared" si="21"/>
        <v>482</v>
      </c>
      <c r="B482" s="121" t="s">
        <v>1758</v>
      </c>
      <c r="C482" s="121"/>
      <c r="D482" s="121" t="s">
        <v>1759</v>
      </c>
      <c r="E482" s="121" t="s">
        <v>208</v>
      </c>
      <c r="F482" s="121" t="s">
        <v>1718</v>
      </c>
      <c r="G482" s="121" t="s">
        <v>47</v>
      </c>
      <c r="H482" s="122">
        <v>2020</v>
      </c>
      <c r="I482" s="74">
        <v>6.86</v>
      </c>
      <c r="J482" s="74">
        <v>6.7</v>
      </c>
      <c r="K482" s="74">
        <v>6.7</v>
      </c>
      <c r="L482" s="74">
        <v>6.7</v>
      </c>
      <c r="M482" s="73">
        <v>6.7</v>
      </c>
      <c r="N482" s="73">
        <v>6.7</v>
      </c>
      <c r="O482" s="73">
        <v>6.7</v>
      </c>
      <c r="P482" s="73">
        <v>6.7</v>
      </c>
      <c r="Q482" s="73">
        <v>6.7</v>
      </c>
      <c r="R482" s="73">
        <v>6.7</v>
      </c>
      <c r="S482" s="73">
        <v>6.7</v>
      </c>
    </row>
    <row r="483" spans="1:19">
      <c r="A483" s="14">
        <f t="shared" si="21"/>
        <v>483</v>
      </c>
      <c r="B483" s="121" t="s">
        <v>2262</v>
      </c>
      <c r="C483" s="121"/>
      <c r="D483" s="121" t="s">
        <v>2263</v>
      </c>
      <c r="E483" s="121" t="s">
        <v>208</v>
      </c>
      <c r="F483" s="121" t="s">
        <v>1718</v>
      </c>
      <c r="G483" s="121" t="s">
        <v>47</v>
      </c>
      <c r="H483" s="122">
        <v>2020</v>
      </c>
      <c r="I483" s="74">
        <v>13.7</v>
      </c>
      <c r="J483" s="74">
        <v>13.4</v>
      </c>
      <c r="K483" s="74">
        <v>13.4</v>
      </c>
      <c r="L483" s="74">
        <v>13.4</v>
      </c>
      <c r="M483" s="73">
        <v>13.4</v>
      </c>
      <c r="N483" s="73">
        <v>13.4</v>
      </c>
      <c r="O483" s="73">
        <v>13.4</v>
      </c>
      <c r="P483" s="73">
        <v>13.4</v>
      </c>
      <c r="Q483" s="73">
        <v>13.4</v>
      </c>
      <c r="R483" s="73">
        <v>13.4</v>
      </c>
      <c r="S483" s="73">
        <v>13.4</v>
      </c>
    </row>
    <row r="484" spans="1:19">
      <c r="A484" s="14">
        <f t="shared" si="21"/>
        <v>484</v>
      </c>
      <c r="B484" s="121" t="s">
        <v>2264</v>
      </c>
      <c r="C484" s="121"/>
      <c r="D484" s="121" t="s">
        <v>2265</v>
      </c>
      <c r="E484" s="121" t="s">
        <v>208</v>
      </c>
      <c r="F484" s="121" t="s">
        <v>1718</v>
      </c>
      <c r="G484" s="121" t="s">
        <v>47</v>
      </c>
      <c r="H484" s="122">
        <v>2020</v>
      </c>
      <c r="I484" s="74">
        <v>186.5</v>
      </c>
      <c r="J484" s="74">
        <v>182.4</v>
      </c>
      <c r="K484" s="74">
        <v>182.4</v>
      </c>
      <c r="L484" s="74">
        <v>182.4</v>
      </c>
      <c r="M484" s="73">
        <v>182.4</v>
      </c>
      <c r="N484" s="73">
        <v>182.4</v>
      </c>
      <c r="O484" s="73">
        <v>182.4</v>
      </c>
      <c r="P484" s="73">
        <v>182.4</v>
      </c>
      <c r="Q484" s="73">
        <v>182.4</v>
      </c>
      <c r="R484" s="73">
        <v>182.4</v>
      </c>
      <c r="S484" s="73">
        <v>182.4</v>
      </c>
    </row>
    <row r="485" spans="1:19">
      <c r="A485" s="14">
        <f t="shared" si="21"/>
        <v>485</v>
      </c>
      <c r="B485" s="121" t="s">
        <v>1030</v>
      </c>
      <c r="C485" s="121"/>
      <c r="D485" s="121" t="s">
        <v>1031</v>
      </c>
      <c r="E485" s="121" t="s">
        <v>1032</v>
      </c>
      <c r="F485" s="121" t="s">
        <v>1718</v>
      </c>
      <c r="G485" s="121" t="s">
        <v>47</v>
      </c>
      <c r="H485" s="122">
        <v>2020</v>
      </c>
      <c r="I485" s="74">
        <v>162</v>
      </c>
      <c r="J485" s="74">
        <v>162</v>
      </c>
      <c r="K485" s="74">
        <v>162</v>
      </c>
      <c r="L485" s="74">
        <v>162</v>
      </c>
      <c r="M485" s="73">
        <v>162</v>
      </c>
      <c r="N485" s="73">
        <v>162</v>
      </c>
      <c r="O485" s="73">
        <v>162</v>
      </c>
      <c r="P485" s="73">
        <v>162</v>
      </c>
      <c r="Q485" s="73">
        <v>162</v>
      </c>
      <c r="R485" s="73">
        <v>162</v>
      </c>
      <c r="S485" s="73">
        <v>162</v>
      </c>
    </row>
    <row r="486" spans="1:19">
      <c r="A486" s="14">
        <f t="shared" si="21"/>
        <v>486</v>
      </c>
      <c r="B486" s="121" t="s">
        <v>1043</v>
      </c>
      <c r="C486" s="121"/>
      <c r="D486" s="121" t="s">
        <v>1044</v>
      </c>
      <c r="E486" s="121" t="s">
        <v>1045</v>
      </c>
      <c r="F486" s="121" t="s">
        <v>1406</v>
      </c>
      <c r="G486" s="121" t="s">
        <v>55</v>
      </c>
      <c r="H486" s="122">
        <v>2015</v>
      </c>
      <c r="I486" s="74">
        <v>149.85</v>
      </c>
      <c r="J486" s="74">
        <v>149.80000000000001</v>
      </c>
      <c r="K486" s="74">
        <v>149.80000000000001</v>
      </c>
      <c r="L486" s="74">
        <v>149.80000000000001</v>
      </c>
      <c r="M486" s="73">
        <v>149.80000000000001</v>
      </c>
      <c r="N486" s="73">
        <v>149.80000000000001</v>
      </c>
      <c r="O486" s="73">
        <v>149.80000000000001</v>
      </c>
      <c r="P486" s="73">
        <v>149.80000000000001</v>
      </c>
      <c r="Q486" s="73">
        <v>149.80000000000001</v>
      </c>
      <c r="R486" s="73">
        <v>149.80000000000001</v>
      </c>
      <c r="S486" s="73">
        <v>149.80000000000001</v>
      </c>
    </row>
    <row r="487" spans="1:19">
      <c r="A487" s="14">
        <f t="shared" si="21"/>
        <v>487</v>
      </c>
      <c r="B487" s="121" t="s">
        <v>1366</v>
      </c>
      <c r="C487" s="121"/>
      <c r="D487" s="121" t="s">
        <v>1367</v>
      </c>
      <c r="E487" s="121" t="s">
        <v>1368</v>
      </c>
      <c r="F487" s="121" t="s">
        <v>72</v>
      </c>
      <c r="G487" s="121" t="s">
        <v>90</v>
      </c>
      <c r="H487" s="122">
        <v>2017</v>
      </c>
      <c r="I487" s="74">
        <v>120</v>
      </c>
      <c r="J487" s="74">
        <v>120</v>
      </c>
      <c r="K487" s="74">
        <v>120</v>
      </c>
      <c r="L487" s="74">
        <v>120</v>
      </c>
      <c r="M487" s="73">
        <v>120</v>
      </c>
      <c r="N487" s="73">
        <v>120</v>
      </c>
      <c r="O487" s="73">
        <v>120</v>
      </c>
      <c r="P487" s="73">
        <v>120</v>
      </c>
      <c r="Q487" s="73">
        <v>120</v>
      </c>
      <c r="R487" s="73">
        <v>120</v>
      </c>
      <c r="S487" s="73">
        <v>120</v>
      </c>
    </row>
    <row r="488" spans="1:19">
      <c r="A488" s="14">
        <f t="shared" si="21"/>
        <v>488</v>
      </c>
      <c r="B488" s="121" t="s">
        <v>1370</v>
      </c>
      <c r="C488" s="121"/>
      <c r="D488" s="121" t="s">
        <v>1371</v>
      </c>
      <c r="E488" s="121" t="s">
        <v>1368</v>
      </c>
      <c r="F488" s="121" t="s">
        <v>72</v>
      </c>
      <c r="G488" s="121" t="s">
        <v>90</v>
      </c>
      <c r="H488" s="122">
        <v>2017</v>
      </c>
      <c r="I488" s="74">
        <v>108</v>
      </c>
      <c r="J488" s="74">
        <v>108</v>
      </c>
      <c r="K488" s="74">
        <v>108</v>
      </c>
      <c r="L488" s="74">
        <v>108</v>
      </c>
      <c r="M488" s="73">
        <v>108</v>
      </c>
      <c r="N488" s="73">
        <v>108</v>
      </c>
      <c r="O488" s="73">
        <v>108</v>
      </c>
      <c r="P488" s="73">
        <v>108</v>
      </c>
      <c r="Q488" s="73">
        <v>108</v>
      </c>
      <c r="R488" s="73">
        <v>108</v>
      </c>
      <c r="S488" s="73">
        <v>108</v>
      </c>
    </row>
    <row r="489" spans="1:19">
      <c r="A489" s="14">
        <f t="shared" si="21"/>
        <v>489</v>
      </c>
      <c r="B489" s="121" t="s">
        <v>1033</v>
      </c>
      <c r="C489" s="121"/>
      <c r="D489" s="121" t="s">
        <v>1034</v>
      </c>
      <c r="E489" s="121" t="s">
        <v>1035</v>
      </c>
      <c r="F489" s="121" t="s">
        <v>1718</v>
      </c>
      <c r="G489" s="121" t="s">
        <v>45</v>
      </c>
      <c r="H489" s="122">
        <v>2017</v>
      </c>
      <c r="I489" s="74">
        <v>44.9</v>
      </c>
      <c r="J489" s="74">
        <v>44.9</v>
      </c>
      <c r="K489" s="74">
        <v>44.9</v>
      </c>
      <c r="L489" s="74">
        <v>44.9</v>
      </c>
      <c r="M489" s="73">
        <v>44.9</v>
      </c>
      <c r="N489" s="73">
        <v>44.9</v>
      </c>
      <c r="O489" s="73">
        <v>44.9</v>
      </c>
      <c r="P489" s="73">
        <v>44.9</v>
      </c>
      <c r="Q489" s="73">
        <v>44.9</v>
      </c>
      <c r="R489" s="73">
        <v>44.9</v>
      </c>
      <c r="S489" s="73">
        <v>44.9</v>
      </c>
    </row>
    <row r="490" spans="1:19">
      <c r="A490" s="14">
        <f t="shared" si="21"/>
        <v>490</v>
      </c>
      <c r="B490" s="121" t="s">
        <v>1036</v>
      </c>
      <c r="C490" s="121"/>
      <c r="D490" s="121" t="s">
        <v>1037</v>
      </c>
      <c r="E490" s="121" t="s">
        <v>1035</v>
      </c>
      <c r="F490" s="121" t="s">
        <v>1718</v>
      </c>
      <c r="G490" s="121" t="s">
        <v>45</v>
      </c>
      <c r="H490" s="122">
        <v>2017</v>
      </c>
      <c r="I490" s="74">
        <v>55.7</v>
      </c>
      <c r="J490" s="74">
        <v>55.7</v>
      </c>
      <c r="K490" s="74">
        <v>55.7</v>
      </c>
      <c r="L490" s="74">
        <v>55.7</v>
      </c>
      <c r="M490" s="73">
        <v>55.7</v>
      </c>
      <c r="N490" s="73">
        <v>55.7</v>
      </c>
      <c r="O490" s="73">
        <v>55.7</v>
      </c>
      <c r="P490" s="73">
        <v>55.7</v>
      </c>
      <c r="Q490" s="73">
        <v>55.7</v>
      </c>
      <c r="R490" s="73">
        <v>55.7</v>
      </c>
      <c r="S490" s="73">
        <v>55.7</v>
      </c>
    </row>
    <row r="491" spans="1:19">
      <c r="A491" s="14">
        <f t="shared" si="21"/>
        <v>491</v>
      </c>
      <c r="B491" s="121" t="s">
        <v>1038</v>
      </c>
      <c r="C491" s="121"/>
      <c r="D491" s="121" t="s">
        <v>1039</v>
      </c>
      <c r="E491" s="121" t="s">
        <v>1040</v>
      </c>
      <c r="F491" s="121" t="s">
        <v>1718</v>
      </c>
      <c r="G491" s="121" t="s">
        <v>47</v>
      </c>
      <c r="H491" s="122">
        <v>2006</v>
      </c>
      <c r="I491" s="74">
        <v>120.6</v>
      </c>
      <c r="J491" s="74">
        <v>120.6</v>
      </c>
      <c r="K491" s="74">
        <v>120.6</v>
      </c>
      <c r="L491" s="74">
        <v>120.6</v>
      </c>
      <c r="M491" s="73">
        <v>120.6</v>
      </c>
      <c r="N491" s="73">
        <v>120.6</v>
      </c>
      <c r="O491" s="73">
        <v>120.6</v>
      </c>
      <c r="P491" s="73">
        <v>120.6</v>
      </c>
      <c r="Q491" s="73">
        <v>120.6</v>
      </c>
      <c r="R491" s="73">
        <v>120.6</v>
      </c>
      <c r="S491" s="73">
        <v>120.6</v>
      </c>
    </row>
    <row r="492" spans="1:19">
      <c r="A492" s="14">
        <f t="shared" si="21"/>
        <v>492</v>
      </c>
      <c r="B492" s="121" t="s">
        <v>1041</v>
      </c>
      <c r="C492" s="121"/>
      <c r="D492" s="121" t="s">
        <v>1042</v>
      </c>
      <c r="E492" s="121" t="s">
        <v>1040</v>
      </c>
      <c r="F492" s="121" t="s">
        <v>1718</v>
      </c>
      <c r="G492" s="121" t="s">
        <v>47</v>
      </c>
      <c r="H492" s="122">
        <v>2007</v>
      </c>
      <c r="I492" s="74">
        <v>115.5</v>
      </c>
      <c r="J492" s="74">
        <v>115.5</v>
      </c>
      <c r="K492" s="74">
        <v>115.5</v>
      </c>
      <c r="L492" s="74">
        <v>115.5</v>
      </c>
      <c r="M492" s="73">
        <v>115.5</v>
      </c>
      <c r="N492" s="73">
        <v>115.5</v>
      </c>
      <c r="O492" s="73">
        <v>115.5</v>
      </c>
      <c r="P492" s="73">
        <v>115.5</v>
      </c>
      <c r="Q492" s="73">
        <v>115.5</v>
      </c>
      <c r="R492" s="73">
        <v>115.5</v>
      </c>
      <c r="S492" s="73">
        <v>115.5</v>
      </c>
    </row>
    <row r="493" spans="1:19">
      <c r="A493" s="14">
        <f t="shared" si="21"/>
        <v>493</v>
      </c>
      <c r="B493" s="121" t="s">
        <v>1046</v>
      </c>
      <c r="C493" s="121"/>
      <c r="D493" s="121" t="s">
        <v>1047</v>
      </c>
      <c r="E493" s="121" t="s">
        <v>1040</v>
      </c>
      <c r="F493" s="121" t="s">
        <v>1718</v>
      </c>
      <c r="G493" s="121" t="s">
        <v>47</v>
      </c>
      <c r="H493" s="122">
        <v>2007</v>
      </c>
      <c r="I493" s="74">
        <v>117</v>
      </c>
      <c r="J493" s="74">
        <v>117</v>
      </c>
      <c r="K493" s="74">
        <v>117</v>
      </c>
      <c r="L493" s="74">
        <v>117</v>
      </c>
      <c r="M493" s="73">
        <v>117</v>
      </c>
      <c r="N493" s="73">
        <v>117</v>
      </c>
      <c r="O493" s="73">
        <v>117</v>
      </c>
      <c r="P493" s="73">
        <v>117</v>
      </c>
      <c r="Q493" s="73">
        <v>117</v>
      </c>
      <c r="R493" s="73">
        <v>117</v>
      </c>
      <c r="S493" s="73">
        <v>117</v>
      </c>
    </row>
    <row r="494" spans="1:19">
      <c r="A494" s="14">
        <f t="shared" si="21"/>
        <v>494</v>
      </c>
      <c r="B494" s="121" t="s">
        <v>1048</v>
      </c>
      <c r="C494" s="121"/>
      <c r="D494" s="121" t="s">
        <v>1049</v>
      </c>
      <c r="E494" s="121" t="s">
        <v>1040</v>
      </c>
      <c r="F494" s="121" t="s">
        <v>1718</v>
      </c>
      <c r="G494" s="121" t="s">
        <v>47</v>
      </c>
      <c r="H494" s="122">
        <v>2008</v>
      </c>
      <c r="I494" s="74">
        <v>170.2</v>
      </c>
      <c r="J494" s="74">
        <v>170.2</v>
      </c>
      <c r="K494" s="74">
        <v>170.2</v>
      </c>
      <c r="L494" s="74">
        <v>170.2</v>
      </c>
      <c r="M494" s="73">
        <v>170.2</v>
      </c>
      <c r="N494" s="73">
        <v>170.2</v>
      </c>
      <c r="O494" s="73">
        <v>170.2</v>
      </c>
      <c r="P494" s="73">
        <v>170.2</v>
      </c>
      <c r="Q494" s="73">
        <v>170.2</v>
      </c>
      <c r="R494" s="73">
        <v>170.2</v>
      </c>
      <c r="S494" s="73">
        <v>170.2</v>
      </c>
    </row>
    <row r="495" spans="1:19">
      <c r="A495" s="14">
        <f t="shared" si="21"/>
        <v>495</v>
      </c>
      <c r="B495" s="121" t="s">
        <v>1050</v>
      </c>
      <c r="C495" s="121"/>
      <c r="D495" s="121" t="s">
        <v>1051</v>
      </c>
      <c r="E495" s="121" t="s">
        <v>49</v>
      </c>
      <c r="F495" s="121" t="s">
        <v>1718</v>
      </c>
      <c r="G495" s="121" t="s">
        <v>47</v>
      </c>
      <c r="H495" s="122">
        <v>2009</v>
      </c>
      <c r="I495" s="74">
        <v>89</v>
      </c>
      <c r="J495" s="74">
        <v>88</v>
      </c>
      <c r="K495" s="74">
        <v>88</v>
      </c>
      <c r="L495" s="74">
        <v>88</v>
      </c>
      <c r="M495" s="73">
        <v>88</v>
      </c>
      <c r="N495" s="73">
        <v>88</v>
      </c>
      <c r="O495" s="73">
        <v>88</v>
      </c>
      <c r="P495" s="73">
        <v>88</v>
      </c>
      <c r="Q495" s="73">
        <v>88</v>
      </c>
      <c r="R495" s="73">
        <v>88</v>
      </c>
      <c r="S495" s="73">
        <v>88</v>
      </c>
    </row>
    <row r="496" spans="1:19">
      <c r="A496" s="14">
        <f t="shared" si="21"/>
        <v>496</v>
      </c>
      <c r="B496" s="121" t="s">
        <v>1052</v>
      </c>
      <c r="C496" s="121"/>
      <c r="D496" s="121" t="s">
        <v>1053</v>
      </c>
      <c r="E496" s="121" t="s">
        <v>49</v>
      </c>
      <c r="F496" s="121" t="s">
        <v>1718</v>
      </c>
      <c r="G496" s="121" t="s">
        <v>47</v>
      </c>
      <c r="H496" s="122">
        <v>2009</v>
      </c>
      <c r="I496" s="74">
        <v>91</v>
      </c>
      <c r="J496" s="74">
        <v>90</v>
      </c>
      <c r="K496" s="74">
        <v>90</v>
      </c>
      <c r="L496" s="74">
        <v>90</v>
      </c>
      <c r="M496" s="73">
        <v>90</v>
      </c>
      <c r="N496" s="73">
        <v>90</v>
      </c>
      <c r="O496" s="73">
        <v>90</v>
      </c>
      <c r="P496" s="73">
        <v>90</v>
      </c>
      <c r="Q496" s="73">
        <v>90</v>
      </c>
      <c r="R496" s="73">
        <v>90</v>
      </c>
      <c r="S496" s="73">
        <v>90</v>
      </c>
    </row>
    <row r="497" spans="1:19">
      <c r="A497" s="14">
        <f t="shared" si="21"/>
        <v>497</v>
      </c>
      <c r="B497" s="121" t="s">
        <v>1760</v>
      </c>
      <c r="C497" s="121"/>
      <c r="D497" s="121" t="s">
        <v>1761</v>
      </c>
      <c r="E497" s="121" t="s">
        <v>54</v>
      </c>
      <c r="F497" s="121" t="s">
        <v>1718</v>
      </c>
      <c r="G497" s="121" t="s">
        <v>46</v>
      </c>
      <c r="H497" s="122">
        <v>2019</v>
      </c>
      <c r="I497" s="74">
        <v>115.2</v>
      </c>
      <c r="J497" s="74">
        <v>115.2</v>
      </c>
      <c r="K497" s="74">
        <v>115.2</v>
      </c>
      <c r="L497" s="74">
        <v>115.2</v>
      </c>
      <c r="M497" s="73">
        <v>115.2</v>
      </c>
      <c r="N497" s="73">
        <v>115.2</v>
      </c>
      <c r="O497" s="73">
        <v>115.2</v>
      </c>
      <c r="P497" s="73">
        <v>115.2</v>
      </c>
      <c r="Q497" s="73">
        <v>115.2</v>
      </c>
      <c r="R497" s="73">
        <v>115.2</v>
      </c>
      <c r="S497" s="73">
        <v>115.2</v>
      </c>
    </row>
    <row r="498" spans="1:19">
      <c r="A498" s="14">
        <f t="shared" si="21"/>
        <v>498</v>
      </c>
      <c r="B498" s="121" t="s">
        <v>1762</v>
      </c>
      <c r="C498" s="121"/>
      <c r="D498" s="121" t="s">
        <v>1763</v>
      </c>
      <c r="E498" s="121" t="s">
        <v>54</v>
      </c>
      <c r="F498" s="121" t="s">
        <v>1718</v>
      </c>
      <c r="G498" s="121" t="s">
        <v>46</v>
      </c>
      <c r="H498" s="122">
        <v>2019</v>
      </c>
      <c r="I498" s="74">
        <v>122.4</v>
      </c>
      <c r="J498" s="74">
        <v>122.4</v>
      </c>
      <c r="K498" s="74">
        <v>122.4</v>
      </c>
      <c r="L498" s="74">
        <v>122.4</v>
      </c>
      <c r="M498" s="73">
        <v>122.4</v>
      </c>
      <c r="N498" s="73">
        <v>122.4</v>
      </c>
      <c r="O498" s="73">
        <v>122.4</v>
      </c>
      <c r="P498" s="73">
        <v>122.4</v>
      </c>
      <c r="Q498" s="73">
        <v>122.4</v>
      </c>
      <c r="R498" s="73">
        <v>122.4</v>
      </c>
      <c r="S498" s="73">
        <v>122.4</v>
      </c>
    </row>
    <row r="499" spans="1:19">
      <c r="A499" s="14">
        <f t="shared" si="21"/>
        <v>499</v>
      </c>
      <c r="B499" s="121" t="s">
        <v>1054</v>
      </c>
      <c r="C499" s="121"/>
      <c r="D499" s="121" t="s">
        <v>1055</v>
      </c>
      <c r="E499" s="121" t="s">
        <v>1056</v>
      </c>
      <c r="F499" s="121" t="s">
        <v>1718</v>
      </c>
      <c r="G499" s="121" t="s">
        <v>47</v>
      </c>
      <c r="H499" s="122">
        <v>2004</v>
      </c>
      <c r="I499" s="74">
        <v>123.1</v>
      </c>
      <c r="J499" s="74">
        <v>123.1</v>
      </c>
      <c r="K499" s="74">
        <v>123.1</v>
      </c>
      <c r="L499" s="74">
        <v>123.1</v>
      </c>
      <c r="M499" s="73">
        <v>123.1</v>
      </c>
      <c r="N499" s="73">
        <v>123.1</v>
      </c>
      <c r="O499" s="73">
        <v>123.1</v>
      </c>
      <c r="P499" s="73">
        <v>123.1</v>
      </c>
      <c r="Q499" s="73">
        <v>123.1</v>
      </c>
      <c r="R499" s="73">
        <v>123.1</v>
      </c>
      <c r="S499" s="73">
        <v>123.1</v>
      </c>
    </row>
    <row r="500" spans="1:19">
      <c r="A500" s="14">
        <f t="shared" si="21"/>
        <v>500</v>
      </c>
      <c r="B500" s="121" t="s">
        <v>1373</v>
      </c>
      <c r="C500" s="121"/>
      <c r="D500" s="121" t="s">
        <v>1374</v>
      </c>
      <c r="E500" s="121" t="s">
        <v>48</v>
      </c>
      <c r="F500" s="121" t="s">
        <v>72</v>
      </c>
      <c r="G500" s="121" t="s">
        <v>90</v>
      </c>
      <c r="H500" s="122">
        <v>2016</v>
      </c>
      <c r="I500" s="74">
        <v>165</v>
      </c>
      <c r="J500" s="74">
        <v>165</v>
      </c>
      <c r="K500" s="74">
        <v>165</v>
      </c>
      <c r="L500" s="74">
        <v>165</v>
      </c>
      <c r="M500" s="73">
        <v>165</v>
      </c>
      <c r="N500" s="73">
        <v>165</v>
      </c>
      <c r="O500" s="73">
        <v>165</v>
      </c>
      <c r="P500" s="73">
        <v>165</v>
      </c>
      <c r="Q500" s="73">
        <v>165</v>
      </c>
      <c r="R500" s="73">
        <v>165</v>
      </c>
      <c r="S500" s="73">
        <v>165</v>
      </c>
    </row>
    <row r="501" spans="1:19">
      <c r="A501" s="14">
        <f t="shared" si="21"/>
        <v>501</v>
      </c>
      <c r="B501" s="121" t="s">
        <v>1057</v>
      </c>
      <c r="C501" s="121"/>
      <c r="D501" s="121" t="s">
        <v>1058</v>
      </c>
      <c r="E501" s="121" t="s">
        <v>1059</v>
      </c>
      <c r="F501" s="121" t="s">
        <v>1718</v>
      </c>
      <c r="G501" s="121" t="s">
        <v>47</v>
      </c>
      <c r="H501" s="122">
        <v>2007</v>
      </c>
      <c r="I501" s="74">
        <v>134.41999999999999</v>
      </c>
      <c r="J501" s="74">
        <v>130.5</v>
      </c>
      <c r="K501" s="74">
        <v>130.5</v>
      </c>
      <c r="L501" s="74">
        <v>130.5</v>
      </c>
      <c r="M501" s="73">
        <v>130.5</v>
      </c>
      <c r="N501" s="73">
        <v>130.5</v>
      </c>
      <c r="O501" s="73">
        <v>130.5</v>
      </c>
      <c r="P501" s="73">
        <v>130.5</v>
      </c>
      <c r="Q501" s="73">
        <v>130.5</v>
      </c>
      <c r="R501" s="73">
        <v>130.5</v>
      </c>
      <c r="S501" s="73">
        <v>130.5</v>
      </c>
    </row>
    <row r="502" spans="1:19">
      <c r="A502" s="14">
        <f t="shared" si="21"/>
        <v>502</v>
      </c>
      <c r="B502" s="121" t="s">
        <v>1060</v>
      </c>
      <c r="C502" s="121"/>
      <c r="D502" s="121" t="s">
        <v>1061</v>
      </c>
      <c r="E502" s="121" t="s">
        <v>1059</v>
      </c>
      <c r="F502" s="121" t="s">
        <v>1718</v>
      </c>
      <c r="G502" s="121" t="s">
        <v>47</v>
      </c>
      <c r="H502" s="122">
        <v>2007</v>
      </c>
      <c r="I502" s="74">
        <v>123.6</v>
      </c>
      <c r="J502" s="74">
        <v>120</v>
      </c>
      <c r="K502" s="74">
        <v>120</v>
      </c>
      <c r="L502" s="74">
        <v>120</v>
      </c>
      <c r="M502" s="73">
        <v>120</v>
      </c>
      <c r="N502" s="73">
        <v>120</v>
      </c>
      <c r="O502" s="73">
        <v>120</v>
      </c>
      <c r="P502" s="73">
        <v>120</v>
      </c>
      <c r="Q502" s="73">
        <v>120</v>
      </c>
      <c r="R502" s="73">
        <v>120</v>
      </c>
      <c r="S502" s="73">
        <v>120</v>
      </c>
    </row>
    <row r="503" spans="1:19">
      <c r="A503" s="14">
        <f t="shared" si="21"/>
        <v>503</v>
      </c>
      <c r="B503" s="121" t="s">
        <v>1596</v>
      </c>
      <c r="C503" s="121"/>
      <c r="D503" s="121" t="s">
        <v>1755</v>
      </c>
      <c r="E503" s="121" t="s">
        <v>1365</v>
      </c>
      <c r="F503" s="121" t="s">
        <v>1406</v>
      </c>
      <c r="G503" s="121" t="s">
        <v>55</v>
      </c>
      <c r="H503" s="122">
        <v>2019</v>
      </c>
      <c r="I503" s="74">
        <v>210.1</v>
      </c>
      <c r="J503" s="74">
        <v>210.1</v>
      </c>
      <c r="K503" s="74">
        <v>210.1</v>
      </c>
      <c r="L503" s="74">
        <v>210.1</v>
      </c>
      <c r="M503" s="73">
        <v>210.1</v>
      </c>
      <c r="N503" s="73">
        <v>210.1</v>
      </c>
      <c r="O503" s="73">
        <v>210.1</v>
      </c>
      <c r="P503" s="73">
        <v>210.1</v>
      </c>
      <c r="Q503" s="73">
        <v>210.1</v>
      </c>
      <c r="R503" s="73">
        <v>210.1</v>
      </c>
      <c r="S503" s="73">
        <v>210.1</v>
      </c>
    </row>
    <row r="504" spans="1:19">
      <c r="A504" s="14">
        <f t="shared" si="21"/>
        <v>504</v>
      </c>
      <c r="B504" s="121" t="s">
        <v>1062</v>
      </c>
      <c r="C504" s="121" t="s">
        <v>3057</v>
      </c>
      <c r="D504" s="121" t="s">
        <v>1063</v>
      </c>
      <c r="E504" s="121" t="s">
        <v>1064</v>
      </c>
      <c r="F504" s="121" t="s">
        <v>1718</v>
      </c>
      <c r="G504" s="121" t="s">
        <v>47</v>
      </c>
      <c r="H504" s="122">
        <v>2007</v>
      </c>
      <c r="I504" s="74">
        <v>231.7</v>
      </c>
      <c r="J504" s="74">
        <v>231.7</v>
      </c>
      <c r="K504" s="74">
        <v>231.7</v>
      </c>
      <c r="L504" s="74">
        <v>231.7</v>
      </c>
      <c r="M504" s="73">
        <v>231.7</v>
      </c>
      <c r="N504" s="73">
        <v>231.7</v>
      </c>
      <c r="O504" s="73">
        <v>231.7</v>
      </c>
      <c r="P504" s="73">
        <v>231.7</v>
      </c>
      <c r="Q504" s="73">
        <v>231.7</v>
      </c>
      <c r="R504" s="73">
        <v>231.7</v>
      </c>
      <c r="S504" s="73">
        <v>231.7</v>
      </c>
    </row>
    <row r="505" spans="1:19">
      <c r="A505" s="14">
        <f t="shared" si="21"/>
        <v>505</v>
      </c>
      <c r="B505" s="121" t="s">
        <v>1065</v>
      </c>
      <c r="C505" s="121" t="s">
        <v>3057</v>
      </c>
      <c r="D505" s="121" t="s">
        <v>1066</v>
      </c>
      <c r="E505" s="121" t="s">
        <v>1064</v>
      </c>
      <c r="F505" s="121" t="s">
        <v>1718</v>
      </c>
      <c r="G505" s="121" t="s">
        <v>47</v>
      </c>
      <c r="H505" s="122">
        <v>2007</v>
      </c>
      <c r="I505" s="74">
        <v>149.5</v>
      </c>
      <c r="J505" s="74">
        <v>149.5</v>
      </c>
      <c r="K505" s="74">
        <v>149.5</v>
      </c>
      <c r="L505" s="74">
        <v>149.5</v>
      </c>
      <c r="M505" s="73">
        <v>149.5</v>
      </c>
      <c r="N505" s="73">
        <v>149.5</v>
      </c>
      <c r="O505" s="73">
        <v>149.5</v>
      </c>
      <c r="P505" s="73">
        <v>149.5</v>
      </c>
      <c r="Q505" s="73">
        <v>149.5</v>
      </c>
      <c r="R505" s="73">
        <v>149.5</v>
      </c>
      <c r="S505" s="73">
        <v>149.5</v>
      </c>
    </row>
    <row r="506" spans="1:19">
      <c r="A506" s="14">
        <f t="shared" si="21"/>
        <v>506</v>
      </c>
      <c r="B506" s="121" t="s">
        <v>1067</v>
      </c>
      <c r="C506" s="121" t="s">
        <v>3057</v>
      </c>
      <c r="D506" s="121" t="s">
        <v>1068</v>
      </c>
      <c r="E506" s="121" t="s">
        <v>1064</v>
      </c>
      <c r="F506" s="121" t="s">
        <v>1718</v>
      </c>
      <c r="G506" s="121" t="s">
        <v>47</v>
      </c>
      <c r="H506" s="122">
        <v>2008</v>
      </c>
      <c r="I506" s="74">
        <v>200.9</v>
      </c>
      <c r="J506" s="74">
        <v>200.9</v>
      </c>
      <c r="K506" s="74">
        <v>200.9</v>
      </c>
      <c r="L506" s="74">
        <v>200.9</v>
      </c>
      <c r="M506" s="73">
        <v>200.9</v>
      </c>
      <c r="N506" s="73">
        <v>200.9</v>
      </c>
      <c r="O506" s="73">
        <v>200.9</v>
      </c>
      <c r="P506" s="73">
        <v>200.9</v>
      </c>
      <c r="Q506" s="73">
        <v>200.9</v>
      </c>
      <c r="R506" s="73">
        <v>200.9</v>
      </c>
      <c r="S506" s="73">
        <v>200.9</v>
      </c>
    </row>
    <row r="507" spans="1:19">
      <c r="A507" s="14">
        <f t="shared" si="21"/>
        <v>507</v>
      </c>
      <c r="B507" s="121" t="s">
        <v>1069</v>
      </c>
      <c r="C507" s="121" t="s">
        <v>3058</v>
      </c>
      <c r="D507" s="121" t="s">
        <v>1070</v>
      </c>
      <c r="E507" s="121" t="s">
        <v>1064</v>
      </c>
      <c r="F507" s="121" t="s">
        <v>1718</v>
      </c>
      <c r="G507" s="121" t="s">
        <v>47</v>
      </c>
      <c r="H507" s="122">
        <v>2008</v>
      </c>
      <c r="I507" s="74">
        <v>121.5</v>
      </c>
      <c r="J507" s="74">
        <v>121.5</v>
      </c>
      <c r="K507" s="74">
        <v>121.5</v>
      </c>
      <c r="L507" s="74">
        <v>121.5</v>
      </c>
      <c r="M507" s="73">
        <v>121.5</v>
      </c>
      <c r="N507" s="73">
        <v>121.5</v>
      </c>
      <c r="O507" s="73">
        <v>121.5</v>
      </c>
      <c r="P507" s="73">
        <v>121.5</v>
      </c>
      <c r="Q507" s="73">
        <v>121.5</v>
      </c>
      <c r="R507" s="73">
        <v>121.5</v>
      </c>
      <c r="S507" s="73">
        <v>121.5</v>
      </c>
    </row>
    <row r="508" spans="1:19">
      <c r="A508" s="14">
        <f t="shared" si="21"/>
        <v>508</v>
      </c>
      <c r="B508" s="121" t="s">
        <v>1071</v>
      </c>
      <c r="C508" s="121"/>
      <c r="D508" s="121" t="s">
        <v>1072</v>
      </c>
      <c r="E508" s="121" t="s">
        <v>592</v>
      </c>
      <c r="F508" s="121" t="s">
        <v>1718</v>
      </c>
      <c r="G508" s="121" t="s">
        <v>46</v>
      </c>
      <c r="H508" s="122">
        <v>2010</v>
      </c>
      <c r="I508" s="74">
        <v>75</v>
      </c>
      <c r="J508" s="74">
        <v>75</v>
      </c>
      <c r="K508" s="74">
        <v>75</v>
      </c>
      <c r="L508" s="74">
        <v>75</v>
      </c>
      <c r="M508" s="73">
        <v>75</v>
      </c>
      <c r="N508" s="73">
        <v>75</v>
      </c>
      <c r="O508" s="73">
        <v>75</v>
      </c>
      <c r="P508" s="73">
        <v>75</v>
      </c>
      <c r="Q508" s="73">
        <v>75</v>
      </c>
      <c r="R508" s="73">
        <v>75</v>
      </c>
      <c r="S508" s="73">
        <v>75</v>
      </c>
    </row>
    <row r="509" spans="1:19">
      <c r="A509" s="14">
        <f t="shared" si="21"/>
        <v>509</v>
      </c>
      <c r="B509" s="121" t="s">
        <v>1073</v>
      </c>
      <c r="C509" s="121"/>
      <c r="D509" s="121" t="s">
        <v>1074</v>
      </c>
      <c r="E509" s="121" t="s">
        <v>592</v>
      </c>
      <c r="F509" s="121" t="s">
        <v>1718</v>
      </c>
      <c r="G509" s="121" t="s">
        <v>46</v>
      </c>
      <c r="H509" s="122">
        <v>2010</v>
      </c>
      <c r="I509" s="74">
        <v>75</v>
      </c>
      <c r="J509" s="74">
        <v>75</v>
      </c>
      <c r="K509" s="74">
        <v>75</v>
      </c>
      <c r="L509" s="74">
        <v>75</v>
      </c>
      <c r="M509" s="73">
        <v>75</v>
      </c>
      <c r="N509" s="73">
        <v>75</v>
      </c>
      <c r="O509" s="73">
        <v>75</v>
      </c>
      <c r="P509" s="73">
        <v>75</v>
      </c>
      <c r="Q509" s="73">
        <v>75</v>
      </c>
      <c r="R509" s="73">
        <v>75</v>
      </c>
      <c r="S509" s="73">
        <v>75</v>
      </c>
    </row>
    <row r="510" spans="1:19">
      <c r="A510" s="14">
        <f t="shared" si="21"/>
        <v>510</v>
      </c>
      <c r="B510" s="121" t="s">
        <v>1630</v>
      </c>
      <c r="C510" s="121"/>
      <c r="D510" s="121" t="s">
        <v>2640</v>
      </c>
      <c r="E510" s="121" t="s">
        <v>48</v>
      </c>
      <c r="F510" s="121" t="s">
        <v>72</v>
      </c>
      <c r="G510" s="121" t="s">
        <v>90</v>
      </c>
      <c r="H510" s="122">
        <v>2021</v>
      </c>
      <c r="I510" s="74">
        <v>173.25</v>
      </c>
      <c r="J510" s="74">
        <v>173.3</v>
      </c>
      <c r="K510" s="74">
        <v>173.3</v>
      </c>
      <c r="L510" s="74">
        <v>173.3</v>
      </c>
      <c r="M510" s="73">
        <v>173.3</v>
      </c>
      <c r="N510" s="73">
        <v>173.3</v>
      </c>
      <c r="O510" s="73">
        <v>173.3</v>
      </c>
      <c r="P510" s="73">
        <v>173.3</v>
      </c>
      <c r="Q510" s="73">
        <v>173.3</v>
      </c>
      <c r="R510" s="73">
        <v>173.3</v>
      </c>
      <c r="S510" s="73">
        <v>173.3</v>
      </c>
    </row>
    <row r="511" spans="1:19">
      <c r="A511" s="14">
        <f t="shared" si="21"/>
        <v>511</v>
      </c>
      <c r="B511" s="121" t="s">
        <v>1075</v>
      </c>
      <c r="C511" s="121"/>
      <c r="D511" s="121" t="s">
        <v>1076</v>
      </c>
      <c r="E511" s="121" t="s">
        <v>1077</v>
      </c>
      <c r="F511" s="121" t="s">
        <v>1718</v>
      </c>
      <c r="G511" s="121" t="s">
        <v>47</v>
      </c>
      <c r="H511" s="122">
        <v>2008</v>
      </c>
      <c r="I511" s="74">
        <v>126.5</v>
      </c>
      <c r="J511" s="74">
        <v>126.5</v>
      </c>
      <c r="K511" s="74">
        <v>126.5</v>
      </c>
      <c r="L511" s="74">
        <v>126.5</v>
      </c>
      <c r="M511" s="73">
        <v>126.5</v>
      </c>
      <c r="N511" s="73">
        <v>126.5</v>
      </c>
      <c r="O511" s="73">
        <v>126.5</v>
      </c>
      <c r="P511" s="73">
        <v>126.5</v>
      </c>
      <c r="Q511" s="73">
        <v>126.5</v>
      </c>
      <c r="R511" s="73">
        <v>126.5</v>
      </c>
      <c r="S511" s="73">
        <v>126.5</v>
      </c>
    </row>
    <row r="512" spans="1:19">
      <c r="A512" s="14">
        <f t="shared" si="21"/>
        <v>512</v>
      </c>
      <c r="B512" s="121" t="s">
        <v>1375</v>
      </c>
      <c r="C512" s="121"/>
      <c r="D512" s="121" t="s">
        <v>1376</v>
      </c>
      <c r="E512" s="121" t="s">
        <v>239</v>
      </c>
      <c r="F512" s="121" t="s">
        <v>72</v>
      </c>
      <c r="G512" s="121" t="s">
        <v>90</v>
      </c>
      <c r="H512" s="122">
        <v>2017</v>
      </c>
      <c r="I512" s="74">
        <v>150.6</v>
      </c>
      <c r="J512" s="74">
        <v>150.6</v>
      </c>
      <c r="K512" s="74">
        <v>150.6</v>
      </c>
      <c r="L512" s="74">
        <v>150.6</v>
      </c>
      <c r="M512" s="73">
        <v>150.6</v>
      </c>
      <c r="N512" s="73">
        <v>150.6</v>
      </c>
      <c r="O512" s="73">
        <v>150.6</v>
      </c>
      <c r="P512" s="73">
        <v>150.6</v>
      </c>
      <c r="Q512" s="73">
        <v>150.6</v>
      </c>
      <c r="R512" s="73">
        <v>150.6</v>
      </c>
      <c r="S512" s="73">
        <v>150.6</v>
      </c>
    </row>
    <row r="513" spans="1:19">
      <c r="A513" s="14">
        <f t="shared" si="21"/>
        <v>513</v>
      </c>
      <c r="B513" s="121" t="s">
        <v>1377</v>
      </c>
      <c r="C513" s="121"/>
      <c r="D513" s="121" t="s">
        <v>1378</v>
      </c>
      <c r="E513" s="121" t="s">
        <v>239</v>
      </c>
      <c r="F513" s="121" t="s">
        <v>72</v>
      </c>
      <c r="G513" s="121" t="s">
        <v>90</v>
      </c>
      <c r="H513" s="122">
        <v>2017</v>
      </c>
      <c r="I513" s="74">
        <v>98.4</v>
      </c>
      <c r="J513" s="74">
        <v>98.4</v>
      </c>
      <c r="K513" s="74">
        <v>98.4</v>
      </c>
      <c r="L513" s="74">
        <v>98.4</v>
      </c>
      <c r="M513" s="73">
        <v>98.4</v>
      </c>
      <c r="N513" s="73">
        <v>98.4</v>
      </c>
      <c r="O513" s="73">
        <v>98.4</v>
      </c>
      <c r="P513" s="73">
        <v>98.4</v>
      </c>
      <c r="Q513" s="73">
        <v>98.4</v>
      </c>
      <c r="R513" s="73">
        <v>98.4</v>
      </c>
      <c r="S513" s="73">
        <v>98.4</v>
      </c>
    </row>
    <row r="514" spans="1:19">
      <c r="A514" s="14">
        <f t="shared" si="21"/>
        <v>514</v>
      </c>
      <c r="B514" s="121" t="s">
        <v>1084</v>
      </c>
      <c r="C514" s="121"/>
      <c r="D514" s="121" t="s">
        <v>1085</v>
      </c>
      <c r="E514" s="121" t="s">
        <v>1223</v>
      </c>
      <c r="F514" s="121" t="s">
        <v>1406</v>
      </c>
      <c r="G514" s="121" t="s">
        <v>55</v>
      </c>
      <c r="H514" s="122">
        <v>2017</v>
      </c>
      <c r="I514" s="74">
        <v>50.4</v>
      </c>
      <c r="J514" s="74">
        <v>50.4</v>
      </c>
      <c r="K514" s="74">
        <v>50.4</v>
      </c>
      <c r="L514" s="74">
        <v>50.4</v>
      </c>
      <c r="M514" s="73">
        <v>50.4</v>
      </c>
      <c r="N514" s="73">
        <v>50.4</v>
      </c>
      <c r="O514" s="73">
        <v>50.4</v>
      </c>
      <c r="P514" s="73">
        <v>50.4</v>
      </c>
      <c r="Q514" s="73">
        <v>50.4</v>
      </c>
      <c r="R514" s="73">
        <v>50.4</v>
      </c>
      <c r="S514" s="73">
        <v>50.4</v>
      </c>
    </row>
    <row r="515" spans="1:19">
      <c r="A515" s="14">
        <f t="shared" si="21"/>
        <v>515</v>
      </c>
      <c r="B515" s="121" t="s">
        <v>2886</v>
      </c>
      <c r="C515" s="121"/>
      <c r="D515" s="121" t="s">
        <v>2887</v>
      </c>
      <c r="E515" s="121" t="s">
        <v>1592</v>
      </c>
      <c r="F515" s="121" t="s">
        <v>72</v>
      </c>
      <c r="G515" s="121" t="s">
        <v>90</v>
      </c>
      <c r="H515" s="122">
        <v>2022</v>
      </c>
      <c r="I515" s="74">
        <v>220</v>
      </c>
      <c r="J515" s="74">
        <v>220</v>
      </c>
      <c r="K515" s="74">
        <v>220</v>
      </c>
      <c r="L515" s="74">
        <v>220</v>
      </c>
      <c r="M515" s="73">
        <v>220</v>
      </c>
      <c r="N515" s="73">
        <v>220</v>
      </c>
      <c r="O515" s="73">
        <v>220</v>
      </c>
      <c r="P515" s="73">
        <v>220</v>
      </c>
      <c r="Q515" s="73">
        <v>220</v>
      </c>
      <c r="R515" s="73">
        <v>220</v>
      </c>
      <c r="S515" s="73">
        <v>220</v>
      </c>
    </row>
    <row r="516" spans="1:19">
      <c r="A516" s="14">
        <f t="shared" si="21"/>
        <v>516</v>
      </c>
      <c r="B516" s="121" t="s">
        <v>1078</v>
      </c>
      <c r="C516" s="121"/>
      <c r="D516" s="121" t="s">
        <v>1079</v>
      </c>
      <c r="E516" s="121" t="s">
        <v>1059</v>
      </c>
      <c r="F516" s="121" t="s">
        <v>1718</v>
      </c>
      <c r="G516" s="121" t="s">
        <v>47</v>
      </c>
      <c r="H516" s="122">
        <v>2017</v>
      </c>
      <c r="I516" s="74">
        <v>126.5</v>
      </c>
      <c r="J516" s="74">
        <v>126.5</v>
      </c>
      <c r="K516" s="74">
        <v>126.5</v>
      </c>
      <c r="L516" s="74">
        <v>126.5</v>
      </c>
      <c r="M516" s="73">
        <v>126.5</v>
      </c>
      <c r="N516" s="73">
        <v>126.5</v>
      </c>
      <c r="O516" s="73">
        <v>126.5</v>
      </c>
      <c r="P516" s="73">
        <v>126.5</v>
      </c>
      <c r="Q516" s="73">
        <v>126.5</v>
      </c>
      <c r="R516" s="73">
        <v>126.5</v>
      </c>
      <c r="S516" s="73">
        <v>126.5</v>
      </c>
    </row>
    <row r="517" spans="1:19">
      <c r="A517" s="14">
        <f t="shared" ref="A517:A580" si="24">A516+1</f>
        <v>517</v>
      </c>
      <c r="B517" s="121" t="s">
        <v>1080</v>
      </c>
      <c r="C517" s="121"/>
      <c r="D517" s="121" t="s">
        <v>1081</v>
      </c>
      <c r="E517" s="121" t="s">
        <v>1059</v>
      </c>
      <c r="F517" s="121" t="s">
        <v>1718</v>
      </c>
      <c r="G517" s="121" t="s">
        <v>47</v>
      </c>
      <c r="H517" s="122">
        <v>2017</v>
      </c>
      <c r="I517" s="74">
        <v>126.5</v>
      </c>
      <c r="J517" s="74">
        <v>126.5</v>
      </c>
      <c r="K517" s="74">
        <v>126.5</v>
      </c>
      <c r="L517" s="74">
        <v>126.5</v>
      </c>
      <c r="M517" s="73">
        <v>126.5</v>
      </c>
      <c r="N517" s="73">
        <v>126.5</v>
      </c>
      <c r="O517" s="73">
        <v>126.5</v>
      </c>
      <c r="P517" s="73">
        <v>126.5</v>
      </c>
      <c r="Q517" s="73">
        <v>126.5</v>
      </c>
      <c r="R517" s="73">
        <v>126.5</v>
      </c>
      <c r="S517" s="73">
        <v>126.5</v>
      </c>
    </row>
    <row r="518" spans="1:19">
      <c r="A518" s="14">
        <f t="shared" si="24"/>
        <v>518</v>
      </c>
      <c r="B518" s="121" t="s">
        <v>3179</v>
      </c>
      <c r="C518" s="121"/>
      <c r="D518" s="121" t="s">
        <v>3180</v>
      </c>
      <c r="E518" s="121" t="s">
        <v>56</v>
      </c>
      <c r="F518" s="121" t="s">
        <v>1718</v>
      </c>
      <c r="G518" s="121" t="s">
        <v>47</v>
      </c>
      <c r="H518" s="122">
        <v>2022</v>
      </c>
      <c r="I518" s="74">
        <v>65.790000000000006</v>
      </c>
      <c r="J518" s="74">
        <v>64.5</v>
      </c>
      <c r="K518" s="74">
        <v>64.5</v>
      </c>
      <c r="L518" s="74">
        <v>64.5</v>
      </c>
      <c r="M518" s="73">
        <v>64.5</v>
      </c>
      <c r="N518" s="73">
        <v>64.5</v>
      </c>
      <c r="O518" s="73">
        <v>64.5</v>
      </c>
      <c r="P518" s="73">
        <v>64.5</v>
      </c>
      <c r="Q518" s="73">
        <v>64.5</v>
      </c>
      <c r="R518" s="73">
        <v>64.5</v>
      </c>
      <c r="S518" s="73">
        <v>64.5</v>
      </c>
    </row>
    <row r="519" spans="1:19">
      <c r="A519" s="14">
        <f t="shared" si="24"/>
        <v>519</v>
      </c>
      <c r="B519" s="121" t="s">
        <v>3181</v>
      </c>
      <c r="C519" s="121"/>
      <c r="D519" s="121" t="s">
        <v>3182</v>
      </c>
      <c r="E519" s="121" t="s">
        <v>56</v>
      </c>
      <c r="F519" s="121" t="s">
        <v>1718</v>
      </c>
      <c r="G519" s="121" t="s">
        <v>47</v>
      </c>
      <c r="H519" s="122">
        <v>2022</v>
      </c>
      <c r="I519" s="74">
        <v>23.93</v>
      </c>
      <c r="J519" s="74">
        <v>23.4</v>
      </c>
      <c r="K519" s="74">
        <v>23.4</v>
      </c>
      <c r="L519" s="74">
        <v>23.4</v>
      </c>
      <c r="M519" s="73">
        <v>23.4</v>
      </c>
      <c r="N519" s="73">
        <v>23.4</v>
      </c>
      <c r="O519" s="73">
        <v>23.4</v>
      </c>
      <c r="P519" s="73">
        <v>23.4</v>
      </c>
      <c r="Q519" s="73">
        <v>23.4</v>
      </c>
      <c r="R519" s="73">
        <v>23.4</v>
      </c>
      <c r="S519" s="73">
        <v>23.4</v>
      </c>
    </row>
    <row r="520" spans="1:19">
      <c r="A520" s="14">
        <f t="shared" si="24"/>
        <v>520</v>
      </c>
      <c r="B520" s="121" t="s">
        <v>3183</v>
      </c>
      <c r="C520" s="121"/>
      <c r="D520" s="121" t="s">
        <v>3184</v>
      </c>
      <c r="E520" s="121" t="s">
        <v>56</v>
      </c>
      <c r="F520" s="121" t="s">
        <v>1718</v>
      </c>
      <c r="G520" s="121" t="s">
        <v>47</v>
      </c>
      <c r="H520" s="122">
        <v>2022</v>
      </c>
      <c r="I520" s="74">
        <v>65.790000000000006</v>
      </c>
      <c r="J520" s="74">
        <v>64.5</v>
      </c>
      <c r="K520" s="74">
        <v>64.5</v>
      </c>
      <c r="L520" s="74">
        <v>64.5</v>
      </c>
      <c r="M520" s="73">
        <v>64.5</v>
      </c>
      <c r="N520" s="73">
        <v>64.5</v>
      </c>
      <c r="O520" s="73">
        <v>64.5</v>
      </c>
      <c r="P520" s="73">
        <v>64.5</v>
      </c>
      <c r="Q520" s="73">
        <v>64.5</v>
      </c>
      <c r="R520" s="73">
        <v>64.5</v>
      </c>
      <c r="S520" s="73">
        <v>64.5</v>
      </c>
    </row>
    <row r="521" spans="1:19">
      <c r="A521" s="14">
        <f t="shared" si="24"/>
        <v>521</v>
      </c>
      <c r="B521" s="121" t="s">
        <v>3185</v>
      </c>
      <c r="C521" s="121"/>
      <c r="D521" s="121" t="s">
        <v>3186</v>
      </c>
      <c r="E521" s="121" t="s">
        <v>56</v>
      </c>
      <c r="F521" s="121" t="s">
        <v>1718</v>
      </c>
      <c r="G521" s="121" t="s">
        <v>47</v>
      </c>
      <c r="H521" s="122">
        <v>2022</v>
      </c>
      <c r="I521" s="74">
        <v>14.74</v>
      </c>
      <c r="J521" s="74">
        <v>14.4</v>
      </c>
      <c r="K521" s="74">
        <v>14.4</v>
      </c>
      <c r="L521" s="74">
        <v>14.4</v>
      </c>
      <c r="M521" s="73">
        <v>14.4</v>
      </c>
      <c r="N521" s="73">
        <v>14.4</v>
      </c>
      <c r="O521" s="73">
        <v>14.4</v>
      </c>
      <c r="P521" s="73">
        <v>14.4</v>
      </c>
      <c r="Q521" s="73">
        <v>14.4</v>
      </c>
      <c r="R521" s="73">
        <v>14.4</v>
      </c>
      <c r="S521" s="73">
        <v>14.4</v>
      </c>
    </row>
    <row r="522" spans="1:19">
      <c r="A522" s="14">
        <f t="shared" si="24"/>
        <v>522</v>
      </c>
      <c r="B522" s="121" t="s">
        <v>1097</v>
      </c>
      <c r="C522" s="121"/>
      <c r="D522" s="121" t="s">
        <v>1098</v>
      </c>
      <c r="E522" s="121" t="s">
        <v>1099</v>
      </c>
      <c r="F522" s="121" t="s">
        <v>1406</v>
      </c>
      <c r="G522" s="121" t="s">
        <v>55</v>
      </c>
      <c r="H522" s="122">
        <v>2016</v>
      </c>
      <c r="I522" s="74">
        <v>100.24</v>
      </c>
      <c r="J522" s="74">
        <v>100.2</v>
      </c>
      <c r="K522" s="74">
        <v>100.2</v>
      </c>
      <c r="L522" s="74">
        <v>100.2</v>
      </c>
      <c r="M522" s="73">
        <v>100.2</v>
      </c>
      <c r="N522" s="73">
        <v>100.2</v>
      </c>
      <c r="O522" s="73">
        <v>100.2</v>
      </c>
      <c r="P522" s="73">
        <v>100.2</v>
      </c>
      <c r="Q522" s="73">
        <v>100.2</v>
      </c>
      <c r="R522" s="73">
        <v>100.2</v>
      </c>
      <c r="S522" s="73">
        <v>100.2</v>
      </c>
    </row>
    <row r="523" spans="1:19">
      <c r="A523" s="14">
        <f t="shared" si="24"/>
        <v>523</v>
      </c>
      <c r="B523" s="121" t="s">
        <v>2415</v>
      </c>
      <c r="C523" s="121"/>
      <c r="D523" s="121" t="s">
        <v>1103</v>
      </c>
      <c r="E523" s="121" t="s">
        <v>1099</v>
      </c>
      <c r="F523" s="121" t="s">
        <v>1406</v>
      </c>
      <c r="G523" s="121" t="s">
        <v>55</v>
      </c>
      <c r="H523" s="122">
        <v>2016</v>
      </c>
      <c r="I523" s="74">
        <v>100.24</v>
      </c>
      <c r="J523" s="74">
        <v>100.2</v>
      </c>
      <c r="K523" s="74">
        <v>100.2</v>
      </c>
      <c r="L523" s="74">
        <v>100.2</v>
      </c>
      <c r="M523" s="73">
        <v>100.2</v>
      </c>
      <c r="N523" s="73">
        <v>100.2</v>
      </c>
      <c r="O523" s="73">
        <v>100.2</v>
      </c>
      <c r="P523" s="73">
        <v>100.2</v>
      </c>
      <c r="Q523" s="73">
        <v>100.2</v>
      </c>
      <c r="R523" s="73">
        <v>100.2</v>
      </c>
      <c r="S523" s="73">
        <v>100.2</v>
      </c>
    </row>
    <row r="524" spans="1:19">
      <c r="A524" s="14">
        <f t="shared" si="24"/>
        <v>524</v>
      </c>
      <c r="B524" s="121" t="s">
        <v>2641</v>
      </c>
      <c r="C524" s="121"/>
      <c r="D524" s="121" t="s">
        <v>2642</v>
      </c>
      <c r="E524" s="121" t="s">
        <v>1368</v>
      </c>
      <c r="F524" s="121" t="s">
        <v>72</v>
      </c>
      <c r="G524" s="121" t="s">
        <v>90</v>
      </c>
      <c r="H524" s="122">
        <v>2021</v>
      </c>
      <c r="I524" s="74">
        <v>101.2</v>
      </c>
      <c r="J524" s="74">
        <v>98</v>
      </c>
      <c r="K524" s="74">
        <v>98</v>
      </c>
      <c r="L524" s="74">
        <v>98</v>
      </c>
      <c r="M524" s="73">
        <v>98</v>
      </c>
      <c r="N524" s="73">
        <v>98</v>
      </c>
      <c r="O524" s="73">
        <v>98</v>
      </c>
      <c r="P524" s="73">
        <v>98</v>
      </c>
      <c r="Q524" s="73">
        <v>98</v>
      </c>
      <c r="R524" s="73">
        <v>98</v>
      </c>
      <c r="S524" s="73">
        <v>98</v>
      </c>
    </row>
    <row r="525" spans="1:19">
      <c r="A525" s="14">
        <f t="shared" si="24"/>
        <v>525</v>
      </c>
      <c r="B525" s="121" t="s">
        <v>2643</v>
      </c>
      <c r="C525" s="121"/>
      <c r="D525" s="121" t="s">
        <v>2644</v>
      </c>
      <c r="E525" s="121" t="s">
        <v>1368</v>
      </c>
      <c r="F525" s="121" t="s">
        <v>72</v>
      </c>
      <c r="G525" s="121" t="s">
        <v>90</v>
      </c>
      <c r="H525" s="122">
        <v>2021</v>
      </c>
      <c r="I525" s="74">
        <v>99</v>
      </c>
      <c r="J525" s="74">
        <v>96</v>
      </c>
      <c r="K525" s="74">
        <v>96</v>
      </c>
      <c r="L525" s="74">
        <v>96</v>
      </c>
      <c r="M525" s="73">
        <v>96</v>
      </c>
      <c r="N525" s="73">
        <v>96</v>
      </c>
      <c r="O525" s="73">
        <v>96</v>
      </c>
      <c r="P525" s="73">
        <v>96</v>
      </c>
      <c r="Q525" s="73">
        <v>96</v>
      </c>
      <c r="R525" s="73">
        <v>96</v>
      </c>
      <c r="S525" s="73">
        <v>96</v>
      </c>
    </row>
    <row r="526" spans="1:19">
      <c r="A526" s="14">
        <f t="shared" si="24"/>
        <v>526</v>
      </c>
      <c r="B526" s="121" t="s">
        <v>1082</v>
      </c>
      <c r="C526" s="121"/>
      <c r="D526" s="121" t="s">
        <v>1083</v>
      </c>
      <c r="E526" s="121" t="s">
        <v>275</v>
      </c>
      <c r="F526" s="121" t="s">
        <v>1718</v>
      </c>
      <c r="G526" s="121" t="s">
        <v>47</v>
      </c>
      <c r="H526" s="122">
        <v>2008</v>
      </c>
      <c r="I526" s="74">
        <v>121.9</v>
      </c>
      <c r="J526" s="74">
        <v>121.9</v>
      </c>
      <c r="K526" s="74">
        <v>121.9</v>
      </c>
      <c r="L526" s="74">
        <v>121.9</v>
      </c>
      <c r="M526" s="73">
        <v>121.9</v>
      </c>
      <c r="N526" s="73">
        <v>121.9</v>
      </c>
      <c r="O526" s="73">
        <v>121.9</v>
      </c>
      <c r="P526" s="73">
        <v>121.9</v>
      </c>
      <c r="Q526" s="73">
        <v>121.9</v>
      </c>
      <c r="R526" s="73">
        <v>121.9</v>
      </c>
      <c r="S526" s="73">
        <v>121.9</v>
      </c>
    </row>
    <row r="527" spans="1:19">
      <c r="A527" s="14">
        <f t="shared" si="24"/>
        <v>527</v>
      </c>
      <c r="B527" s="121" t="s">
        <v>1086</v>
      </c>
      <c r="C527" s="121"/>
      <c r="D527" s="121" t="s">
        <v>1087</v>
      </c>
      <c r="E527" s="121" t="s">
        <v>208</v>
      </c>
      <c r="F527" s="121" t="s">
        <v>1718</v>
      </c>
      <c r="G527" s="121" t="s">
        <v>47</v>
      </c>
      <c r="H527" s="122">
        <v>2017</v>
      </c>
      <c r="I527" s="74">
        <v>101.31</v>
      </c>
      <c r="J527" s="74">
        <v>98.9</v>
      </c>
      <c r="K527" s="74">
        <v>98.9</v>
      </c>
      <c r="L527" s="74">
        <v>98.9</v>
      </c>
      <c r="M527" s="73">
        <v>98.9</v>
      </c>
      <c r="N527" s="73">
        <v>98.9</v>
      </c>
      <c r="O527" s="73">
        <v>98.9</v>
      </c>
      <c r="P527" s="73">
        <v>98.9</v>
      </c>
      <c r="Q527" s="73">
        <v>98.9</v>
      </c>
      <c r="R527" s="73">
        <v>98.9</v>
      </c>
      <c r="S527" s="73">
        <v>98.9</v>
      </c>
    </row>
    <row r="528" spans="1:19">
      <c r="A528" s="14">
        <f t="shared" si="24"/>
        <v>528</v>
      </c>
      <c r="B528" s="121" t="s">
        <v>1088</v>
      </c>
      <c r="C528" s="121"/>
      <c r="D528" s="121" t="s">
        <v>1089</v>
      </c>
      <c r="E528" s="121" t="s">
        <v>208</v>
      </c>
      <c r="F528" s="121" t="s">
        <v>1718</v>
      </c>
      <c r="G528" s="121" t="s">
        <v>47</v>
      </c>
      <c r="H528" s="122">
        <v>2017</v>
      </c>
      <c r="I528" s="74">
        <v>134.29</v>
      </c>
      <c r="J528" s="74">
        <v>131.1</v>
      </c>
      <c r="K528" s="74">
        <v>131.1</v>
      </c>
      <c r="L528" s="74">
        <v>131.1</v>
      </c>
      <c r="M528" s="73">
        <v>131.1</v>
      </c>
      <c r="N528" s="73">
        <v>131.1</v>
      </c>
      <c r="O528" s="73">
        <v>131.1</v>
      </c>
      <c r="P528" s="73">
        <v>131.1</v>
      </c>
      <c r="Q528" s="73">
        <v>131.1</v>
      </c>
      <c r="R528" s="73">
        <v>131.1</v>
      </c>
      <c r="S528" s="73">
        <v>131.1</v>
      </c>
    </row>
    <row r="529" spans="1:19">
      <c r="A529" s="14">
        <f t="shared" si="24"/>
        <v>529</v>
      </c>
      <c r="B529" s="121" t="s">
        <v>1775</v>
      </c>
      <c r="C529" s="121"/>
      <c r="D529" s="121" t="s">
        <v>2645</v>
      </c>
      <c r="E529" s="121" t="s">
        <v>48</v>
      </c>
      <c r="F529" s="121" t="s">
        <v>72</v>
      </c>
      <c r="G529" s="121" t="s">
        <v>90</v>
      </c>
      <c r="H529" s="122">
        <v>2021</v>
      </c>
      <c r="I529" s="74">
        <v>25.2</v>
      </c>
      <c r="J529" s="74">
        <v>25.2</v>
      </c>
      <c r="K529" s="74">
        <v>25.2</v>
      </c>
      <c r="L529" s="74">
        <v>25.2</v>
      </c>
      <c r="M529" s="73">
        <v>25.2</v>
      </c>
      <c r="N529" s="73">
        <v>25.2</v>
      </c>
      <c r="O529" s="73">
        <v>25.2</v>
      </c>
      <c r="P529" s="73">
        <v>25.2</v>
      </c>
      <c r="Q529" s="73">
        <v>25.2</v>
      </c>
      <c r="R529" s="73">
        <v>25.2</v>
      </c>
      <c r="S529" s="73">
        <v>25.2</v>
      </c>
    </row>
    <row r="530" spans="1:19">
      <c r="A530" s="14">
        <f t="shared" si="24"/>
        <v>530</v>
      </c>
      <c r="B530" s="121" t="s">
        <v>1090</v>
      </c>
      <c r="C530" s="121"/>
      <c r="D530" s="121" t="s">
        <v>1091</v>
      </c>
      <c r="E530" s="121" t="s">
        <v>1092</v>
      </c>
      <c r="F530" s="121" t="s">
        <v>1718</v>
      </c>
      <c r="G530" s="121" t="s">
        <v>45</v>
      </c>
      <c r="H530" s="122">
        <v>2018</v>
      </c>
      <c r="I530" s="74">
        <v>200</v>
      </c>
      <c r="J530" s="74">
        <v>200</v>
      </c>
      <c r="K530" s="74">
        <v>200</v>
      </c>
      <c r="L530" s="74">
        <v>200</v>
      </c>
      <c r="M530" s="73">
        <v>200</v>
      </c>
      <c r="N530" s="73">
        <v>200</v>
      </c>
      <c r="O530" s="73">
        <v>200</v>
      </c>
      <c r="P530" s="73">
        <v>200</v>
      </c>
      <c r="Q530" s="73">
        <v>200</v>
      </c>
      <c r="R530" s="73">
        <v>200</v>
      </c>
      <c r="S530" s="73">
        <v>200</v>
      </c>
    </row>
    <row r="531" spans="1:19">
      <c r="A531" s="14">
        <f t="shared" si="24"/>
        <v>531</v>
      </c>
      <c r="B531" s="121" t="s">
        <v>1093</v>
      </c>
      <c r="C531" s="121"/>
      <c r="D531" s="121" t="s">
        <v>1094</v>
      </c>
      <c r="E531" s="121" t="s">
        <v>1059</v>
      </c>
      <c r="F531" s="121" t="s">
        <v>1718</v>
      </c>
      <c r="G531" s="121" t="s">
        <v>47</v>
      </c>
      <c r="H531" s="122">
        <v>2017</v>
      </c>
      <c r="I531" s="74">
        <v>79.8</v>
      </c>
      <c r="J531" s="74">
        <v>79.8</v>
      </c>
      <c r="K531" s="74">
        <v>79.8</v>
      </c>
      <c r="L531" s="74">
        <v>79.8</v>
      </c>
      <c r="M531" s="73">
        <v>79.8</v>
      </c>
      <c r="N531" s="73">
        <v>79.8</v>
      </c>
      <c r="O531" s="73">
        <v>79.8</v>
      </c>
      <c r="P531" s="73">
        <v>79.8</v>
      </c>
      <c r="Q531" s="73">
        <v>79.8</v>
      </c>
      <c r="R531" s="73">
        <v>79.8</v>
      </c>
      <c r="S531" s="73">
        <v>79.8</v>
      </c>
    </row>
    <row r="532" spans="1:19">
      <c r="A532" s="14">
        <f t="shared" si="24"/>
        <v>532</v>
      </c>
      <c r="B532" s="121" t="s">
        <v>1095</v>
      </c>
      <c r="C532" s="121"/>
      <c r="D532" s="121" t="s">
        <v>1096</v>
      </c>
      <c r="E532" s="121" t="s">
        <v>1059</v>
      </c>
      <c r="F532" s="121" t="s">
        <v>1718</v>
      </c>
      <c r="G532" s="121" t="s">
        <v>47</v>
      </c>
      <c r="H532" s="122">
        <v>2017</v>
      </c>
      <c r="I532" s="74">
        <v>75.599999999999994</v>
      </c>
      <c r="J532" s="74">
        <v>75.599999999999994</v>
      </c>
      <c r="K532" s="74">
        <v>75.599999999999994</v>
      </c>
      <c r="L532" s="74">
        <v>75.599999999999994</v>
      </c>
      <c r="M532" s="73">
        <v>75.599999999999994</v>
      </c>
      <c r="N532" s="73">
        <v>75.599999999999994</v>
      </c>
      <c r="O532" s="73">
        <v>75.599999999999994</v>
      </c>
      <c r="P532" s="73">
        <v>75.599999999999994</v>
      </c>
      <c r="Q532" s="73">
        <v>75.599999999999994</v>
      </c>
      <c r="R532" s="73">
        <v>75.599999999999994</v>
      </c>
      <c r="S532" s="73">
        <v>75.599999999999994</v>
      </c>
    </row>
    <row r="533" spans="1:19">
      <c r="A533" s="14">
        <f t="shared" si="24"/>
        <v>533</v>
      </c>
      <c r="B533" s="121" t="s">
        <v>1764</v>
      </c>
      <c r="C533" s="121"/>
      <c r="D533" s="121" t="s">
        <v>1765</v>
      </c>
      <c r="E533" s="121" t="s">
        <v>1602</v>
      </c>
      <c r="F533" s="121" t="s">
        <v>1718</v>
      </c>
      <c r="G533" s="121" t="s">
        <v>47</v>
      </c>
      <c r="H533" s="122">
        <v>2019</v>
      </c>
      <c r="I533" s="74">
        <v>186.48</v>
      </c>
      <c r="J533" s="74">
        <v>186.5</v>
      </c>
      <c r="K533" s="74">
        <v>186.5</v>
      </c>
      <c r="L533" s="74">
        <v>186.5</v>
      </c>
      <c r="M533" s="73">
        <v>186.5</v>
      </c>
      <c r="N533" s="73">
        <v>186.5</v>
      </c>
      <c r="O533" s="73">
        <v>186.5</v>
      </c>
      <c r="P533" s="73">
        <v>186.5</v>
      </c>
      <c r="Q533" s="73">
        <v>186.5</v>
      </c>
      <c r="R533" s="73">
        <v>186.5</v>
      </c>
      <c r="S533" s="73">
        <v>186.5</v>
      </c>
    </row>
    <row r="534" spans="1:19">
      <c r="A534" s="14">
        <f t="shared" si="24"/>
        <v>534</v>
      </c>
      <c r="B534" s="121" t="s">
        <v>1766</v>
      </c>
      <c r="C534" s="121"/>
      <c r="D534" s="121" t="s">
        <v>1767</v>
      </c>
      <c r="E534" s="121" t="s">
        <v>1602</v>
      </c>
      <c r="F534" s="121" t="s">
        <v>1718</v>
      </c>
      <c r="G534" s="121" t="s">
        <v>47</v>
      </c>
      <c r="H534" s="122">
        <v>2019</v>
      </c>
      <c r="I534" s="74">
        <v>163.80000000000001</v>
      </c>
      <c r="J534" s="74">
        <v>163.80000000000001</v>
      </c>
      <c r="K534" s="74">
        <v>163.80000000000001</v>
      </c>
      <c r="L534" s="74">
        <v>163.80000000000001</v>
      </c>
      <c r="M534" s="73">
        <v>163.80000000000001</v>
      </c>
      <c r="N534" s="73">
        <v>163.80000000000001</v>
      </c>
      <c r="O534" s="73">
        <v>163.80000000000001</v>
      </c>
      <c r="P534" s="73">
        <v>163.80000000000001</v>
      </c>
      <c r="Q534" s="73">
        <v>163.80000000000001</v>
      </c>
      <c r="R534" s="73">
        <v>163.80000000000001</v>
      </c>
      <c r="S534" s="73">
        <v>163.80000000000001</v>
      </c>
    </row>
    <row r="535" spans="1:19">
      <c r="A535" s="14">
        <f t="shared" si="24"/>
        <v>535</v>
      </c>
      <c r="B535" s="121" t="s">
        <v>1100</v>
      </c>
      <c r="C535" s="121"/>
      <c r="D535" s="121" t="s">
        <v>1101</v>
      </c>
      <c r="E535" s="121" t="s">
        <v>1102</v>
      </c>
      <c r="F535" s="121" t="s">
        <v>1718</v>
      </c>
      <c r="G535" s="121" t="s">
        <v>47</v>
      </c>
      <c r="H535" s="122">
        <v>2007</v>
      </c>
      <c r="I535" s="74">
        <v>124.2</v>
      </c>
      <c r="J535" s="74">
        <v>124.2</v>
      </c>
      <c r="K535" s="74">
        <v>124.2</v>
      </c>
      <c r="L535" s="74">
        <v>124.2</v>
      </c>
      <c r="M535" s="73">
        <v>124.2</v>
      </c>
      <c r="N535" s="73">
        <v>124.2</v>
      </c>
      <c r="O535" s="73">
        <v>124.2</v>
      </c>
      <c r="P535" s="73">
        <v>124.2</v>
      </c>
      <c r="Q535" s="73">
        <v>124.2</v>
      </c>
      <c r="R535" s="73">
        <v>124.2</v>
      </c>
      <c r="S535" s="73">
        <v>124.2</v>
      </c>
    </row>
    <row r="536" spans="1:19">
      <c r="A536" s="14">
        <f t="shared" si="24"/>
        <v>536</v>
      </c>
      <c r="B536" s="121" t="s">
        <v>1104</v>
      </c>
      <c r="C536" s="121"/>
      <c r="D536" s="121" t="s">
        <v>1105</v>
      </c>
      <c r="E536" s="121" t="s">
        <v>1064</v>
      </c>
      <c r="F536" s="121" t="s">
        <v>1718</v>
      </c>
      <c r="G536" s="121" t="s">
        <v>47</v>
      </c>
      <c r="H536" s="122">
        <v>2008</v>
      </c>
      <c r="I536" s="74">
        <v>80</v>
      </c>
      <c r="J536" s="74">
        <v>80</v>
      </c>
      <c r="K536" s="74">
        <v>80</v>
      </c>
      <c r="L536" s="74">
        <v>80</v>
      </c>
      <c r="M536" s="73">
        <v>80</v>
      </c>
      <c r="N536" s="73">
        <v>80</v>
      </c>
      <c r="O536" s="73">
        <v>80</v>
      </c>
      <c r="P536" s="73">
        <v>80</v>
      </c>
      <c r="Q536" s="73">
        <v>80</v>
      </c>
      <c r="R536" s="73">
        <v>80</v>
      </c>
      <c r="S536" s="73">
        <v>80</v>
      </c>
    </row>
    <row r="537" spans="1:19">
      <c r="A537" s="14">
        <f t="shared" si="24"/>
        <v>537</v>
      </c>
      <c r="B537" s="121" t="s">
        <v>1106</v>
      </c>
      <c r="C537" s="121"/>
      <c r="D537" s="121" t="s">
        <v>1107</v>
      </c>
      <c r="E537" s="121" t="s">
        <v>1064</v>
      </c>
      <c r="F537" s="121" t="s">
        <v>1718</v>
      </c>
      <c r="G537" s="121" t="s">
        <v>47</v>
      </c>
      <c r="H537" s="122">
        <v>2010</v>
      </c>
      <c r="I537" s="74">
        <v>69.599999999999994</v>
      </c>
      <c r="J537" s="74">
        <v>69.599999999999994</v>
      </c>
      <c r="K537" s="74">
        <v>69.599999999999994</v>
      </c>
      <c r="L537" s="74">
        <v>69.599999999999994</v>
      </c>
      <c r="M537" s="73">
        <v>69.599999999999994</v>
      </c>
      <c r="N537" s="73">
        <v>69.599999999999994</v>
      </c>
      <c r="O537" s="73">
        <v>69.599999999999994</v>
      </c>
      <c r="P537" s="73">
        <v>69.599999999999994</v>
      </c>
      <c r="Q537" s="73">
        <v>69.599999999999994</v>
      </c>
      <c r="R537" s="73">
        <v>69.599999999999994</v>
      </c>
      <c r="S537" s="73">
        <v>69.599999999999994</v>
      </c>
    </row>
    <row r="538" spans="1:19">
      <c r="A538" s="14">
        <f t="shared" si="24"/>
        <v>538</v>
      </c>
      <c r="B538" s="121" t="s">
        <v>1108</v>
      </c>
      <c r="C538" s="121"/>
      <c r="D538" s="121" t="s">
        <v>1109</v>
      </c>
      <c r="E538" s="121" t="s">
        <v>1092</v>
      </c>
      <c r="F538" s="121" t="s">
        <v>1718</v>
      </c>
      <c r="G538" s="121" t="s">
        <v>45</v>
      </c>
      <c r="H538" s="122">
        <v>2014</v>
      </c>
      <c r="I538" s="74">
        <v>148.6</v>
      </c>
      <c r="J538" s="74">
        <v>148.6</v>
      </c>
      <c r="K538" s="74">
        <v>148.6</v>
      </c>
      <c r="L538" s="74">
        <v>148.6</v>
      </c>
      <c r="M538" s="73">
        <v>148.6</v>
      </c>
      <c r="N538" s="73">
        <v>148.6</v>
      </c>
      <c r="O538" s="73">
        <v>148.6</v>
      </c>
      <c r="P538" s="73">
        <v>148.6</v>
      </c>
      <c r="Q538" s="73">
        <v>148.6</v>
      </c>
      <c r="R538" s="73">
        <v>148.6</v>
      </c>
      <c r="S538" s="73">
        <v>148.6</v>
      </c>
    </row>
    <row r="539" spans="1:19">
      <c r="A539" s="14">
        <f t="shared" si="24"/>
        <v>539</v>
      </c>
      <c r="B539" s="121" t="s">
        <v>1768</v>
      </c>
      <c r="C539" s="121"/>
      <c r="D539" s="121" t="s">
        <v>1769</v>
      </c>
      <c r="E539" s="121" t="s">
        <v>49</v>
      </c>
      <c r="F539" s="121" t="s">
        <v>1718</v>
      </c>
      <c r="G539" s="121" t="s">
        <v>47</v>
      </c>
      <c r="H539" s="122">
        <v>2020</v>
      </c>
      <c r="I539" s="74">
        <v>82</v>
      </c>
      <c r="J539" s="74">
        <v>82</v>
      </c>
      <c r="K539" s="74">
        <v>82</v>
      </c>
      <c r="L539" s="74">
        <v>82</v>
      </c>
      <c r="M539" s="73">
        <v>82</v>
      </c>
      <c r="N539" s="73">
        <v>82</v>
      </c>
      <c r="O539" s="73">
        <v>82</v>
      </c>
      <c r="P539" s="73">
        <v>82</v>
      </c>
      <c r="Q539" s="73">
        <v>82</v>
      </c>
      <c r="R539" s="73">
        <v>82</v>
      </c>
      <c r="S539" s="73">
        <v>82</v>
      </c>
    </row>
    <row r="540" spans="1:19">
      <c r="A540" s="14">
        <f t="shared" si="24"/>
        <v>540</v>
      </c>
      <c r="B540" s="121" t="s">
        <v>1770</v>
      </c>
      <c r="C540" s="121"/>
      <c r="D540" s="121" t="s">
        <v>1771</v>
      </c>
      <c r="E540" s="121" t="s">
        <v>49</v>
      </c>
      <c r="F540" s="121" t="s">
        <v>1718</v>
      </c>
      <c r="G540" s="121" t="s">
        <v>47</v>
      </c>
      <c r="H540" s="122">
        <v>2020</v>
      </c>
      <c r="I540" s="74">
        <v>76</v>
      </c>
      <c r="J540" s="74">
        <v>76</v>
      </c>
      <c r="K540" s="74">
        <v>76</v>
      </c>
      <c r="L540" s="74">
        <v>76</v>
      </c>
      <c r="M540" s="73">
        <v>76</v>
      </c>
      <c r="N540" s="73">
        <v>76</v>
      </c>
      <c r="O540" s="73">
        <v>76</v>
      </c>
      <c r="P540" s="73">
        <v>76</v>
      </c>
      <c r="Q540" s="73">
        <v>76</v>
      </c>
      <c r="R540" s="73">
        <v>76</v>
      </c>
      <c r="S540" s="73">
        <v>76</v>
      </c>
    </row>
    <row r="541" spans="1:19">
      <c r="A541" s="14">
        <f t="shared" si="24"/>
        <v>541</v>
      </c>
      <c r="B541" s="121" t="s">
        <v>1131</v>
      </c>
      <c r="C541" s="121"/>
      <c r="D541" s="121" t="s">
        <v>1132</v>
      </c>
      <c r="E541" s="121" t="s">
        <v>1099</v>
      </c>
      <c r="F541" s="121" t="s">
        <v>1406</v>
      </c>
      <c r="G541" s="121" t="s">
        <v>55</v>
      </c>
      <c r="H541" s="122">
        <v>2014</v>
      </c>
      <c r="I541" s="74">
        <v>107.4</v>
      </c>
      <c r="J541" s="74">
        <v>107.4</v>
      </c>
      <c r="K541" s="74">
        <v>107.4</v>
      </c>
      <c r="L541" s="74">
        <v>107.4</v>
      </c>
      <c r="M541" s="73">
        <v>107.4</v>
      </c>
      <c r="N541" s="73">
        <v>107.4</v>
      </c>
      <c r="O541" s="73">
        <v>107.4</v>
      </c>
      <c r="P541" s="73">
        <v>107.4</v>
      </c>
      <c r="Q541" s="73">
        <v>107.4</v>
      </c>
      <c r="R541" s="73">
        <v>107.4</v>
      </c>
      <c r="S541" s="73">
        <v>107.4</v>
      </c>
    </row>
    <row r="542" spans="1:19">
      <c r="A542" s="14">
        <f t="shared" si="24"/>
        <v>542</v>
      </c>
      <c r="B542" s="121" t="s">
        <v>1135</v>
      </c>
      <c r="C542" s="121"/>
      <c r="D542" s="121" t="s">
        <v>1136</v>
      </c>
      <c r="E542" s="121" t="s">
        <v>1099</v>
      </c>
      <c r="F542" s="121" t="s">
        <v>1406</v>
      </c>
      <c r="G542" s="121" t="s">
        <v>55</v>
      </c>
      <c r="H542" s="122">
        <v>2014</v>
      </c>
      <c r="I542" s="74">
        <v>103.8</v>
      </c>
      <c r="J542" s="74">
        <v>103.8</v>
      </c>
      <c r="K542" s="74">
        <v>103.8</v>
      </c>
      <c r="L542" s="74">
        <v>103.8</v>
      </c>
      <c r="M542" s="73">
        <v>103.8</v>
      </c>
      <c r="N542" s="73">
        <v>103.8</v>
      </c>
      <c r="O542" s="73">
        <v>103.8</v>
      </c>
      <c r="P542" s="73">
        <v>103.8</v>
      </c>
      <c r="Q542" s="73">
        <v>103.8</v>
      </c>
      <c r="R542" s="73">
        <v>103.8</v>
      </c>
      <c r="S542" s="73">
        <v>103.8</v>
      </c>
    </row>
    <row r="543" spans="1:19">
      <c r="A543" s="14">
        <f t="shared" si="24"/>
        <v>543</v>
      </c>
      <c r="B543" s="121" t="s">
        <v>1110</v>
      </c>
      <c r="C543" s="121" t="s">
        <v>3059</v>
      </c>
      <c r="D543" s="121" t="s">
        <v>1111</v>
      </c>
      <c r="E543" s="121" t="s">
        <v>1059</v>
      </c>
      <c r="F543" s="121" t="s">
        <v>1718</v>
      </c>
      <c r="G543" s="121" t="s">
        <v>47</v>
      </c>
      <c r="H543" s="122">
        <v>2003</v>
      </c>
      <c r="I543" s="74">
        <v>99</v>
      </c>
      <c r="J543" s="74">
        <v>99</v>
      </c>
      <c r="K543" s="74">
        <v>99</v>
      </c>
      <c r="L543" s="74">
        <v>99</v>
      </c>
      <c r="M543" s="73">
        <v>99</v>
      </c>
      <c r="N543" s="73">
        <v>99</v>
      </c>
      <c r="O543" s="73">
        <v>99</v>
      </c>
      <c r="P543" s="73">
        <v>99</v>
      </c>
      <c r="Q543" s="73">
        <v>99</v>
      </c>
      <c r="R543" s="73">
        <v>99</v>
      </c>
      <c r="S543" s="73">
        <v>99</v>
      </c>
    </row>
    <row r="544" spans="1:19">
      <c r="A544" s="14">
        <f t="shared" si="24"/>
        <v>544</v>
      </c>
      <c r="B544" s="121" t="s">
        <v>1113</v>
      </c>
      <c r="C544" s="121" t="s">
        <v>3059</v>
      </c>
      <c r="D544" s="121" t="s">
        <v>1114</v>
      </c>
      <c r="E544" s="121" t="s">
        <v>1059</v>
      </c>
      <c r="F544" s="121" t="s">
        <v>1718</v>
      </c>
      <c r="G544" s="121" t="s">
        <v>47</v>
      </c>
      <c r="H544" s="122">
        <v>2003</v>
      </c>
      <c r="I544" s="74">
        <v>61</v>
      </c>
      <c r="J544" s="74">
        <v>61</v>
      </c>
      <c r="K544" s="74">
        <v>61</v>
      </c>
      <c r="L544" s="74">
        <v>61</v>
      </c>
      <c r="M544" s="73">
        <v>61</v>
      </c>
      <c r="N544" s="73">
        <v>61</v>
      </c>
      <c r="O544" s="73">
        <v>61</v>
      </c>
      <c r="P544" s="73">
        <v>61</v>
      </c>
      <c r="Q544" s="73">
        <v>61</v>
      </c>
      <c r="R544" s="73">
        <v>61</v>
      </c>
      <c r="S544" s="73">
        <v>61</v>
      </c>
    </row>
    <row r="545" spans="1:19">
      <c r="A545" s="14">
        <f t="shared" si="24"/>
        <v>545</v>
      </c>
      <c r="B545" s="121" t="s">
        <v>1115</v>
      </c>
      <c r="C545" s="121"/>
      <c r="D545" s="121" t="s">
        <v>1116</v>
      </c>
      <c r="E545" s="121" t="s">
        <v>1117</v>
      </c>
      <c r="F545" s="121" t="s">
        <v>1718</v>
      </c>
      <c r="G545" s="121" t="s">
        <v>47</v>
      </c>
      <c r="H545" s="122">
        <v>2015</v>
      </c>
      <c r="I545" s="74">
        <v>150</v>
      </c>
      <c r="J545" s="74">
        <v>150</v>
      </c>
      <c r="K545" s="74">
        <v>150</v>
      </c>
      <c r="L545" s="74">
        <v>150</v>
      </c>
      <c r="M545" s="73">
        <v>150</v>
      </c>
      <c r="N545" s="73">
        <v>150</v>
      </c>
      <c r="O545" s="73">
        <v>150</v>
      </c>
      <c r="P545" s="73">
        <v>150</v>
      </c>
      <c r="Q545" s="73">
        <v>150</v>
      </c>
      <c r="R545" s="73">
        <v>150</v>
      </c>
      <c r="S545" s="73">
        <v>150</v>
      </c>
    </row>
    <row r="546" spans="1:19">
      <c r="A546" s="14">
        <f t="shared" si="24"/>
        <v>546</v>
      </c>
      <c r="B546" s="121" t="s">
        <v>2646</v>
      </c>
      <c r="C546" s="121"/>
      <c r="D546" s="121" t="s">
        <v>2647</v>
      </c>
      <c r="E546" s="121" t="s">
        <v>123</v>
      </c>
      <c r="F546" s="121" t="s">
        <v>1718</v>
      </c>
      <c r="G546" s="121" t="s">
        <v>47</v>
      </c>
      <c r="H546" s="122">
        <v>2021</v>
      </c>
      <c r="I546" s="74">
        <v>98.7</v>
      </c>
      <c r="J546" s="74">
        <v>98.7</v>
      </c>
      <c r="K546" s="74">
        <v>98.7</v>
      </c>
      <c r="L546" s="74">
        <v>98.7</v>
      </c>
      <c r="M546" s="73">
        <v>98.7</v>
      </c>
      <c r="N546" s="73">
        <v>98.7</v>
      </c>
      <c r="O546" s="73">
        <v>98.7</v>
      </c>
      <c r="P546" s="73">
        <v>98.7</v>
      </c>
      <c r="Q546" s="73">
        <v>98.7</v>
      </c>
      <c r="R546" s="73">
        <v>98.7</v>
      </c>
      <c r="S546" s="73">
        <v>98.7</v>
      </c>
    </row>
    <row r="547" spans="1:19">
      <c r="A547" s="14">
        <f t="shared" si="24"/>
        <v>547</v>
      </c>
      <c r="B547" s="121" t="s">
        <v>2648</v>
      </c>
      <c r="C547" s="121"/>
      <c r="D547" s="121" t="s">
        <v>2649</v>
      </c>
      <c r="E547" s="121" t="s">
        <v>123</v>
      </c>
      <c r="F547" s="121" t="s">
        <v>1718</v>
      </c>
      <c r="G547" s="121" t="s">
        <v>47</v>
      </c>
      <c r="H547" s="122">
        <v>2021</v>
      </c>
      <c r="I547" s="74">
        <v>126.9</v>
      </c>
      <c r="J547" s="74">
        <v>126.9</v>
      </c>
      <c r="K547" s="74">
        <v>126.9</v>
      </c>
      <c r="L547" s="74">
        <v>126.9</v>
      </c>
      <c r="M547" s="73">
        <v>126.9</v>
      </c>
      <c r="N547" s="73">
        <v>126.9</v>
      </c>
      <c r="O547" s="73">
        <v>126.9</v>
      </c>
      <c r="P547" s="73">
        <v>126.9</v>
      </c>
      <c r="Q547" s="73">
        <v>126.9</v>
      </c>
      <c r="R547" s="73">
        <v>126.9</v>
      </c>
      <c r="S547" s="73">
        <v>126.9</v>
      </c>
    </row>
    <row r="548" spans="1:19">
      <c r="A548" s="14">
        <f t="shared" si="24"/>
        <v>548</v>
      </c>
      <c r="B548" s="121" t="s">
        <v>1379</v>
      </c>
      <c r="C548" s="121"/>
      <c r="D548" s="121" t="s">
        <v>1380</v>
      </c>
      <c r="E548" s="121" t="s">
        <v>53</v>
      </c>
      <c r="F548" s="121" t="s">
        <v>72</v>
      </c>
      <c r="G548" s="121" t="s">
        <v>90</v>
      </c>
      <c r="H548" s="122">
        <v>2021</v>
      </c>
      <c r="I548" s="74">
        <v>141.6</v>
      </c>
      <c r="J548" s="74">
        <v>141.6</v>
      </c>
      <c r="K548" s="74">
        <v>141.6</v>
      </c>
      <c r="L548" s="74">
        <v>141.6</v>
      </c>
      <c r="M548" s="73">
        <v>141.6</v>
      </c>
      <c r="N548" s="73">
        <v>141.6</v>
      </c>
      <c r="O548" s="73">
        <v>141.6</v>
      </c>
      <c r="P548" s="73">
        <v>141.6</v>
      </c>
      <c r="Q548" s="73">
        <v>141.6</v>
      </c>
      <c r="R548" s="73">
        <v>141.6</v>
      </c>
      <c r="S548" s="73">
        <v>141.6</v>
      </c>
    </row>
    <row r="549" spans="1:19">
      <c r="A549" s="14">
        <f t="shared" si="24"/>
        <v>549</v>
      </c>
      <c r="B549" s="121" t="s">
        <v>1381</v>
      </c>
      <c r="C549" s="121"/>
      <c r="D549" s="121" t="s">
        <v>1382</v>
      </c>
      <c r="E549" s="121" t="s">
        <v>53</v>
      </c>
      <c r="F549" s="121" t="s">
        <v>72</v>
      </c>
      <c r="G549" s="121" t="s">
        <v>90</v>
      </c>
      <c r="H549" s="122">
        <v>2021</v>
      </c>
      <c r="I549" s="74">
        <v>141.6</v>
      </c>
      <c r="J549" s="74">
        <v>141.6</v>
      </c>
      <c r="K549" s="74">
        <v>141.6</v>
      </c>
      <c r="L549" s="74">
        <v>141.6</v>
      </c>
      <c r="M549" s="73">
        <v>141.6</v>
      </c>
      <c r="N549" s="73">
        <v>141.6</v>
      </c>
      <c r="O549" s="73">
        <v>141.6</v>
      </c>
      <c r="P549" s="73">
        <v>141.6</v>
      </c>
      <c r="Q549" s="73">
        <v>141.6</v>
      </c>
      <c r="R549" s="73">
        <v>141.6</v>
      </c>
      <c r="S549" s="73">
        <v>141.6</v>
      </c>
    </row>
    <row r="550" spans="1:19">
      <c r="A550" s="14">
        <f t="shared" si="24"/>
        <v>550</v>
      </c>
      <c r="B550" s="121" t="s">
        <v>1120</v>
      </c>
      <c r="C550" s="121"/>
      <c r="D550" s="121" t="s">
        <v>1121</v>
      </c>
      <c r="E550" s="121" t="s">
        <v>275</v>
      </c>
      <c r="F550" s="121" t="s">
        <v>1718</v>
      </c>
      <c r="G550" s="121" t="s">
        <v>47</v>
      </c>
      <c r="H550" s="122">
        <v>2016</v>
      </c>
      <c r="I550" s="74">
        <v>119.93</v>
      </c>
      <c r="J550" s="74">
        <v>119.9</v>
      </c>
      <c r="K550" s="74">
        <v>119.9</v>
      </c>
      <c r="L550" s="74">
        <v>119.9</v>
      </c>
      <c r="M550" s="73">
        <v>119.9</v>
      </c>
      <c r="N550" s="73">
        <v>119.9</v>
      </c>
      <c r="O550" s="73">
        <v>119.9</v>
      </c>
      <c r="P550" s="73">
        <v>119.9</v>
      </c>
      <c r="Q550" s="73">
        <v>119.9</v>
      </c>
      <c r="R550" s="73">
        <v>119.9</v>
      </c>
      <c r="S550" s="73">
        <v>119.9</v>
      </c>
    </row>
    <row r="551" spans="1:19">
      <c r="A551" s="14">
        <f t="shared" si="24"/>
        <v>551</v>
      </c>
      <c r="B551" s="121" t="s">
        <v>1122</v>
      </c>
      <c r="C551" s="121"/>
      <c r="D551" s="121" t="s">
        <v>1123</v>
      </c>
      <c r="E551" s="121" t="s">
        <v>1124</v>
      </c>
      <c r="F551" s="121" t="s">
        <v>1718</v>
      </c>
      <c r="G551" s="121" t="s">
        <v>47</v>
      </c>
      <c r="H551" s="122">
        <v>2008</v>
      </c>
      <c r="I551" s="74">
        <v>165.6</v>
      </c>
      <c r="J551" s="74">
        <v>163.5</v>
      </c>
      <c r="K551" s="74">
        <v>163.5</v>
      </c>
      <c r="L551" s="74">
        <v>163.5</v>
      </c>
      <c r="M551" s="73">
        <v>163.5</v>
      </c>
      <c r="N551" s="73">
        <v>163.5</v>
      </c>
      <c r="O551" s="73">
        <v>163.5</v>
      </c>
      <c r="P551" s="73">
        <v>163.5</v>
      </c>
      <c r="Q551" s="73">
        <v>163.5</v>
      </c>
      <c r="R551" s="73">
        <v>163.5</v>
      </c>
      <c r="S551" s="73">
        <v>163.5</v>
      </c>
    </row>
    <row r="552" spans="1:19">
      <c r="A552" s="14">
        <f t="shared" si="24"/>
        <v>552</v>
      </c>
      <c r="B552" s="121" t="s">
        <v>1404</v>
      </c>
      <c r="C552" s="121"/>
      <c r="D552" s="121" t="s">
        <v>1405</v>
      </c>
      <c r="E552" s="121" t="s">
        <v>239</v>
      </c>
      <c r="F552" s="121" t="s">
        <v>72</v>
      </c>
      <c r="G552" s="121" t="s">
        <v>90</v>
      </c>
      <c r="H552" s="122">
        <v>2012</v>
      </c>
      <c r="I552" s="74">
        <v>9</v>
      </c>
      <c r="J552" s="74">
        <v>9</v>
      </c>
      <c r="K552" s="74">
        <v>9</v>
      </c>
      <c r="L552" s="74">
        <v>9</v>
      </c>
      <c r="M552" s="73">
        <v>9</v>
      </c>
      <c r="N552" s="73">
        <v>9</v>
      </c>
      <c r="O552" s="73">
        <v>9</v>
      </c>
      <c r="P552" s="73">
        <v>9</v>
      </c>
      <c r="Q552" s="73">
        <v>9</v>
      </c>
      <c r="R552" s="73">
        <v>9</v>
      </c>
      <c r="S552" s="73">
        <v>9</v>
      </c>
    </row>
    <row r="553" spans="1:19">
      <c r="A553" s="14">
        <f t="shared" si="24"/>
        <v>553</v>
      </c>
      <c r="B553" s="121" t="s">
        <v>1152</v>
      </c>
      <c r="C553" s="121"/>
      <c r="D553" s="121" t="s">
        <v>1153</v>
      </c>
      <c r="E553" s="121" t="s">
        <v>1154</v>
      </c>
      <c r="F553" s="121" t="s">
        <v>1406</v>
      </c>
      <c r="G553" s="121" t="s">
        <v>55</v>
      </c>
      <c r="H553" s="122">
        <v>2015</v>
      </c>
      <c r="I553" s="74">
        <v>99.9</v>
      </c>
      <c r="J553" s="74">
        <v>99.9</v>
      </c>
      <c r="K553" s="74">
        <v>99.9</v>
      </c>
      <c r="L553" s="74">
        <v>99.9</v>
      </c>
      <c r="M553" s="73">
        <v>99.9</v>
      </c>
      <c r="N553" s="73">
        <v>99.9</v>
      </c>
      <c r="O553" s="73">
        <v>99.9</v>
      </c>
      <c r="P553" s="73">
        <v>99.9</v>
      </c>
      <c r="Q553" s="73">
        <v>99.9</v>
      </c>
      <c r="R553" s="73">
        <v>99.9</v>
      </c>
      <c r="S553" s="73">
        <v>99.9</v>
      </c>
    </row>
    <row r="554" spans="1:19">
      <c r="A554" s="14">
        <f t="shared" si="24"/>
        <v>554</v>
      </c>
      <c r="B554" s="121" t="s">
        <v>1157</v>
      </c>
      <c r="C554" s="121"/>
      <c r="D554" s="121" t="s">
        <v>1158</v>
      </c>
      <c r="E554" s="121" t="s">
        <v>1154</v>
      </c>
      <c r="F554" s="121" t="s">
        <v>1406</v>
      </c>
      <c r="G554" s="121" t="s">
        <v>55</v>
      </c>
      <c r="H554" s="122">
        <v>2015</v>
      </c>
      <c r="I554" s="74">
        <v>100</v>
      </c>
      <c r="J554" s="74">
        <v>100</v>
      </c>
      <c r="K554" s="74">
        <v>100</v>
      </c>
      <c r="L554" s="74">
        <v>100</v>
      </c>
      <c r="M554" s="73">
        <v>100</v>
      </c>
      <c r="N554" s="73">
        <v>100</v>
      </c>
      <c r="O554" s="73">
        <v>100</v>
      </c>
      <c r="P554" s="73">
        <v>100</v>
      </c>
      <c r="Q554" s="73">
        <v>100</v>
      </c>
      <c r="R554" s="73">
        <v>100</v>
      </c>
      <c r="S554" s="73">
        <v>100</v>
      </c>
    </row>
    <row r="555" spans="1:19">
      <c r="A555" s="14">
        <f t="shared" si="24"/>
        <v>555</v>
      </c>
      <c r="B555" s="121" t="s">
        <v>1125</v>
      </c>
      <c r="C555" s="121"/>
      <c r="D555" s="121" t="s">
        <v>1126</v>
      </c>
      <c r="E555" s="121" t="s">
        <v>2266</v>
      </c>
      <c r="F555" s="121" t="s">
        <v>1718</v>
      </c>
      <c r="G555" s="121" t="s">
        <v>47</v>
      </c>
      <c r="H555" s="122">
        <v>2018</v>
      </c>
      <c r="I555" s="74">
        <v>152.5</v>
      </c>
      <c r="J555" s="74">
        <v>152.5</v>
      </c>
      <c r="K555" s="74">
        <v>152.5</v>
      </c>
      <c r="L555" s="74">
        <v>152.5</v>
      </c>
      <c r="M555" s="73">
        <v>152.5</v>
      </c>
      <c r="N555" s="73">
        <v>152.5</v>
      </c>
      <c r="O555" s="73">
        <v>152.5</v>
      </c>
      <c r="P555" s="73">
        <v>152.5</v>
      </c>
      <c r="Q555" s="73">
        <v>152.5</v>
      </c>
      <c r="R555" s="73">
        <v>152.5</v>
      </c>
      <c r="S555" s="73">
        <v>152.5</v>
      </c>
    </row>
    <row r="556" spans="1:19">
      <c r="A556" s="14">
        <f t="shared" si="24"/>
        <v>556</v>
      </c>
      <c r="B556" s="121" t="s">
        <v>1127</v>
      </c>
      <c r="C556" s="121"/>
      <c r="D556" s="121" t="s">
        <v>1128</v>
      </c>
      <c r="E556" s="121" t="s">
        <v>2266</v>
      </c>
      <c r="F556" s="121" t="s">
        <v>1718</v>
      </c>
      <c r="G556" s="121" t="s">
        <v>47</v>
      </c>
      <c r="H556" s="122">
        <v>2018</v>
      </c>
      <c r="I556" s="74">
        <v>147.5</v>
      </c>
      <c r="J556" s="74">
        <v>147.5</v>
      </c>
      <c r="K556" s="74">
        <v>147.5</v>
      </c>
      <c r="L556" s="74">
        <v>147.5</v>
      </c>
      <c r="M556" s="73">
        <v>147.5</v>
      </c>
      <c r="N556" s="73">
        <v>147.5</v>
      </c>
      <c r="O556" s="73">
        <v>147.5</v>
      </c>
      <c r="P556" s="73">
        <v>147.5</v>
      </c>
      <c r="Q556" s="73">
        <v>147.5</v>
      </c>
      <c r="R556" s="73">
        <v>147.5</v>
      </c>
      <c r="S556" s="73">
        <v>147.5</v>
      </c>
    </row>
    <row r="557" spans="1:19">
      <c r="A557" s="14">
        <f t="shared" si="24"/>
        <v>557</v>
      </c>
      <c r="B557" s="121" t="s">
        <v>1129</v>
      </c>
      <c r="C557" s="121"/>
      <c r="D557" s="121" t="s">
        <v>1130</v>
      </c>
      <c r="E557" s="121" t="s">
        <v>63</v>
      </c>
      <c r="F557" s="121" t="s">
        <v>1718</v>
      </c>
      <c r="G557" s="121" t="s">
        <v>46</v>
      </c>
      <c r="H557" s="122">
        <v>2016</v>
      </c>
      <c r="I557" s="74">
        <v>52</v>
      </c>
      <c r="J557" s="74">
        <v>52</v>
      </c>
      <c r="K557" s="74">
        <v>52</v>
      </c>
      <c r="L557" s="74">
        <v>52</v>
      </c>
      <c r="M557" s="73">
        <v>52</v>
      </c>
      <c r="N557" s="73">
        <v>52</v>
      </c>
      <c r="O557" s="73">
        <v>52</v>
      </c>
      <c r="P557" s="73">
        <v>52</v>
      </c>
      <c r="Q557" s="73">
        <v>52</v>
      </c>
      <c r="R557" s="73">
        <v>52</v>
      </c>
      <c r="S557" s="73">
        <v>52</v>
      </c>
    </row>
    <row r="558" spans="1:19">
      <c r="A558" s="14">
        <f t="shared" si="24"/>
        <v>558</v>
      </c>
      <c r="B558" s="121" t="s">
        <v>1133</v>
      </c>
      <c r="C558" s="121"/>
      <c r="D558" s="121" t="s">
        <v>1134</v>
      </c>
      <c r="E558" s="121" t="s">
        <v>63</v>
      </c>
      <c r="F558" s="121" t="s">
        <v>1718</v>
      </c>
      <c r="G558" s="121" t="s">
        <v>46</v>
      </c>
      <c r="H558" s="122">
        <v>2016</v>
      </c>
      <c r="I558" s="74">
        <v>98</v>
      </c>
      <c r="J558" s="74">
        <v>98</v>
      </c>
      <c r="K558" s="74">
        <v>98</v>
      </c>
      <c r="L558" s="74">
        <v>98</v>
      </c>
      <c r="M558" s="73">
        <v>98</v>
      </c>
      <c r="N558" s="73">
        <v>98</v>
      </c>
      <c r="O558" s="73">
        <v>98</v>
      </c>
      <c r="P558" s="73">
        <v>98</v>
      </c>
      <c r="Q558" s="73">
        <v>98</v>
      </c>
      <c r="R558" s="73">
        <v>98</v>
      </c>
      <c r="S558" s="73">
        <v>98</v>
      </c>
    </row>
    <row r="559" spans="1:19">
      <c r="A559" s="14">
        <f t="shared" si="24"/>
        <v>559</v>
      </c>
      <c r="B559" s="121" t="s">
        <v>1137</v>
      </c>
      <c r="C559" s="121"/>
      <c r="D559" s="121" t="s">
        <v>1138</v>
      </c>
      <c r="E559" s="121" t="s">
        <v>63</v>
      </c>
      <c r="F559" s="121" t="s">
        <v>1718</v>
      </c>
      <c r="G559" s="121" t="s">
        <v>46</v>
      </c>
      <c r="H559" s="122">
        <v>2016</v>
      </c>
      <c r="I559" s="74">
        <v>100</v>
      </c>
      <c r="J559" s="74">
        <v>100</v>
      </c>
      <c r="K559" s="74">
        <v>100</v>
      </c>
      <c r="L559" s="74">
        <v>100</v>
      </c>
      <c r="M559" s="73">
        <v>100</v>
      </c>
      <c r="N559" s="73">
        <v>100</v>
      </c>
      <c r="O559" s="73">
        <v>100</v>
      </c>
      <c r="P559" s="73">
        <v>100</v>
      </c>
      <c r="Q559" s="73">
        <v>100</v>
      </c>
      <c r="R559" s="73">
        <v>100</v>
      </c>
      <c r="S559" s="73">
        <v>100</v>
      </c>
    </row>
    <row r="560" spans="1:19">
      <c r="A560" s="14">
        <f t="shared" si="24"/>
        <v>560</v>
      </c>
      <c r="B560" s="121" t="s">
        <v>147</v>
      </c>
      <c r="C560" s="121"/>
      <c r="D560" s="121" t="s">
        <v>2650</v>
      </c>
      <c r="E560" s="121" t="s">
        <v>63</v>
      </c>
      <c r="F560" s="121" t="s">
        <v>1718</v>
      </c>
      <c r="G560" s="121" t="s">
        <v>46</v>
      </c>
      <c r="H560" s="122">
        <v>2021</v>
      </c>
      <c r="I560" s="74">
        <v>50.4</v>
      </c>
      <c r="J560" s="74">
        <v>50.4</v>
      </c>
      <c r="K560" s="74">
        <v>50.4</v>
      </c>
      <c r="L560" s="74">
        <v>50.4</v>
      </c>
      <c r="M560" s="73">
        <v>50.4</v>
      </c>
      <c r="N560" s="73">
        <v>50.4</v>
      </c>
      <c r="O560" s="73">
        <v>50.4</v>
      </c>
      <c r="P560" s="73">
        <v>50.4</v>
      </c>
      <c r="Q560" s="73">
        <v>50.4</v>
      </c>
      <c r="R560" s="73">
        <v>50.4</v>
      </c>
      <c r="S560" s="73">
        <v>50.4</v>
      </c>
    </row>
    <row r="561" spans="1:19">
      <c r="A561" s="14">
        <f t="shared" si="24"/>
        <v>561</v>
      </c>
      <c r="B561" s="121" t="s">
        <v>2651</v>
      </c>
      <c r="C561" s="121"/>
      <c r="D561" s="121" t="s">
        <v>2652</v>
      </c>
      <c r="E561" s="121" t="s">
        <v>112</v>
      </c>
      <c r="F561" s="121" t="s">
        <v>1718</v>
      </c>
      <c r="G561" s="121" t="s">
        <v>47</v>
      </c>
      <c r="H561" s="122">
        <v>2021</v>
      </c>
      <c r="I561" s="74">
        <v>46</v>
      </c>
      <c r="J561" s="74">
        <v>46</v>
      </c>
      <c r="K561" s="74">
        <v>46</v>
      </c>
      <c r="L561" s="74">
        <v>46</v>
      </c>
      <c r="M561" s="73">
        <v>46</v>
      </c>
      <c r="N561" s="73">
        <v>46</v>
      </c>
      <c r="O561" s="73">
        <v>46</v>
      </c>
      <c r="P561" s="73">
        <v>46</v>
      </c>
      <c r="Q561" s="73">
        <v>46</v>
      </c>
      <c r="R561" s="73">
        <v>46</v>
      </c>
      <c r="S561" s="73">
        <v>46</v>
      </c>
    </row>
    <row r="562" spans="1:19">
      <c r="A562" s="14">
        <f t="shared" si="24"/>
        <v>562</v>
      </c>
      <c r="B562" s="121" t="s">
        <v>2653</v>
      </c>
      <c r="C562" s="121"/>
      <c r="D562" s="121" t="s">
        <v>2654</v>
      </c>
      <c r="E562" s="121" t="s">
        <v>112</v>
      </c>
      <c r="F562" s="121" t="s">
        <v>1718</v>
      </c>
      <c r="G562" s="121" t="s">
        <v>47</v>
      </c>
      <c r="H562" s="122">
        <v>2021</v>
      </c>
      <c r="I562" s="74">
        <v>51.9</v>
      </c>
      <c r="J562" s="74">
        <v>52</v>
      </c>
      <c r="K562" s="74">
        <v>52</v>
      </c>
      <c r="L562" s="74">
        <v>52</v>
      </c>
      <c r="M562" s="73">
        <v>52</v>
      </c>
      <c r="N562" s="73">
        <v>52</v>
      </c>
      <c r="O562" s="73">
        <v>52</v>
      </c>
      <c r="P562" s="73">
        <v>52</v>
      </c>
      <c r="Q562" s="73">
        <v>52</v>
      </c>
      <c r="R562" s="73">
        <v>52</v>
      </c>
      <c r="S562" s="73">
        <v>52</v>
      </c>
    </row>
    <row r="563" spans="1:19">
      <c r="A563" s="14">
        <f t="shared" si="24"/>
        <v>563</v>
      </c>
      <c r="B563" s="121" t="s">
        <v>2655</v>
      </c>
      <c r="C563" s="121"/>
      <c r="D563" s="121" t="s">
        <v>2656</v>
      </c>
      <c r="E563" s="121" t="s">
        <v>112</v>
      </c>
      <c r="F563" s="121" t="s">
        <v>1718</v>
      </c>
      <c r="G563" s="121" t="s">
        <v>47</v>
      </c>
      <c r="H563" s="122">
        <v>2021</v>
      </c>
      <c r="I563" s="74">
        <v>25.3</v>
      </c>
      <c r="J563" s="74">
        <v>25.3</v>
      </c>
      <c r="K563" s="74">
        <v>25.3</v>
      </c>
      <c r="L563" s="74">
        <v>25.3</v>
      </c>
      <c r="M563" s="73">
        <v>25.3</v>
      </c>
      <c r="N563" s="73">
        <v>25.3</v>
      </c>
      <c r="O563" s="73">
        <v>25.3</v>
      </c>
      <c r="P563" s="73">
        <v>25.3</v>
      </c>
      <c r="Q563" s="73">
        <v>25.3</v>
      </c>
      <c r="R563" s="73">
        <v>25.3</v>
      </c>
      <c r="S563" s="73">
        <v>25.3</v>
      </c>
    </row>
    <row r="564" spans="1:19">
      <c r="A564" s="14">
        <f t="shared" si="24"/>
        <v>564</v>
      </c>
      <c r="B564" s="121" t="s">
        <v>2657</v>
      </c>
      <c r="C564" s="121"/>
      <c r="D564" s="121" t="s">
        <v>2658</v>
      </c>
      <c r="E564" s="121" t="s">
        <v>112</v>
      </c>
      <c r="F564" s="121" t="s">
        <v>1718</v>
      </c>
      <c r="G564" s="121" t="s">
        <v>47</v>
      </c>
      <c r="H564" s="122">
        <v>2021</v>
      </c>
      <c r="I564" s="74">
        <v>122.4</v>
      </c>
      <c r="J564" s="74">
        <v>122.5</v>
      </c>
      <c r="K564" s="74">
        <v>122.5</v>
      </c>
      <c r="L564" s="74">
        <v>122.5</v>
      </c>
      <c r="M564" s="73">
        <v>122.5</v>
      </c>
      <c r="N564" s="73">
        <v>122.5</v>
      </c>
      <c r="O564" s="73">
        <v>122.5</v>
      </c>
      <c r="P564" s="73">
        <v>122.5</v>
      </c>
      <c r="Q564" s="73">
        <v>122.5</v>
      </c>
      <c r="R564" s="73">
        <v>122.5</v>
      </c>
      <c r="S564" s="73">
        <v>122.5</v>
      </c>
    </row>
    <row r="565" spans="1:19">
      <c r="A565" s="14">
        <f t="shared" si="24"/>
        <v>565</v>
      </c>
      <c r="B565" s="121" t="s">
        <v>2659</v>
      </c>
      <c r="C565" s="121"/>
      <c r="D565" s="121" t="s">
        <v>2660</v>
      </c>
      <c r="E565" s="121" t="s">
        <v>112</v>
      </c>
      <c r="F565" s="121" t="s">
        <v>1718</v>
      </c>
      <c r="G565" s="121" t="s">
        <v>47</v>
      </c>
      <c r="H565" s="122">
        <v>2021</v>
      </c>
      <c r="I565" s="74">
        <v>25.3</v>
      </c>
      <c r="J565" s="74">
        <v>25.3</v>
      </c>
      <c r="K565" s="74">
        <v>25.3</v>
      </c>
      <c r="L565" s="74">
        <v>25.3</v>
      </c>
      <c r="M565" s="73">
        <v>25.3</v>
      </c>
      <c r="N565" s="73">
        <v>25.3</v>
      </c>
      <c r="O565" s="73">
        <v>25.3</v>
      </c>
      <c r="P565" s="73">
        <v>25.3</v>
      </c>
      <c r="Q565" s="73">
        <v>25.3</v>
      </c>
      <c r="R565" s="73">
        <v>25.3</v>
      </c>
      <c r="S565" s="73">
        <v>25.3</v>
      </c>
    </row>
    <row r="566" spans="1:19">
      <c r="A566" s="14">
        <f t="shared" si="24"/>
        <v>566</v>
      </c>
      <c r="B566" s="121" t="s">
        <v>2661</v>
      </c>
      <c r="C566" s="121"/>
      <c r="D566" s="121" t="s">
        <v>2662</v>
      </c>
      <c r="E566" s="121" t="s">
        <v>112</v>
      </c>
      <c r="F566" s="121" t="s">
        <v>1718</v>
      </c>
      <c r="G566" s="121" t="s">
        <v>47</v>
      </c>
      <c r="H566" s="122">
        <v>2021</v>
      </c>
      <c r="I566" s="74">
        <v>127.5</v>
      </c>
      <c r="J566" s="74">
        <v>127.6</v>
      </c>
      <c r="K566" s="74">
        <v>127.6</v>
      </c>
      <c r="L566" s="74">
        <v>127.6</v>
      </c>
      <c r="M566" s="73">
        <v>127.6</v>
      </c>
      <c r="N566" s="73">
        <v>127.6</v>
      </c>
      <c r="O566" s="73">
        <v>127.6</v>
      </c>
      <c r="P566" s="73">
        <v>127.6</v>
      </c>
      <c r="Q566" s="73">
        <v>127.6</v>
      </c>
      <c r="R566" s="73">
        <v>127.6</v>
      </c>
      <c r="S566" s="73">
        <v>127.6</v>
      </c>
    </row>
    <row r="567" spans="1:19">
      <c r="A567" s="14">
        <f t="shared" si="24"/>
        <v>567</v>
      </c>
      <c r="B567" s="121" t="s">
        <v>2663</v>
      </c>
      <c r="C567" s="121"/>
      <c r="D567" s="121" t="s">
        <v>2664</v>
      </c>
      <c r="E567" s="121" t="s">
        <v>112</v>
      </c>
      <c r="F567" s="121" t="s">
        <v>1718</v>
      </c>
      <c r="G567" s="121" t="s">
        <v>47</v>
      </c>
      <c r="H567" s="122">
        <v>2021</v>
      </c>
      <c r="I567" s="74">
        <v>101.5</v>
      </c>
      <c r="J567" s="74">
        <v>101.6</v>
      </c>
      <c r="K567" s="74">
        <v>101.6</v>
      </c>
      <c r="L567" s="74">
        <v>101.6</v>
      </c>
      <c r="M567" s="73">
        <v>101.6</v>
      </c>
      <c r="N567" s="73">
        <v>101.6</v>
      </c>
      <c r="O567" s="73">
        <v>101.6</v>
      </c>
      <c r="P567" s="73">
        <v>101.6</v>
      </c>
      <c r="Q567" s="73">
        <v>101.6</v>
      </c>
      <c r="R567" s="73">
        <v>101.6</v>
      </c>
      <c r="S567" s="73">
        <v>101.6</v>
      </c>
    </row>
    <row r="568" spans="1:19">
      <c r="A568" s="14">
        <f t="shared" si="24"/>
        <v>568</v>
      </c>
      <c r="B568" s="121" t="s">
        <v>1139</v>
      </c>
      <c r="C568" s="121"/>
      <c r="D568" s="121" t="s">
        <v>1140</v>
      </c>
      <c r="E568" s="121" t="s">
        <v>1141</v>
      </c>
      <c r="F568" s="121" t="s">
        <v>1718</v>
      </c>
      <c r="G568" s="121" t="s">
        <v>47</v>
      </c>
      <c r="H568" s="122">
        <v>2017</v>
      </c>
      <c r="I568" s="74">
        <v>134.81</v>
      </c>
      <c r="J568" s="74">
        <v>131.1</v>
      </c>
      <c r="K568" s="74">
        <v>131.1</v>
      </c>
      <c r="L568" s="74">
        <v>131.1</v>
      </c>
      <c r="M568" s="73">
        <v>131.1</v>
      </c>
      <c r="N568" s="73">
        <v>131.1</v>
      </c>
      <c r="O568" s="73">
        <v>131.1</v>
      </c>
      <c r="P568" s="73">
        <v>131.1</v>
      </c>
      <c r="Q568" s="73">
        <v>131.1</v>
      </c>
      <c r="R568" s="73">
        <v>131.1</v>
      </c>
      <c r="S568" s="73">
        <v>131.1</v>
      </c>
    </row>
    <row r="569" spans="1:19">
      <c r="A569" s="14">
        <f t="shared" si="24"/>
        <v>569</v>
      </c>
      <c r="B569" s="121" t="s">
        <v>1142</v>
      </c>
      <c r="C569" s="121"/>
      <c r="D569" s="121" t="s">
        <v>1143</v>
      </c>
      <c r="E569" s="121" t="s">
        <v>1141</v>
      </c>
      <c r="F569" s="121" t="s">
        <v>1718</v>
      </c>
      <c r="G569" s="121" t="s">
        <v>47</v>
      </c>
      <c r="H569" s="122">
        <v>2017</v>
      </c>
      <c r="I569" s="74">
        <v>101.69</v>
      </c>
      <c r="J569" s="74">
        <v>98.9</v>
      </c>
      <c r="K569" s="74">
        <v>98.9</v>
      </c>
      <c r="L569" s="74">
        <v>98.9</v>
      </c>
      <c r="M569" s="73">
        <v>98.9</v>
      </c>
      <c r="N569" s="73">
        <v>98.9</v>
      </c>
      <c r="O569" s="73">
        <v>98.9</v>
      </c>
      <c r="P569" s="73">
        <v>98.9</v>
      </c>
      <c r="Q569" s="73">
        <v>98.9</v>
      </c>
      <c r="R569" s="73">
        <v>98.9</v>
      </c>
      <c r="S569" s="73">
        <v>98.9</v>
      </c>
    </row>
    <row r="570" spans="1:19">
      <c r="A570" s="14">
        <f t="shared" si="24"/>
        <v>570</v>
      </c>
      <c r="B570" s="121" t="s">
        <v>1144</v>
      </c>
      <c r="C570" s="121" t="s">
        <v>3060</v>
      </c>
      <c r="D570" s="121" t="s">
        <v>1145</v>
      </c>
      <c r="E570" s="121" t="s">
        <v>1040</v>
      </c>
      <c r="F570" s="121" t="s">
        <v>1718</v>
      </c>
      <c r="G570" s="121" t="s">
        <v>47</v>
      </c>
      <c r="H570" s="122">
        <v>2005</v>
      </c>
      <c r="I570" s="74">
        <v>230</v>
      </c>
      <c r="J570" s="74">
        <v>230</v>
      </c>
      <c r="K570" s="74">
        <v>230</v>
      </c>
      <c r="L570" s="74">
        <v>230</v>
      </c>
      <c r="M570" s="73">
        <v>230</v>
      </c>
      <c r="N570" s="73">
        <v>230</v>
      </c>
      <c r="O570" s="73">
        <v>230</v>
      </c>
      <c r="P570" s="73">
        <v>230</v>
      </c>
      <c r="Q570" s="73">
        <v>230</v>
      </c>
      <c r="R570" s="73">
        <v>230</v>
      </c>
      <c r="S570" s="73">
        <v>230</v>
      </c>
    </row>
    <row r="571" spans="1:19">
      <c r="A571" s="14">
        <f t="shared" si="24"/>
        <v>571</v>
      </c>
      <c r="B571" s="121" t="s">
        <v>1146</v>
      </c>
      <c r="C571" s="121" t="s">
        <v>3061</v>
      </c>
      <c r="D571" s="121" t="s">
        <v>1147</v>
      </c>
      <c r="E571" s="121" t="s">
        <v>1040</v>
      </c>
      <c r="F571" s="121" t="s">
        <v>1718</v>
      </c>
      <c r="G571" s="121" t="s">
        <v>47</v>
      </c>
      <c r="H571" s="122">
        <v>2006</v>
      </c>
      <c r="I571" s="74">
        <v>184</v>
      </c>
      <c r="J571" s="74">
        <v>184</v>
      </c>
      <c r="K571" s="74">
        <v>184</v>
      </c>
      <c r="L571" s="74">
        <v>184</v>
      </c>
      <c r="M571" s="73">
        <v>184</v>
      </c>
      <c r="N571" s="73">
        <v>184</v>
      </c>
      <c r="O571" s="73">
        <v>184</v>
      </c>
      <c r="P571" s="73">
        <v>184</v>
      </c>
      <c r="Q571" s="73">
        <v>184</v>
      </c>
      <c r="R571" s="73">
        <v>184</v>
      </c>
      <c r="S571" s="73">
        <v>184</v>
      </c>
    </row>
    <row r="572" spans="1:19">
      <c r="A572" s="14">
        <f t="shared" si="24"/>
        <v>572</v>
      </c>
      <c r="B572" s="121" t="s">
        <v>1148</v>
      </c>
      <c r="C572" s="121" t="s">
        <v>3061</v>
      </c>
      <c r="D572" s="121" t="s">
        <v>1149</v>
      </c>
      <c r="E572" s="121" t="s">
        <v>1040</v>
      </c>
      <c r="F572" s="121" t="s">
        <v>1718</v>
      </c>
      <c r="G572" s="121" t="s">
        <v>47</v>
      </c>
      <c r="H572" s="122">
        <v>2006</v>
      </c>
      <c r="I572" s="74">
        <v>241.4</v>
      </c>
      <c r="J572" s="74">
        <v>241.4</v>
      </c>
      <c r="K572" s="74">
        <v>241.4</v>
      </c>
      <c r="L572" s="74">
        <v>241.4</v>
      </c>
      <c r="M572" s="73">
        <v>241.4</v>
      </c>
      <c r="N572" s="73">
        <v>241.4</v>
      </c>
      <c r="O572" s="73">
        <v>241.4</v>
      </c>
      <c r="P572" s="73">
        <v>241.4</v>
      </c>
      <c r="Q572" s="73">
        <v>241.4</v>
      </c>
      <c r="R572" s="73">
        <v>241.4</v>
      </c>
      <c r="S572" s="73">
        <v>241.4</v>
      </c>
    </row>
    <row r="573" spans="1:19">
      <c r="A573" s="14">
        <f t="shared" si="24"/>
        <v>573</v>
      </c>
      <c r="B573" s="121" t="s">
        <v>1150</v>
      </c>
      <c r="C573" s="121" t="s">
        <v>3061</v>
      </c>
      <c r="D573" s="121" t="s">
        <v>1151</v>
      </c>
      <c r="E573" s="121" t="s">
        <v>1040</v>
      </c>
      <c r="F573" s="121" t="s">
        <v>1718</v>
      </c>
      <c r="G573" s="121" t="s">
        <v>47</v>
      </c>
      <c r="H573" s="122">
        <v>2006</v>
      </c>
      <c r="I573" s="74">
        <v>115</v>
      </c>
      <c r="J573" s="74">
        <v>115</v>
      </c>
      <c r="K573" s="74">
        <v>115</v>
      </c>
      <c r="L573" s="74">
        <v>115</v>
      </c>
      <c r="M573" s="73">
        <v>115</v>
      </c>
      <c r="N573" s="73">
        <v>115</v>
      </c>
      <c r="O573" s="73">
        <v>115</v>
      </c>
      <c r="P573" s="73">
        <v>115</v>
      </c>
      <c r="Q573" s="73">
        <v>115</v>
      </c>
      <c r="R573" s="73">
        <v>115</v>
      </c>
      <c r="S573" s="73">
        <v>115</v>
      </c>
    </row>
    <row r="574" spans="1:19">
      <c r="A574" s="14">
        <f t="shared" si="24"/>
        <v>574</v>
      </c>
      <c r="B574" s="121" t="s">
        <v>1155</v>
      </c>
      <c r="C574" s="121"/>
      <c r="D574" s="121" t="s">
        <v>1156</v>
      </c>
      <c r="E574" s="121" t="s">
        <v>1077</v>
      </c>
      <c r="F574" s="121" t="s">
        <v>1718</v>
      </c>
      <c r="G574" s="121" t="s">
        <v>47</v>
      </c>
      <c r="H574" s="122">
        <v>2008</v>
      </c>
      <c r="I574" s="74">
        <v>95</v>
      </c>
      <c r="J574" s="74">
        <v>95</v>
      </c>
      <c r="K574" s="74">
        <v>95</v>
      </c>
      <c r="L574" s="74">
        <v>95</v>
      </c>
      <c r="M574" s="73">
        <v>95</v>
      </c>
      <c r="N574" s="73">
        <v>95</v>
      </c>
      <c r="O574" s="73">
        <v>95</v>
      </c>
      <c r="P574" s="73">
        <v>95</v>
      </c>
      <c r="Q574" s="73">
        <v>95</v>
      </c>
      <c r="R574" s="73">
        <v>95</v>
      </c>
      <c r="S574" s="73">
        <v>95</v>
      </c>
    </row>
    <row r="575" spans="1:19">
      <c r="A575" s="14">
        <f t="shared" si="24"/>
        <v>575</v>
      </c>
      <c r="B575" s="121" t="s">
        <v>1159</v>
      </c>
      <c r="C575" s="121"/>
      <c r="D575" s="121" t="s">
        <v>1160</v>
      </c>
      <c r="E575" s="121" t="s">
        <v>1077</v>
      </c>
      <c r="F575" s="121" t="s">
        <v>1718</v>
      </c>
      <c r="G575" s="121" t="s">
        <v>47</v>
      </c>
      <c r="H575" s="122">
        <v>2008</v>
      </c>
      <c r="I575" s="74">
        <v>102</v>
      </c>
      <c r="J575" s="74">
        <v>102</v>
      </c>
      <c r="K575" s="74">
        <v>102</v>
      </c>
      <c r="L575" s="74">
        <v>102</v>
      </c>
      <c r="M575" s="73">
        <v>102</v>
      </c>
      <c r="N575" s="73">
        <v>102</v>
      </c>
      <c r="O575" s="73">
        <v>102</v>
      </c>
      <c r="P575" s="73">
        <v>102</v>
      </c>
      <c r="Q575" s="73">
        <v>102</v>
      </c>
      <c r="R575" s="73">
        <v>102</v>
      </c>
      <c r="S575" s="73">
        <v>102</v>
      </c>
    </row>
    <row r="576" spans="1:19">
      <c r="A576" s="14">
        <f t="shared" si="24"/>
        <v>576</v>
      </c>
      <c r="B576" s="121" t="s">
        <v>1161</v>
      </c>
      <c r="C576" s="121"/>
      <c r="D576" s="121" t="s">
        <v>1162</v>
      </c>
      <c r="E576" s="121" t="s">
        <v>56</v>
      </c>
      <c r="F576" s="121" t="s">
        <v>1718</v>
      </c>
      <c r="G576" s="121" t="s">
        <v>47</v>
      </c>
      <c r="H576" s="122">
        <v>2001</v>
      </c>
      <c r="I576" s="74">
        <v>91.8</v>
      </c>
      <c r="J576" s="74">
        <v>91.8</v>
      </c>
      <c r="K576" s="74">
        <v>91.8</v>
      </c>
      <c r="L576" s="74">
        <v>91.8</v>
      </c>
      <c r="M576" s="73">
        <v>91.8</v>
      </c>
      <c r="N576" s="73">
        <v>91.8</v>
      </c>
      <c r="O576" s="73">
        <v>91.8</v>
      </c>
      <c r="P576" s="73">
        <v>91.8</v>
      </c>
      <c r="Q576" s="73">
        <v>91.8</v>
      </c>
      <c r="R576" s="73">
        <v>91.8</v>
      </c>
      <c r="S576" s="73">
        <v>91.8</v>
      </c>
    </row>
    <row r="577" spans="1:19">
      <c r="A577" s="14">
        <f t="shared" si="24"/>
        <v>577</v>
      </c>
      <c r="B577" s="121" t="s">
        <v>1163</v>
      </c>
      <c r="C577" s="121"/>
      <c r="D577" s="121" t="s">
        <v>1164</v>
      </c>
      <c r="E577" s="121" t="s">
        <v>592</v>
      </c>
      <c r="F577" s="121" t="s">
        <v>1718</v>
      </c>
      <c r="G577" s="121" t="s">
        <v>46</v>
      </c>
      <c r="H577" s="122">
        <v>2015</v>
      </c>
      <c r="I577" s="74">
        <v>19.690000000000001</v>
      </c>
      <c r="J577" s="74">
        <v>19.7</v>
      </c>
      <c r="K577" s="74">
        <v>19.7</v>
      </c>
      <c r="L577" s="74">
        <v>19.7</v>
      </c>
      <c r="M577" s="73">
        <v>19.7</v>
      </c>
      <c r="N577" s="73">
        <v>19.7</v>
      </c>
      <c r="O577" s="73">
        <v>19.7</v>
      </c>
      <c r="P577" s="73">
        <v>19.7</v>
      </c>
      <c r="Q577" s="73">
        <v>19.7</v>
      </c>
      <c r="R577" s="73">
        <v>19.7</v>
      </c>
      <c r="S577" s="73">
        <v>19.7</v>
      </c>
    </row>
    <row r="578" spans="1:19">
      <c r="A578" s="14">
        <f t="shared" si="24"/>
        <v>578</v>
      </c>
      <c r="B578" s="121" t="s">
        <v>1165</v>
      </c>
      <c r="C578" s="121"/>
      <c r="D578" s="121" t="s">
        <v>1166</v>
      </c>
      <c r="E578" s="121" t="s">
        <v>592</v>
      </c>
      <c r="F578" s="121" t="s">
        <v>1718</v>
      </c>
      <c r="G578" s="121" t="s">
        <v>46</v>
      </c>
      <c r="H578" s="122">
        <v>2015</v>
      </c>
      <c r="I578" s="74">
        <v>230</v>
      </c>
      <c r="J578" s="74">
        <v>230</v>
      </c>
      <c r="K578" s="74">
        <v>230</v>
      </c>
      <c r="L578" s="74">
        <v>230</v>
      </c>
      <c r="M578" s="73">
        <v>230</v>
      </c>
      <c r="N578" s="73">
        <v>230</v>
      </c>
      <c r="O578" s="73">
        <v>230</v>
      </c>
      <c r="P578" s="73">
        <v>230</v>
      </c>
      <c r="Q578" s="73">
        <v>230</v>
      </c>
      <c r="R578" s="73">
        <v>230</v>
      </c>
      <c r="S578" s="73">
        <v>230</v>
      </c>
    </row>
    <row r="579" spans="1:19">
      <c r="A579" s="14">
        <f t="shared" si="24"/>
        <v>579</v>
      </c>
      <c r="B579" s="121" t="s">
        <v>2416</v>
      </c>
      <c r="C579" s="121"/>
      <c r="D579" s="121" t="s">
        <v>1167</v>
      </c>
      <c r="E579" s="121" t="s">
        <v>592</v>
      </c>
      <c r="F579" s="121" t="s">
        <v>1718</v>
      </c>
      <c r="G579" s="121" t="s">
        <v>46</v>
      </c>
      <c r="H579" s="122">
        <v>2017</v>
      </c>
      <c r="I579" s="74">
        <v>96</v>
      </c>
      <c r="J579" s="74">
        <v>96</v>
      </c>
      <c r="K579" s="74">
        <v>96</v>
      </c>
      <c r="L579" s="74">
        <v>96</v>
      </c>
      <c r="M579" s="73">
        <v>96</v>
      </c>
      <c r="N579" s="73">
        <v>96</v>
      </c>
      <c r="O579" s="73">
        <v>96</v>
      </c>
      <c r="P579" s="73">
        <v>96</v>
      </c>
      <c r="Q579" s="73">
        <v>96</v>
      </c>
      <c r="R579" s="73">
        <v>96</v>
      </c>
      <c r="S579" s="73">
        <v>96</v>
      </c>
    </row>
    <row r="580" spans="1:19">
      <c r="A580" s="14">
        <f t="shared" si="24"/>
        <v>580</v>
      </c>
      <c r="B580" s="121" t="s">
        <v>2417</v>
      </c>
      <c r="C580" s="121"/>
      <c r="D580" s="121" t="s">
        <v>1168</v>
      </c>
      <c r="E580" s="121" t="s">
        <v>592</v>
      </c>
      <c r="F580" s="121" t="s">
        <v>1718</v>
      </c>
      <c r="G580" s="121" t="s">
        <v>46</v>
      </c>
      <c r="H580" s="122">
        <v>2017</v>
      </c>
      <c r="I580" s="74">
        <v>74</v>
      </c>
      <c r="J580" s="74">
        <v>74</v>
      </c>
      <c r="K580" s="74">
        <v>74</v>
      </c>
      <c r="L580" s="74">
        <v>74</v>
      </c>
      <c r="M580" s="73">
        <v>74</v>
      </c>
      <c r="N580" s="73">
        <v>74</v>
      </c>
      <c r="O580" s="73">
        <v>74</v>
      </c>
      <c r="P580" s="73">
        <v>74</v>
      </c>
      <c r="Q580" s="73">
        <v>74</v>
      </c>
      <c r="R580" s="73">
        <v>74</v>
      </c>
      <c r="S580" s="73">
        <v>74</v>
      </c>
    </row>
    <row r="581" spans="1:19">
      <c r="A581" s="14">
        <f t="shared" ref="A581:A644" si="25">A580+1</f>
        <v>581</v>
      </c>
      <c r="B581" s="121" t="s">
        <v>2418</v>
      </c>
      <c r="C581" s="121"/>
      <c r="D581" s="121" t="s">
        <v>1169</v>
      </c>
      <c r="E581" s="121" t="s">
        <v>592</v>
      </c>
      <c r="F581" s="121" t="s">
        <v>1718</v>
      </c>
      <c r="G581" s="121" t="s">
        <v>46</v>
      </c>
      <c r="H581" s="122">
        <v>2017</v>
      </c>
      <c r="I581" s="74">
        <v>30</v>
      </c>
      <c r="J581" s="74">
        <v>30</v>
      </c>
      <c r="K581" s="74">
        <v>30</v>
      </c>
      <c r="L581" s="74">
        <v>30</v>
      </c>
      <c r="M581" s="73">
        <v>30</v>
      </c>
      <c r="N581" s="73">
        <v>30</v>
      </c>
      <c r="O581" s="73">
        <v>30</v>
      </c>
      <c r="P581" s="73">
        <v>30</v>
      </c>
      <c r="Q581" s="73">
        <v>30</v>
      </c>
      <c r="R581" s="73">
        <v>30</v>
      </c>
      <c r="S581" s="73">
        <v>30</v>
      </c>
    </row>
    <row r="582" spans="1:19">
      <c r="A582" s="14">
        <f t="shared" si="25"/>
        <v>582</v>
      </c>
      <c r="B582" s="121" t="s">
        <v>1190</v>
      </c>
      <c r="C582" s="121"/>
      <c r="D582" s="121" t="s">
        <v>1191</v>
      </c>
      <c r="E582" s="121" t="s">
        <v>1154</v>
      </c>
      <c r="F582" s="121" t="s">
        <v>1406</v>
      </c>
      <c r="G582" s="121" t="s">
        <v>55</v>
      </c>
      <c r="H582" s="122">
        <v>2015</v>
      </c>
      <c r="I582" s="74">
        <v>146.15</v>
      </c>
      <c r="J582" s="74">
        <v>146.19999999999999</v>
      </c>
      <c r="K582" s="74">
        <v>146.19999999999999</v>
      </c>
      <c r="L582" s="74">
        <v>146.19999999999999</v>
      </c>
      <c r="M582" s="73">
        <v>146.19999999999999</v>
      </c>
      <c r="N582" s="73">
        <v>146.19999999999999</v>
      </c>
      <c r="O582" s="73">
        <v>146.19999999999999</v>
      </c>
      <c r="P582" s="73">
        <v>146.19999999999999</v>
      </c>
      <c r="Q582" s="73">
        <v>146.19999999999999</v>
      </c>
      <c r="R582" s="73">
        <v>146.19999999999999</v>
      </c>
      <c r="S582" s="73">
        <v>146.19999999999999</v>
      </c>
    </row>
    <row r="583" spans="1:19">
      <c r="A583" s="14">
        <f t="shared" si="25"/>
        <v>583</v>
      </c>
      <c r="B583" s="121" t="s">
        <v>1194</v>
      </c>
      <c r="C583" s="121"/>
      <c r="D583" s="121" t="s">
        <v>1195</v>
      </c>
      <c r="E583" s="121" t="s">
        <v>1154</v>
      </c>
      <c r="F583" s="121" t="s">
        <v>1406</v>
      </c>
      <c r="G583" s="121" t="s">
        <v>55</v>
      </c>
      <c r="H583" s="122">
        <v>2015</v>
      </c>
      <c r="I583" s="74">
        <v>153.55000000000001</v>
      </c>
      <c r="J583" s="74">
        <v>153.6</v>
      </c>
      <c r="K583" s="74">
        <v>153.6</v>
      </c>
      <c r="L583" s="74">
        <v>153.6</v>
      </c>
      <c r="M583" s="73">
        <v>153.6</v>
      </c>
      <c r="N583" s="73">
        <v>153.6</v>
      </c>
      <c r="O583" s="73">
        <v>153.6</v>
      </c>
      <c r="P583" s="73">
        <v>153.6</v>
      </c>
      <c r="Q583" s="73">
        <v>153.6</v>
      </c>
      <c r="R583" s="73">
        <v>153.6</v>
      </c>
      <c r="S583" s="73">
        <v>153.6</v>
      </c>
    </row>
    <row r="584" spans="1:19">
      <c r="A584" s="14">
        <f t="shared" si="25"/>
        <v>584</v>
      </c>
      <c r="B584" s="121" t="s">
        <v>1750</v>
      </c>
      <c r="C584" s="121"/>
      <c r="D584" s="121" t="s">
        <v>1751</v>
      </c>
      <c r="E584" s="121" t="s">
        <v>394</v>
      </c>
      <c r="F584" s="121" t="s">
        <v>72</v>
      </c>
      <c r="G584" s="121" t="s">
        <v>90</v>
      </c>
      <c r="H584" s="122">
        <v>2019</v>
      </c>
      <c r="I584" s="74">
        <v>103.32</v>
      </c>
      <c r="J584" s="74">
        <v>103.3</v>
      </c>
      <c r="K584" s="74">
        <v>103.3</v>
      </c>
      <c r="L584" s="74">
        <v>103.3</v>
      </c>
      <c r="M584" s="73">
        <v>103.3</v>
      </c>
      <c r="N584" s="73">
        <v>103.3</v>
      </c>
      <c r="O584" s="73">
        <v>103.3</v>
      </c>
      <c r="P584" s="73">
        <v>103.3</v>
      </c>
      <c r="Q584" s="73">
        <v>103.3</v>
      </c>
      <c r="R584" s="73">
        <v>103.3</v>
      </c>
      <c r="S584" s="73">
        <v>103.3</v>
      </c>
    </row>
    <row r="585" spans="1:19">
      <c r="A585" s="14">
        <f t="shared" si="25"/>
        <v>585</v>
      </c>
      <c r="B585" s="121" t="s">
        <v>1752</v>
      </c>
      <c r="C585" s="121"/>
      <c r="D585" s="121" t="s">
        <v>1753</v>
      </c>
      <c r="E585" s="121" t="s">
        <v>394</v>
      </c>
      <c r="F585" s="121" t="s">
        <v>72</v>
      </c>
      <c r="G585" s="121" t="s">
        <v>90</v>
      </c>
      <c r="H585" s="122">
        <v>2019</v>
      </c>
      <c r="I585" s="74">
        <v>103.32</v>
      </c>
      <c r="J585" s="74">
        <v>103.3</v>
      </c>
      <c r="K585" s="74">
        <v>103.3</v>
      </c>
      <c r="L585" s="74">
        <v>103.3</v>
      </c>
      <c r="M585" s="73">
        <v>103.3</v>
      </c>
      <c r="N585" s="73">
        <v>103.3</v>
      </c>
      <c r="O585" s="73">
        <v>103.3</v>
      </c>
      <c r="P585" s="73">
        <v>103.3</v>
      </c>
      <c r="Q585" s="73">
        <v>103.3</v>
      </c>
      <c r="R585" s="73">
        <v>103.3</v>
      </c>
      <c r="S585" s="73">
        <v>103.3</v>
      </c>
    </row>
    <row r="586" spans="1:19">
      <c r="A586" s="14">
        <f t="shared" si="25"/>
        <v>586</v>
      </c>
      <c r="B586" s="121" t="s">
        <v>1633</v>
      </c>
      <c r="C586" s="121"/>
      <c r="D586" s="121" t="s">
        <v>1754</v>
      </c>
      <c r="E586" s="121" t="s">
        <v>394</v>
      </c>
      <c r="F586" s="121" t="s">
        <v>72</v>
      </c>
      <c r="G586" s="121" t="s">
        <v>90</v>
      </c>
      <c r="H586" s="122">
        <v>2019</v>
      </c>
      <c r="I586" s="74">
        <v>100.42</v>
      </c>
      <c r="J586" s="74">
        <v>100.4</v>
      </c>
      <c r="K586" s="74">
        <v>100.4</v>
      </c>
      <c r="L586" s="74">
        <v>100.4</v>
      </c>
      <c r="M586" s="73">
        <v>100.4</v>
      </c>
      <c r="N586" s="73">
        <v>100.4</v>
      </c>
      <c r="O586" s="73">
        <v>100.4</v>
      </c>
      <c r="P586" s="73">
        <v>100.4</v>
      </c>
      <c r="Q586" s="73">
        <v>100.4</v>
      </c>
      <c r="R586" s="73">
        <v>100.4</v>
      </c>
      <c r="S586" s="73">
        <v>100.4</v>
      </c>
    </row>
    <row r="587" spans="1:19">
      <c r="A587" s="14">
        <f t="shared" si="25"/>
        <v>587</v>
      </c>
      <c r="B587" s="121" t="s">
        <v>1170</v>
      </c>
      <c r="C587" s="121"/>
      <c r="D587" s="121" t="s">
        <v>1171</v>
      </c>
      <c r="E587" s="121" t="s">
        <v>453</v>
      </c>
      <c r="F587" s="121" t="s">
        <v>1718</v>
      </c>
      <c r="G587" s="121" t="s">
        <v>45</v>
      </c>
      <c r="H587" s="122">
        <v>2015</v>
      </c>
      <c r="I587" s="74">
        <v>110</v>
      </c>
      <c r="J587" s="74">
        <v>110</v>
      </c>
      <c r="K587" s="74">
        <v>110</v>
      </c>
      <c r="L587" s="74">
        <v>110</v>
      </c>
      <c r="M587" s="73">
        <v>110</v>
      </c>
      <c r="N587" s="73">
        <v>110</v>
      </c>
      <c r="O587" s="73">
        <v>110</v>
      </c>
      <c r="P587" s="73">
        <v>110</v>
      </c>
      <c r="Q587" s="73">
        <v>110</v>
      </c>
      <c r="R587" s="73">
        <v>110</v>
      </c>
      <c r="S587" s="73">
        <v>110</v>
      </c>
    </row>
    <row r="588" spans="1:19">
      <c r="A588" s="14">
        <f t="shared" si="25"/>
        <v>588</v>
      </c>
      <c r="B588" s="121" t="s">
        <v>1172</v>
      </c>
      <c r="C588" s="121"/>
      <c r="D588" s="121" t="s">
        <v>1173</v>
      </c>
      <c r="E588" s="121" t="s">
        <v>1174</v>
      </c>
      <c r="F588" s="121" t="s">
        <v>1718</v>
      </c>
      <c r="G588" s="121" t="s">
        <v>47</v>
      </c>
      <c r="H588" s="122">
        <v>2009</v>
      </c>
      <c r="I588" s="74">
        <v>159.96</v>
      </c>
      <c r="J588" s="74">
        <v>160</v>
      </c>
      <c r="K588" s="74">
        <v>160</v>
      </c>
      <c r="L588" s="74">
        <v>160</v>
      </c>
      <c r="M588" s="73">
        <v>160</v>
      </c>
      <c r="N588" s="73">
        <v>160</v>
      </c>
      <c r="O588" s="73">
        <v>160</v>
      </c>
      <c r="P588" s="73">
        <v>160</v>
      </c>
      <c r="Q588" s="73">
        <v>160</v>
      </c>
      <c r="R588" s="73">
        <v>160</v>
      </c>
      <c r="S588" s="73">
        <v>160</v>
      </c>
    </row>
    <row r="589" spans="1:19">
      <c r="A589" s="14">
        <f t="shared" si="25"/>
        <v>589</v>
      </c>
      <c r="B589" s="121" t="s">
        <v>1175</v>
      </c>
      <c r="C589" s="121"/>
      <c r="D589" s="121" t="s">
        <v>1176</v>
      </c>
      <c r="E589" s="121" t="s">
        <v>208</v>
      </c>
      <c r="F589" s="121" t="s">
        <v>1718</v>
      </c>
      <c r="G589" s="121" t="s">
        <v>47</v>
      </c>
      <c r="H589" s="122">
        <v>2019</v>
      </c>
      <c r="I589" s="74">
        <v>183.7</v>
      </c>
      <c r="J589" s="74">
        <v>183.7</v>
      </c>
      <c r="K589" s="74">
        <v>183.7</v>
      </c>
      <c r="L589" s="74">
        <v>183.7</v>
      </c>
      <c r="M589" s="73">
        <v>183.7</v>
      </c>
      <c r="N589" s="73">
        <v>183.7</v>
      </c>
      <c r="O589" s="73">
        <v>183.7</v>
      </c>
      <c r="P589" s="73">
        <v>183.7</v>
      </c>
      <c r="Q589" s="73">
        <v>183.7</v>
      </c>
      <c r="R589" s="73">
        <v>183.7</v>
      </c>
      <c r="S589" s="73">
        <v>183.7</v>
      </c>
    </row>
    <row r="590" spans="1:19">
      <c r="A590" s="14">
        <f t="shared" si="25"/>
        <v>590</v>
      </c>
      <c r="B590" s="121" t="s">
        <v>1177</v>
      </c>
      <c r="C590" s="121"/>
      <c r="D590" s="121" t="s">
        <v>1178</v>
      </c>
      <c r="E590" s="121" t="s">
        <v>1179</v>
      </c>
      <c r="F590" s="121" t="s">
        <v>1718</v>
      </c>
      <c r="G590" s="121" t="s">
        <v>45</v>
      </c>
      <c r="H590" s="122">
        <v>2015</v>
      </c>
      <c r="I590" s="74">
        <v>106.26</v>
      </c>
      <c r="J590" s="74">
        <v>106.3</v>
      </c>
      <c r="K590" s="74">
        <v>106.3</v>
      </c>
      <c r="L590" s="74">
        <v>106.3</v>
      </c>
      <c r="M590" s="73">
        <v>106.3</v>
      </c>
      <c r="N590" s="73">
        <v>106.3</v>
      </c>
      <c r="O590" s="73">
        <v>106.3</v>
      </c>
      <c r="P590" s="73">
        <v>106.3</v>
      </c>
      <c r="Q590" s="73">
        <v>106.3</v>
      </c>
      <c r="R590" s="73">
        <v>106.3</v>
      </c>
      <c r="S590" s="73">
        <v>106.3</v>
      </c>
    </row>
    <row r="591" spans="1:19">
      <c r="A591" s="14">
        <f t="shared" si="25"/>
        <v>591</v>
      </c>
      <c r="B591" s="121" t="s">
        <v>1180</v>
      </c>
      <c r="C591" s="121"/>
      <c r="D591" s="121" t="s">
        <v>1181</v>
      </c>
      <c r="E591" s="121" t="s">
        <v>1179</v>
      </c>
      <c r="F591" s="121" t="s">
        <v>1718</v>
      </c>
      <c r="G591" s="121" t="s">
        <v>45</v>
      </c>
      <c r="H591" s="122">
        <v>2015</v>
      </c>
      <c r="I591" s="74">
        <v>103.85</v>
      </c>
      <c r="J591" s="74">
        <v>103.8</v>
      </c>
      <c r="K591" s="74">
        <v>103.8</v>
      </c>
      <c r="L591" s="74">
        <v>103.8</v>
      </c>
      <c r="M591" s="73">
        <v>103.8</v>
      </c>
      <c r="N591" s="73">
        <v>103.8</v>
      </c>
      <c r="O591" s="73">
        <v>103.8</v>
      </c>
      <c r="P591" s="73">
        <v>103.8</v>
      </c>
      <c r="Q591" s="73">
        <v>103.8</v>
      </c>
      <c r="R591" s="73">
        <v>103.8</v>
      </c>
      <c r="S591" s="73">
        <v>103.8</v>
      </c>
    </row>
    <row r="592" spans="1:19">
      <c r="A592" s="14">
        <f t="shared" si="25"/>
        <v>592</v>
      </c>
      <c r="B592" s="121" t="s">
        <v>1182</v>
      </c>
      <c r="C592" s="121"/>
      <c r="D592" s="121" t="s">
        <v>1183</v>
      </c>
      <c r="E592" s="121" t="s">
        <v>1124</v>
      </c>
      <c r="F592" s="121" t="s">
        <v>1718</v>
      </c>
      <c r="G592" s="121" t="s">
        <v>47</v>
      </c>
      <c r="H592" s="122">
        <v>2006</v>
      </c>
      <c r="I592" s="74">
        <v>194</v>
      </c>
      <c r="J592" s="74">
        <v>194</v>
      </c>
      <c r="K592" s="74">
        <v>194</v>
      </c>
      <c r="L592" s="74">
        <v>194</v>
      </c>
      <c r="M592" s="73">
        <v>194</v>
      </c>
      <c r="N592" s="73">
        <v>194</v>
      </c>
      <c r="O592" s="73">
        <v>194</v>
      </c>
      <c r="P592" s="73">
        <v>194</v>
      </c>
      <c r="Q592" s="73">
        <v>194</v>
      </c>
      <c r="R592" s="73">
        <v>194</v>
      </c>
      <c r="S592" s="73">
        <v>194</v>
      </c>
    </row>
    <row r="593" spans="1:19">
      <c r="A593" s="14">
        <f t="shared" si="25"/>
        <v>593</v>
      </c>
      <c r="B593" s="121" t="s">
        <v>1184</v>
      </c>
      <c r="C593" s="121" t="s">
        <v>3062</v>
      </c>
      <c r="D593" s="121" t="s">
        <v>1185</v>
      </c>
      <c r="E593" s="121" t="s">
        <v>1124</v>
      </c>
      <c r="F593" s="121" t="s">
        <v>1718</v>
      </c>
      <c r="G593" s="121" t="s">
        <v>47</v>
      </c>
      <c r="H593" s="122">
        <v>2007</v>
      </c>
      <c r="I593" s="74">
        <v>98</v>
      </c>
      <c r="J593" s="74">
        <v>98</v>
      </c>
      <c r="K593" s="74">
        <v>98</v>
      </c>
      <c r="L593" s="74">
        <v>98</v>
      </c>
      <c r="M593" s="73">
        <v>98</v>
      </c>
      <c r="N593" s="73">
        <v>98</v>
      </c>
      <c r="O593" s="73">
        <v>98</v>
      </c>
      <c r="P593" s="73">
        <v>98</v>
      </c>
      <c r="Q593" s="73">
        <v>98</v>
      </c>
      <c r="R593" s="73">
        <v>98</v>
      </c>
      <c r="S593" s="73">
        <v>98</v>
      </c>
    </row>
    <row r="594" spans="1:19">
      <c r="A594" s="14">
        <f t="shared" si="25"/>
        <v>594</v>
      </c>
      <c r="B594" s="121" t="s">
        <v>1186</v>
      </c>
      <c r="C594" s="121" t="s">
        <v>3062</v>
      </c>
      <c r="D594" s="121" t="s">
        <v>1187</v>
      </c>
      <c r="E594" s="121" t="s">
        <v>1124</v>
      </c>
      <c r="F594" s="121" t="s">
        <v>1718</v>
      </c>
      <c r="G594" s="121" t="s">
        <v>47</v>
      </c>
      <c r="H594" s="122">
        <v>2007</v>
      </c>
      <c r="I594" s="74">
        <v>100</v>
      </c>
      <c r="J594" s="74">
        <v>100</v>
      </c>
      <c r="K594" s="74">
        <v>100</v>
      </c>
      <c r="L594" s="74">
        <v>100</v>
      </c>
      <c r="M594" s="73">
        <v>100</v>
      </c>
      <c r="N594" s="73">
        <v>100</v>
      </c>
      <c r="O594" s="73">
        <v>100</v>
      </c>
      <c r="P594" s="73">
        <v>100</v>
      </c>
      <c r="Q594" s="73">
        <v>100</v>
      </c>
      <c r="R594" s="73">
        <v>100</v>
      </c>
      <c r="S594" s="73">
        <v>100</v>
      </c>
    </row>
    <row r="595" spans="1:19">
      <c r="A595" s="14">
        <f t="shared" si="25"/>
        <v>595</v>
      </c>
      <c r="B595" s="121" t="s">
        <v>1221</v>
      </c>
      <c r="C595" s="121"/>
      <c r="D595" s="121" t="s">
        <v>1222</v>
      </c>
      <c r="E595" s="121" t="s">
        <v>1223</v>
      </c>
      <c r="F595" s="121" t="s">
        <v>1406</v>
      </c>
      <c r="G595" s="121" t="s">
        <v>55</v>
      </c>
      <c r="H595" s="122">
        <v>2015</v>
      </c>
      <c r="I595" s="74">
        <v>100</v>
      </c>
      <c r="J595" s="74">
        <v>100</v>
      </c>
      <c r="K595" s="74">
        <v>100</v>
      </c>
      <c r="L595" s="74">
        <v>100</v>
      </c>
      <c r="M595" s="73">
        <v>100</v>
      </c>
      <c r="N595" s="73">
        <v>100</v>
      </c>
      <c r="O595" s="73">
        <v>100</v>
      </c>
      <c r="P595" s="73">
        <v>100</v>
      </c>
      <c r="Q595" s="73">
        <v>100</v>
      </c>
      <c r="R595" s="73">
        <v>100</v>
      </c>
      <c r="S595" s="73">
        <v>100</v>
      </c>
    </row>
    <row r="596" spans="1:19">
      <c r="A596" s="14">
        <f t="shared" si="25"/>
        <v>596</v>
      </c>
      <c r="B596" s="121" t="s">
        <v>1226</v>
      </c>
      <c r="C596" s="121"/>
      <c r="D596" s="121" t="s">
        <v>1227</v>
      </c>
      <c r="E596" s="121" t="s">
        <v>1223</v>
      </c>
      <c r="F596" s="121" t="s">
        <v>1406</v>
      </c>
      <c r="G596" s="121" t="s">
        <v>55</v>
      </c>
      <c r="H596" s="122">
        <v>2015</v>
      </c>
      <c r="I596" s="74">
        <v>100</v>
      </c>
      <c r="J596" s="74">
        <v>100</v>
      </c>
      <c r="K596" s="74">
        <v>100</v>
      </c>
      <c r="L596" s="74">
        <v>100</v>
      </c>
      <c r="M596" s="73">
        <v>100</v>
      </c>
      <c r="N596" s="73">
        <v>100</v>
      </c>
      <c r="O596" s="73">
        <v>100</v>
      </c>
      <c r="P596" s="73">
        <v>100</v>
      </c>
      <c r="Q596" s="73">
        <v>100</v>
      </c>
      <c r="R596" s="73">
        <v>100</v>
      </c>
      <c r="S596" s="73">
        <v>100</v>
      </c>
    </row>
    <row r="597" spans="1:19">
      <c r="A597" s="14">
        <f t="shared" si="25"/>
        <v>597</v>
      </c>
      <c r="B597" s="121" t="s">
        <v>1188</v>
      </c>
      <c r="C597" s="121"/>
      <c r="D597" s="121" t="s">
        <v>1189</v>
      </c>
      <c r="E597" s="121" t="s">
        <v>650</v>
      </c>
      <c r="F597" s="121" t="s">
        <v>1718</v>
      </c>
      <c r="G597" s="121" t="s">
        <v>47</v>
      </c>
      <c r="H597" s="122">
        <v>2010</v>
      </c>
      <c r="I597" s="74">
        <v>48</v>
      </c>
      <c r="J597" s="74">
        <v>48</v>
      </c>
      <c r="K597" s="74">
        <v>48</v>
      </c>
      <c r="L597" s="74">
        <v>48</v>
      </c>
      <c r="M597" s="73">
        <v>48</v>
      </c>
      <c r="N597" s="73">
        <v>48</v>
      </c>
      <c r="O597" s="73">
        <v>48</v>
      </c>
      <c r="P597" s="73">
        <v>48</v>
      </c>
      <c r="Q597" s="73">
        <v>48</v>
      </c>
      <c r="R597" s="73">
        <v>48</v>
      </c>
      <c r="S597" s="73">
        <v>48</v>
      </c>
    </row>
    <row r="598" spans="1:19">
      <c r="A598" s="14">
        <f t="shared" si="25"/>
        <v>598</v>
      </c>
      <c r="B598" s="121" t="s">
        <v>1192</v>
      </c>
      <c r="C598" s="121"/>
      <c r="D598" s="121" t="s">
        <v>1193</v>
      </c>
      <c r="E598" s="121" t="s">
        <v>650</v>
      </c>
      <c r="F598" s="121" t="s">
        <v>1718</v>
      </c>
      <c r="G598" s="121" t="s">
        <v>47</v>
      </c>
      <c r="H598" s="122">
        <v>2010</v>
      </c>
      <c r="I598" s="74">
        <v>51</v>
      </c>
      <c r="J598" s="74">
        <v>51</v>
      </c>
      <c r="K598" s="74">
        <v>51</v>
      </c>
      <c r="L598" s="74">
        <v>51</v>
      </c>
      <c r="M598" s="73">
        <v>51</v>
      </c>
      <c r="N598" s="73">
        <v>51</v>
      </c>
      <c r="O598" s="73">
        <v>51</v>
      </c>
      <c r="P598" s="73">
        <v>51</v>
      </c>
      <c r="Q598" s="73">
        <v>51</v>
      </c>
      <c r="R598" s="73">
        <v>51</v>
      </c>
      <c r="S598" s="73">
        <v>51</v>
      </c>
    </row>
    <row r="599" spans="1:19">
      <c r="A599" s="14">
        <f t="shared" si="25"/>
        <v>599</v>
      </c>
      <c r="B599" s="121" t="s">
        <v>1196</v>
      </c>
      <c r="C599" s="121"/>
      <c r="D599" s="121" t="s">
        <v>1197</v>
      </c>
      <c r="E599" s="121" t="s">
        <v>650</v>
      </c>
      <c r="F599" s="121" t="s">
        <v>1718</v>
      </c>
      <c r="G599" s="121" t="s">
        <v>47</v>
      </c>
      <c r="H599" s="122">
        <v>2011</v>
      </c>
      <c r="I599" s="74">
        <v>25.5</v>
      </c>
      <c r="J599" s="74">
        <v>25.5</v>
      </c>
      <c r="K599" s="74">
        <v>25.5</v>
      </c>
      <c r="L599" s="74">
        <v>25.5</v>
      </c>
      <c r="M599" s="73">
        <v>25.5</v>
      </c>
      <c r="N599" s="73">
        <v>25.5</v>
      </c>
      <c r="O599" s="73">
        <v>25.5</v>
      </c>
      <c r="P599" s="73">
        <v>25.5</v>
      </c>
      <c r="Q599" s="73">
        <v>25.5</v>
      </c>
      <c r="R599" s="73">
        <v>25.5</v>
      </c>
      <c r="S599" s="73">
        <v>25.5</v>
      </c>
    </row>
    <row r="600" spans="1:19">
      <c r="A600" s="14">
        <f t="shared" si="25"/>
        <v>600</v>
      </c>
      <c r="B600" s="121" t="s">
        <v>1198</v>
      </c>
      <c r="C600" s="121"/>
      <c r="D600" s="121" t="s">
        <v>1199</v>
      </c>
      <c r="E600" s="121" t="s">
        <v>650</v>
      </c>
      <c r="F600" s="121" t="s">
        <v>1718</v>
      </c>
      <c r="G600" s="121" t="s">
        <v>47</v>
      </c>
      <c r="H600" s="122">
        <v>2011</v>
      </c>
      <c r="I600" s="74">
        <v>24</v>
      </c>
      <c r="J600" s="74">
        <v>24</v>
      </c>
      <c r="K600" s="74">
        <v>24</v>
      </c>
      <c r="L600" s="74">
        <v>24</v>
      </c>
      <c r="M600" s="73">
        <v>24</v>
      </c>
      <c r="N600" s="73">
        <v>24</v>
      </c>
      <c r="O600" s="73">
        <v>24</v>
      </c>
      <c r="P600" s="73">
        <v>24</v>
      </c>
      <c r="Q600" s="73">
        <v>24</v>
      </c>
      <c r="R600" s="73">
        <v>24</v>
      </c>
      <c r="S600" s="73">
        <v>24</v>
      </c>
    </row>
    <row r="601" spans="1:19">
      <c r="A601" s="14">
        <f t="shared" si="25"/>
        <v>601</v>
      </c>
      <c r="B601" s="121" t="s">
        <v>1200</v>
      </c>
      <c r="C601" s="121"/>
      <c r="D601" s="121" t="s">
        <v>1201</v>
      </c>
      <c r="E601" s="121" t="s">
        <v>54</v>
      </c>
      <c r="F601" s="121" t="s">
        <v>1718</v>
      </c>
      <c r="G601" s="121" t="s">
        <v>46</v>
      </c>
      <c r="H601" s="122">
        <v>2015</v>
      </c>
      <c r="I601" s="74">
        <v>200</v>
      </c>
      <c r="J601" s="74">
        <v>200</v>
      </c>
      <c r="K601" s="74">
        <v>200</v>
      </c>
      <c r="L601" s="74">
        <v>200</v>
      </c>
      <c r="M601" s="73">
        <v>200</v>
      </c>
      <c r="N601" s="73">
        <v>200</v>
      </c>
      <c r="O601" s="73">
        <v>200</v>
      </c>
      <c r="P601" s="73">
        <v>200</v>
      </c>
      <c r="Q601" s="73">
        <v>200</v>
      </c>
      <c r="R601" s="73">
        <v>200</v>
      </c>
      <c r="S601" s="73">
        <v>200</v>
      </c>
    </row>
    <row r="602" spans="1:19">
      <c r="A602" s="14">
        <f t="shared" si="25"/>
        <v>602</v>
      </c>
      <c r="B602" s="121" t="s">
        <v>1202</v>
      </c>
      <c r="C602" s="121"/>
      <c r="D602" s="121" t="s">
        <v>1203</v>
      </c>
      <c r="E602" s="121" t="s">
        <v>54</v>
      </c>
      <c r="F602" s="121" t="s">
        <v>1718</v>
      </c>
      <c r="G602" s="121" t="s">
        <v>46</v>
      </c>
      <c r="H602" s="122">
        <v>2016</v>
      </c>
      <c r="I602" s="74">
        <v>200</v>
      </c>
      <c r="J602" s="74">
        <v>200</v>
      </c>
      <c r="K602" s="74">
        <v>200</v>
      </c>
      <c r="L602" s="74">
        <v>200</v>
      </c>
      <c r="M602" s="73">
        <v>200</v>
      </c>
      <c r="N602" s="73">
        <v>200</v>
      </c>
      <c r="O602" s="73">
        <v>200</v>
      </c>
      <c r="P602" s="73">
        <v>200</v>
      </c>
      <c r="Q602" s="73">
        <v>200</v>
      </c>
      <c r="R602" s="73">
        <v>200</v>
      </c>
      <c r="S602" s="73">
        <v>200</v>
      </c>
    </row>
    <row r="603" spans="1:19">
      <c r="A603" s="14">
        <f t="shared" si="25"/>
        <v>603</v>
      </c>
      <c r="B603" s="121" t="s">
        <v>1204</v>
      </c>
      <c r="C603" s="121"/>
      <c r="D603" s="121" t="s">
        <v>1205</v>
      </c>
      <c r="E603" s="121" t="s">
        <v>54</v>
      </c>
      <c r="F603" s="121" t="s">
        <v>1718</v>
      </c>
      <c r="G603" s="121" t="s">
        <v>46</v>
      </c>
      <c r="H603" s="122">
        <v>2016</v>
      </c>
      <c r="I603" s="74">
        <v>110</v>
      </c>
      <c r="J603" s="74">
        <v>110</v>
      </c>
      <c r="K603" s="74">
        <v>110</v>
      </c>
      <c r="L603" s="74">
        <v>110</v>
      </c>
      <c r="M603" s="73">
        <v>110</v>
      </c>
      <c r="N603" s="73">
        <v>110</v>
      </c>
      <c r="O603" s="73">
        <v>110</v>
      </c>
      <c r="P603" s="73">
        <v>110</v>
      </c>
      <c r="Q603" s="73">
        <v>110</v>
      </c>
      <c r="R603" s="73">
        <v>110</v>
      </c>
      <c r="S603" s="73">
        <v>110</v>
      </c>
    </row>
    <row r="604" spans="1:19">
      <c r="A604" s="14">
        <f t="shared" si="25"/>
        <v>604</v>
      </c>
      <c r="B604" s="121" t="s">
        <v>1383</v>
      </c>
      <c r="C604" s="121"/>
      <c r="D604" s="121" t="s">
        <v>1384</v>
      </c>
      <c r="E604" s="121" t="s">
        <v>1368</v>
      </c>
      <c r="F604" s="121" t="s">
        <v>72</v>
      </c>
      <c r="G604" s="121" t="s">
        <v>90</v>
      </c>
      <c r="H604" s="122">
        <v>2013</v>
      </c>
      <c r="I604" s="74">
        <v>200.1</v>
      </c>
      <c r="J604" s="74">
        <v>200.1</v>
      </c>
      <c r="K604" s="74">
        <v>200.1</v>
      </c>
      <c r="L604" s="74">
        <v>200.1</v>
      </c>
      <c r="M604" s="73">
        <v>200.1</v>
      </c>
      <c r="N604" s="73">
        <v>200.1</v>
      </c>
      <c r="O604" s="73">
        <v>200.1</v>
      </c>
      <c r="P604" s="73">
        <v>200.1</v>
      </c>
      <c r="Q604" s="73">
        <v>200.1</v>
      </c>
      <c r="R604" s="73">
        <v>200.1</v>
      </c>
      <c r="S604" s="73">
        <v>200.1</v>
      </c>
    </row>
    <row r="605" spans="1:19">
      <c r="A605" s="14">
        <f t="shared" si="25"/>
        <v>605</v>
      </c>
      <c r="B605" s="121" t="s">
        <v>1385</v>
      </c>
      <c r="C605" s="121"/>
      <c r="D605" s="121" t="s">
        <v>2259</v>
      </c>
      <c r="E605" s="121" t="s">
        <v>1368</v>
      </c>
      <c r="F605" s="121" t="s">
        <v>72</v>
      </c>
      <c r="G605" s="121" t="s">
        <v>90</v>
      </c>
      <c r="H605" s="122">
        <v>2013</v>
      </c>
      <c r="I605" s="74">
        <v>201.6</v>
      </c>
      <c r="J605" s="74">
        <v>201.6</v>
      </c>
      <c r="K605" s="74">
        <v>201.6</v>
      </c>
      <c r="L605" s="74">
        <v>201.6</v>
      </c>
      <c r="M605" s="73">
        <v>201.6</v>
      </c>
      <c r="N605" s="73">
        <v>201.6</v>
      </c>
      <c r="O605" s="73">
        <v>201.6</v>
      </c>
      <c r="P605" s="73">
        <v>201.6</v>
      </c>
      <c r="Q605" s="73">
        <v>201.6</v>
      </c>
      <c r="R605" s="73">
        <v>201.6</v>
      </c>
      <c r="S605" s="73">
        <v>201.6</v>
      </c>
    </row>
    <row r="606" spans="1:19">
      <c r="A606" s="14">
        <f t="shared" si="25"/>
        <v>606</v>
      </c>
      <c r="B606" s="121" t="s">
        <v>1386</v>
      </c>
      <c r="C606" s="121"/>
      <c r="D606" s="121" t="s">
        <v>1387</v>
      </c>
      <c r="E606" s="121" t="s">
        <v>1368</v>
      </c>
      <c r="F606" s="121" t="s">
        <v>72</v>
      </c>
      <c r="G606" s="121" t="s">
        <v>90</v>
      </c>
      <c r="H606" s="122">
        <v>2012</v>
      </c>
      <c r="I606" s="74">
        <v>99.83</v>
      </c>
      <c r="J606" s="74">
        <v>99.8</v>
      </c>
      <c r="K606" s="74">
        <v>99.8</v>
      </c>
      <c r="L606" s="74">
        <v>99.8</v>
      </c>
      <c r="M606" s="73">
        <v>99.8</v>
      </c>
      <c r="N606" s="73">
        <v>99.8</v>
      </c>
      <c r="O606" s="73">
        <v>99.8</v>
      </c>
      <c r="P606" s="73">
        <v>99.8</v>
      </c>
      <c r="Q606" s="73">
        <v>99.8</v>
      </c>
      <c r="R606" s="73">
        <v>99.8</v>
      </c>
      <c r="S606" s="73">
        <v>99.8</v>
      </c>
    </row>
    <row r="607" spans="1:19">
      <c r="A607" s="14">
        <f t="shared" si="25"/>
        <v>607</v>
      </c>
      <c r="B607" s="121" t="s">
        <v>1388</v>
      </c>
      <c r="C607" s="121"/>
      <c r="D607" s="121" t="s">
        <v>1389</v>
      </c>
      <c r="E607" s="121" t="s">
        <v>1368</v>
      </c>
      <c r="F607" s="121" t="s">
        <v>72</v>
      </c>
      <c r="G607" s="121" t="s">
        <v>90</v>
      </c>
      <c r="H607" s="122">
        <v>2012</v>
      </c>
      <c r="I607" s="74">
        <v>103.46</v>
      </c>
      <c r="J607" s="74">
        <v>103.5</v>
      </c>
      <c r="K607" s="74">
        <v>103.5</v>
      </c>
      <c r="L607" s="74">
        <v>103.5</v>
      </c>
      <c r="M607" s="73">
        <v>103.5</v>
      </c>
      <c r="N607" s="73">
        <v>103.5</v>
      </c>
      <c r="O607" s="73">
        <v>103.5</v>
      </c>
      <c r="P607" s="73">
        <v>103.5</v>
      </c>
      <c r="Q607" s="73">
        <v>103.5</v>
      </c>
      <c r="R607" s="73">
        <v>103.5</v>
      </c>
      <c r="S607" s="73">
        <v>103.5</v>
      </c>
    </row>
    <row r="608" spans="1:19">
      <c r="A608" s="14">
        <f t="shared" si="25"/>
        <v>608</v>
      </c>
      <c r="B608" s="121" t="s">
        <v>1242</v>
      </c>
      <c r="C608" s="121"/>
      <c r="D608" s="121" t="s">
        <v>1243</v>
      </c>
      <c r="E608" s="121" t="s">
        <v>1244</v>
      </c>
      <c r="F608" s="121" t="s">
        <v>1406</v>
      </c>
      <c r="G608" s="121" t="s">
        <v>55</v>
      </c>
      <c r="H608" s="122">
        <v>2017</v>
      </c>
      <c r="I608" s="74">
        <v>115.2</v>
      </c>
      <c r="J608" s="74">
        <v>115.2</v>
      </c>
      <c r="K608" s="74">
        <v>115.2</v>
      </c>
      <c r="L608" s="74">
        <v>115.2</v>
      </c>
      <c r="M608" s="73">
        <v>115.2</v>
      </c>
      <c r="N608" s="73">
        <v>115.2</v>
      </c>
      <c r="O608" s="73">
        <v>115.2</v>
      </c>
      <c r="P608" s="73">
        <v>115.2</v>
      </c>
      <c r="Q608" s="73">
        <v>115.2</v>
      </c>
      <c r="R608" s="73">
        <v>115.2</v>
      </c>
      <c r="S608" s="73">
        <v>115.2</v>
      </c>
    </row>
    <row r="609" spans="1:19">
      <c r="A609" s="14">
        <f t="shared" si="25"/>
        <v>609</v>
      </c>
      <c r="B609" s="121" t="s">
        <v>1247</v>
      </c>
      <c r="C609" s="121"/>
      <c r="D609" s="121" t="s">
        <v>1248</v>
      </c>
      <c r="E609" s="121" t="s">
        <v>1244</v>
      </c>
      <c r="F609" s="121" t="s">
        <v>1406</v>
      </c>
      <c r="G609" s="121" t="s">
        <v>55</v>
      </c>
      <c r="H609" s="122">
        <v>2017</v>
      </c>
      <c r="I609" s="74">
        <v>115.2</v>
      </c>
      <c r="J609" s="74">
        <v>115.2</v>
      </c>
      <c r="K609" s="74">
        <v>115.2</v>
      </c>
      <c r="L609" s="74">
        <v>115.2</v>
      </c>
      <c r="M609" s="73">
        <v>115.2</v>
      </c>
      <c r="N609" s="73">
        <v>115.2</v>
      </c>
      <c r="O609" s="73">
        <v>115.2</v>
      </c>
      <c r="P609" s="73">
        <v>115.2</v>
      </c>
      <c r="Q609" s="73">
        <v>115.2</v>
      </c>
      <c r="R609" s="73">
        <v>115.2</v>
      </c>
      <c r="S609" s="73">
        <v>115.2</v>
      </c>
    </row>
    <row r="610" spans="1:19">
      <c r="A610" s="14">
        <f t="shared" si="25"/>
        <v>610</v>
      </c>
      <c r="B610" s="121" t="s">
        <v>2896</v>
      </c>
      <c r="C610" s="121"/>
      <c r="D610" s="121" t="s">
        <v>2897</v>
      </c>
      <c r="E610" s="121" t="s">
        <v>1595</v>
      </c>
      <c r="F610" s="121" t="s">
        <v>1718</v>
      </c>
      <c r="G610" s="121" t="s">
        <v>47</v>
      </c>
      <c r="H610" s="122">
        <v>2022</v>
      </c>
      <c r="I610" s="74">
        <v>201.6</v>
      </c>
      <c r="J610" s="74">
        <v>201.6</v>
      </c>
      <c r="K610" s="74">
        <v>201.6</v>
      </c>
      <c r="L610" s="74">
        <v>201.6</v>
      </c>
      <c r="M610" s="73">
        <v>201.6</v>
      </c>
      <c r="N610" s="73">
        <v>201.6</v>
      </c>
      <c r="O610" s="73">
        <v>201.6</v>
      </c>
      <c r="P610" s="73">
        <v>201.6</v>
      </c>
      <c r="Q610" s="73">
        <v>201.6</v>
      </c>
      <c r="R610" s="73">
        <v>201.6</v>
      </c>
      <c r="S610" s="73">
        <v>201.6</v>
      </c>
    </row>
    <row r="611" spans="1:19">
      <c r="A611" s="14">
        <f t="shared" si="25"/>
        <v>611</v>
      </c>
      <c r="B611" s="121" t="s">
        <v>2898</v>
      </c>
      <c r="C611" s="121"/>
      <c r="D611" s="121" t="s">
        <v>2899</v>
      </c>
      <c r="E611" s="121" t="s">
        <v>1595</v>
      </c>
      <c r="F611" s="121" t="s">
        <v>1718</v>
      </c>
      <c r="G611" s="121" t="s">
        <v>47</v>
      </c>
      <c r="H611" s="122">
        <v>2022</v>
      </c>
      <c r="I611" s="74">
        <v>11.1</v>
      </c>
      <c r="J611" s="74">
        <v>11.1</v>
      </c>
      <c r="K611" s="74">
        <v>11.1</v>
      </c>
      <c r="L611" s="74">
        <v>11.1</v>
      </c>
      <c r="M611" s="73">
        <v>11.1</v>
      </c>
      <c r="N611" s="73">
        <v>11.1</v>
      </c>
      <c r="O611" s="73">
        <v>11.1</v>
      </c>
      <c r="P611" s="73">
        <v>11.1</v>
      </c>
      <c r="Q611" s="73">
        <v>11.1</v>
      </c>
      <c r="R611" s="73">
        <v>11.1</v>
      </c>
      <c r="S611" s="73">
        <v>11.1</v>
      </c>
    </row>
    <row r="612" spans="1:19">
      <c r="A612" s="14">
        <f t="shared" si="25"/>
        <v>612</v>
      </c>
      <c r="B612" s="121" t="s">
        <v>2900</v>
      </c>
      <c r="C612" s="121"/>
      <c r="D612" s="121" t="s">
        <v>2901</v>
      </c>
      <c r="E612" s="121" t="s">
        <v>1595</v>
      </c>
      <c r="F612" s="121" t="s">
        <v>1718</v>
      </c>
      <c r="G612" s="121" t="s">
        <v>47</v>
      </c>
      <c r="H612" s="122">
        <v>2022</v>
      </c>
      <c r="I612" s="74">
        <v>33.6</v>
      </c>
      <c r="J612" s="74">
        <v>33.6</v>
      </c>
      <c r="K612" s="74">
        <v>33.6</v>
      </c>
      <c r="L612" s="74">
        <v>33.6</v>
      </c>
      <c r="M612" s="73">
        <v>33.6</v>
      </c>
      <c r="N612" s="73">
        <v>33.6</v>
      </c>
      <c r="O612" s="73">
        <v>33.6</v>
      </c>
      <c r="P612" s="73">
        <v>33.6</v>
      </c>
      <c r="Q612" s="73">
        <v>33.6</v>
      </c>
      <c r="R612" s="73">
        <v>33.6</v>
      </c>
      <c r="S612" s="73">
        <v>33.6</v>
      </c>
    </row>
    <row r="613" spans="1:19">
      <c r="A613" s="14">
        <f t="shared" si="25"/>
        <v>613</v>
      </c>
      <c r="B613" s="121" t="s">
        <v>2902</v>
      </c>
      <c r="C613" s="121"/>
      <c r="D613" s="121" t="s">
        <v>2903</v>
      </c>
      <c r="E613" s="121" t="s">
        <v>1595</v>
      </c>
      <c r="F613" s="121" t="s">
        <v>1718</v>
      </c>
      <c r="G613" s="121" t="s">
        <v>47</v>
      </c>
      <c r="H613" s="122">
        <v>2022</v>
      </c>
      <c r="I613" s="74">
        <v>22.2</v>
      </c>
      <c r="J613" s="74">
        <v>22.2</v>
      </c>
      <c r="K613" s="74">
        <v>22.2</v>
      </c>
      <c r="L613" s="74">
        <v>22.2</v>
      </c>
      <c r="M613" s="73">
        <v>22.2</v>
      </c>
      <c r="N613" s="73">
        <v>22.2</v>
      </c>
      <c r="O613" s="73">
        <v>22.2</v>
      </c>
      <c r="P613" s="73">
        <v>22.2</v>
      </c>
      <c r="Q613" s="73">
        <v>22.2</v>
      </c>
      <c r="R613" s="73">
        <v>22.2</v>
      </c>
      <c r="S613" s="73">
        <v>22.2</v>
      </c>
    </row>
    <row r="614" spans="1:19">
      <c r="A614" s="14">
        <f t="shared" si="25"/>
        <v>614</v>
      </c>
      <c r="B614" s="121" t="s">
        <v>2904</v>
      </c>
      <c r="C614" s="121"/>
      <c r="D614" s="121" t="s">
        <v>2905</v>
      </c>
      <c r="E614" s="121" t="s">
        <v>1595</v>
      </c>
      <c r="F614" s="121" t="s">
        <v>1718</v>
      </c>
      <c r="G614" s="121" t="s">
        <v>47</v>
      </c>
      <c r="H614" s="122">
        <v>2022</v>
      </c>
      <c r="I614" s="74">
        <v>71.400000000000006</v>
      </c>
      <c r="J614" s="74">
        <v>71.400000000000006</v>
      </c>
      <c r="K614" s="74">
        <v>71.400000000000006</v>
      </c>
      <c r="L614" s="74">
        <v>71.400000000000006</v>
      </c>
      <c r="M614" s="73">
        <v>71.400000000000006</v>
      </c>
      <c r="N614" s="73">
        <v>71.400000000000006</v>
      </c>
      <c r="O614" s="73">
        <v>71.400000000000006</v>
      </c>
      <c r="P614" s="73">
        <v>71.400000000000006</v>
      </c>
      <c r="Q614" s="73">
        <v>71.400000000000006</v>
      </c>
      <c r="R614" s="73">
        <v>71.400000000000006</v>
      </c>
      <c r="S614" s="73">
        <v>71.400000000000006</v>
      </c>
    </row>
    <row r="615" spans="1:19">
      <c r="A615" s="14">
        <f t="shared" si="25"/>
        <v>615</v>
      </c>
      <c r="B615" s="121" t="s">
        <v>2906</v>
      </c>
      <c r="C615" s="121"/>
      <c r="D615" s="121" t="s">
        <v>2907</v>
      </c>
      <c r="E615" s="121" t="s">
        <v>1595</v>
      </c>
      <c r="F615" s="121" t="s">
        <v>1718</v>
      </c>
      <c r="G615" s="121" t="s">
        <v>47</v>
      </c>
      <c r="H615" s="122">
        <v>2022</v>
      </c>
      <c r="I615" s="74">
        <v>33.299999999999997</v>
      </c>
      <c r="J615" s="74">
        <v>33.299999999999997</v>
      </c>
      <c r="K615" s="74">
        <v>33.299999999999997</v>
      </c>
      <c r="L615" s="74">
        <v>33.299999999999997</v>
      </c>
      <c r="M615" s="73">
        <v>33.299999999999997</v>
      </c>
      <c r="N615" s="73">
        <v>33.299999999999997</v>
      </c>
      <c r="O615" s="73">
        <v>33.299999999999997</v>
      </c>
      <c r="P615" s="73">
        <v>33.299999999999997</v>
      </c>
      <c r="Q615" s="73">
        <v>33.299999999999997</v>
      </c>
      <c r="R615" s="73">
        <v>33.299999999999997</v>
      </c>
      <c r="S615" s="73">
        <v>33.299999999999997</v>
      </c>
    </row>
    <row r="616" spans="1:19">
      <c r="A616" s="14">
        <f t="shared" si="25"/>
        <v>616</v>
      </c>
      <c r="B616" s="121" t="s">
        <v>2908</v>
      </c>
      <c r="C616" s="121"/>
      <c r="D616" s="121" t="s">
        <v>2909</v>
      </c>
      <c r="E616" s="121" t="s">
        <v>1595</v>
      </c>
      <c r="F616" s="121" t="s">
        <v>1718</v>
      </c>
      <c r="G616" s="121" t="s">
        <v>47</v>
      </c>
      <c r="H616" s="122">
        <v>2022</v>
      </c>
      <c r="I616" s="74">
        <v>22</v>
      </c>
      <c r="J616" s="74">
        <v>22</v>
      </c>
      <c r="K616" s="74">
        <v>22</v>
      </c>
      <c r="L616" s="74">
        <v>22</v>
      </c>
      <c r="M616" s="73">
        <v>22</v>
      </c>
      <c r="N616" s="73">
        <v>22</v>
      </c>
      <c r="O616" s="73">
        <v>22</v>
      </c>
      <c r="P616" s="73">
        <v>22</v>
      </c>
      <c r="Q616" s="73">
        <v>22</v>
      </c>
      <c r="R616" s="73">
        <v>22</v>
      </c>
      <c r="S616" s="73">
        <v>22</v>
      </c>
    </row>
    <row r="617" spans="1:19">
      <c r="A617" s="14">
        <f t="shared" si="25"/>
        <v>617</v>
      </c>
      <c r="B617" s="121" t="s">
        <v>2910</v>
      </c>
      <c r="C617" s="121"/>
      <c r="D617" s="121" t="s">
        <v>2911</v>
      </c>
      <c r="E617" s="121" t="s">
        <v>1595</v>
      </c>
      <c r="F617" s="121" t="s">
        <v>1718</v>
      </c>
      <c r="G617" s="121" t="s">
        <v>47</v>
      </c>
      <c r="H617" s="122">
        <v>2022</v>
      </c>
      <c r="I617" s="74">
        <v>20</v>
      </c>
      <c r="J617" s="74">
        <v>20</v>
      </c>
      <c r="K617" s="74">
        <v>20</v>
      </c>
      <c r="L617" s="74">
        <v>20</v>
      </c>
      <c r="M617" s="73">
        <v>20</v>
      </c>
      <c r="N617" s="73">
        <v>20</v>
      </c>
      <c r="O617" s="73">
        <v>20</v>
      </c>
      <c r="P617" s="73">
        <v>20</v>
      </c>
      <c r="Q617" s="73">
        <v>20</v>
      </c>
      <c r="R617" s="73">
        <v>20</v>
      </c>
      <c r="S617" s="73">
        <v>20</v>
      </c>
    </row>
    <row r="618" spans="1:19">
      <c r="A618" s="14">
        <f t="shared" si="25"/>
        <v>618</v>
      </c>
      <c r="B618" s="121" t="s">
        <v>2912</v>
      </c>
      <c r="C618" s="121"/>
      <c r="D618" s="121" t="s">
        <v>2913</v>
      </c>
      <c r="E618" s="121" t="s">
        <v>1595</v>
      </c>
      <c r="F618" s="121" t="s">
        <v>1718</v>
      </c>
      <c r="G618" s="121" t="s">
        <v>47</v>
      </c>
      <c r="H618" s="122">
        <v>2022</v>
      </c>
      <c r="I618" s="74">
        <v>76.8</v>
      </c>
      <c r="J618" s="74">
        <v>76.8</v>
      </c>
      <c r="K618" s="74">
        <v>76.8</v>
      </c>
      <c r="L618" s="74">
        <v>76.8</v>
      </c>
      <c r="M618" s="73">
        <v>76.8</v>
      </c>
      <c r="N618" s="73">
        <v>76.8</v>
      </c>
      <c r="O618" s="73">
        <v>76.8</v>
      </c>
      <c r="P618" s="73">
        <v>76.8</v>
      </c>
      <c r="Q618" s="73">
        <v>76.8</v>
      </c>
      <c r="R618" s="73">
        <v>76.8</v>
      </c>
      <c r="S618" s="73">
        <v>76.8</v>
      </c>
    </row>
    <row r="619" spans="1:19">
      <c r="A619" s="14">
        <f t="shared" si="25"/>
        <v>619</v>
      </c>
      <c r="B619" s="121" t="s">
        <v>1265</v>
      </c>
      <c r="C619" s="121"/>
      <c r="D619" s="121" t="s">
        <v>1266</v>
      </c>
      <c r="E619" s="121" t="s">
        <v>1267</v>
      </c>
      <c r="F619" s="121" t="s">
        <v>1406</v>
      </c>
      <c r="G619" s="121" t="s">
        <v>55</v>
      </c>
      <c r="H619" s="122">
        <v>2008</v>
      </c>
      <c r="I619" s="74">
        <v>150</v>
      </c>
      <c r="J619" s="74">
        <v>150</v>
      </c>
      <c r="K619" s="74">
        <v>150</v>
      </c>
      <c r="L619" s="74">
        <v>150</v>
      </c>
      <c r="M619" s="73">
        <v>150</v>
      </c>
      <c r="N619" s="73">
        <v>150</v>
      </c>
      <c r="O619" s="73">
        <v>150</v>
      </c>
      <c r="P619" s="73">
        <v>150</v>
      </c>
      <c r="Q619" s="73">
        <v>150</v>
      </c>
      <c r="R619" s="73">
        <v>150</v>
      </c>
      <c r="S619" s="73">
        <v>150</v>
      </c>
    </row>
    <row r="620" spans="1:19">
      <c r="A620" s="14">
        <f t="shared" si="25"/>
        <v>620</v>
      </c>
      <c r="B620" s="121" t="s">
        <v>1206</v>
      </c>
      <c r="C620" s="121"/>
      <c r="D620" s="121" t="s">
        <v>1207</v>
      </c>
      <c r="E620" s="121" t="s">
        <v>89</v>
      </c>
      <c r="F620" s="121" t="s">
        <v>1718</v>
      </c>
      <c r="G620" s="121" t="s">
        <v>47</v>
      </c>
      <c r="H620" s="122">
        <v>2015</v>
      </c>
      <c r="I620" s="74">
        <v>105.61</v>
      </c>
      <c r="J620" s="74">
        <v>105.6</v>
      </c>
      <c r="K620" s="74">
        <v>105.6</v>
      </c>
      <c r="L620" s="74">
        <v>105.6</v>
      </c>
      <c r="M620" s="73">
        <v>105.6</v>
      </c>
      <c r="N620" s="73">
        <v>105.6</v>
      </c>
      <c r="O620" s="73">
        <v>105.6</v>
      </c>
      <c r="P620" s="73">
        <v>105.6</v>
      </c>
      <c r="Q620" s="73">
        <v>105.6</v>
      </c>
      <c r="R620" s="73">
        <v>105.6</v>
      </c>
      <c r="S620" s="73">
        <v>105.6</v>
      </c>
    </row>
    <row r="621" spans="1:19">
      <c r="A621" s="14">
        <f t="shared" si="25"/>
        <v>621</v>
      </c>
      <c r="B621" s="121" t="s">
        <v>1208</v>
      </c>
      <c r="C621" s="121"/>
      <c r="D621" s="121" t="s">
        <v>1209</v>
      </c>
      <c r="E621" s="121" t="s">
        <v>89</v>
      </c>
      <c r="F621" s="121" t="s">
        <v>1718</v>
      </c>
      <c r="G621" s="121" t="s">
        <v>47</v>
      </c>
      <c r="H621" s="122">
        <v>2015</v>
      </c>
      <c r="I621" s="74">
        <v>105.61</v>
      </c>
      <c r="J621" s="74">
        <v>105.6</v>
      </c>
      <c r="K621" s="74">
        <v>105.6</v>
      </c>
      <c r="L621" s="74">
        <v>105.6</v>
      </c>
      <c r="M621" s="73">
        <v>105.6</v>
      </c>
      <c r="N621" s="73">
        <v>105.6</v>
      </c>
      <c r="O621" s="73">
        <v>105.6</v>
      </c>
      <c r="P621" s="73">
        <v>105.6</v>
      </c>
      <c r="Q621" s="73">
        <v>105.6</v>
      </c>
      <c r="R621" s="73">
        <v>105.6</v>
      </c>
      <c r="S621" s="73">
        <v>105.6</v>
      </c>
    </row>
    <row r="622" spans="1:19">
      <c r="A622" s="14">
        <f t="shared" si="25"/>
        <v>622</v>
      </c>
      <c r="B622" s="121" t="s">
        <v>1255</v>
      </c>
      <c r="C622" s="121"/>
      <c r="D622" s="121" t="s">
        <v>1256</v>
      </c>
      <c r="E622" s="121" t="s">
        <v>1257</v>
      </c>
      <c r="F622" s="121" t="s">
        <v>1406</v>
      </c>
      <c r="G622" s="121" t="s">
        <v>55</v>
      </c>
      <c r="H622" s="122">
        <v>2014</v>
      </c>
      <c r="I622" s="74">
        <v>144.30000000000001</v>
      </c>
      <c r="J622" s="74">
        <v>144.30000000000001</v>
      </c>
      <c r="K622" s="74">
        <v>144.30000000000001</v>
      </c>
      <c r="L622" s="74">
        <v>144.30000000000001</v>
      </c>
      <c r="M622" s="73">
        <v>144.30000000000001</v>
      </c>
      <c r="N622" s="73">
        <v>144.30000000000001</v>
      </c>
      <c r="O622" s="73">
        <v>144.30000000000001</v>
      </c>
      <c r="P622" s="73">
        <v>144.30000000000001</v>
      </c>
      <c r="Q622" s="73">
        <v>144.30000000000001</v>
      </c>
      <c r="R622" s="73">
        <v>144.30000000000001</v>
      </c>
      <c r="S622" s="73">
        <v>144.30000000000001</v>
      </c>
    </row>
    <row r="623" spans="1:19">
      <c r="A623" s="14">
        <f t="shared" si="25"/>
        <v>623</v>
      </c>
      <c r="B623" s="121" t="s">
        <v>1261</v>
      </c>
      <c r="C623" s="121"/>
      <c r="D623" s="121" t="s">
        <v>1262</v>
      </c>
      <c r="E623" s="121" t="s">
        <v>1257</v>
      </c>
      <c r="F623" s="121" t="s">
        <v>1406</v>
      </c>
      <c r="G623" s="121" t="s">
        <v>55</v>
      </c>
      <c r="H623" s="122">
        <v>2014</v>
      </c>
      <c r="I623" s="74">
        <v>144.30000000000001</v>
      </c>
      <c r="J623" s="74">
        <v>144.30000000000001</v>
      </c>
      <c r="K623" s="74">
        <v>144.30000000000001</v>
      </c>
      <c r="L623" s="74">
        <v>144.30000000000001</v>
      </c>
      <c r="M623" s="73">
        <v>144.30000000000001</v>
      </c>
      <c r="N623" s="73">
        <v>144.30000000000001</v>
      </c>
      <c r="O623" s="73">
        <v>144.30000000000001</v>
      </c>
      <c r="P623" s="73">
        <v>144.30000000000001</v>
      </c>
      <c r="Q623" s="73">
        <v>144.30000000000001</v>
      </c>
      <c r="R623" s="73">
        <v>144.30000000000001</v>
      </c>
      <c r="S623" s="73">
        <v>144.30000000000001</v>
      </c>
    </row>
    <row r="624" spans="1:19">
      <c r="A624" s="14">
        <f t="shared" si="25"/>
        <v>624</v>
      </c>
      <c r="B624" s="121" t="s">
        <v>1390</v>
      </c>
      <c r="C624" s="121"/>
      <c r="D624" s="121" t="s">
        <v>1391</v>
      </c>
      <c r="E624" s="121" t="s">
        <v>394</v>
      </c>
      <c r="F624" s="121" t="s">
        <v>72</v>
      </c>
      <c r="G624" s="121" t="s">
        <v>90</v>
      </c>
      <c r="H624" s="122">
        <v>2019</v>
      </c>
      <c r="I624" s="74">
        <v>162.80000000000001</v>
      </c>
      <c r="J624" s="74">
        <v>162.80000000000001</v>
      </c>
      <c r="K624" s="74">
        <v>162.80000000000001</v>
      </c>
      <c r="L624" s="74">
        <v>162.80000000000001</v>
      </c>
      <c r="M624" s="73">
        <v>162.80000000000001</v>
      </c>
      <c r="N624" s="73">
        <v>162.80000000000001</v>
      </c>
      <c r="O624" s="73">
        <v>162.80000000000001</v>
      </c>
      <c r="P624" s="73">
        <v>162.80000000000001</v>
      </c>
      <c r="Q624" s="73">
        <v>162.80000000000001</v>
      </c>
      <c r="R624" s="73">
        <v>162.80000000000001</v>
      </c>
      <c r="S624" s="73">
        <v>162.80000000000001</v>
      </c>
    </row>
    <row r="625" spans="1:19">
      <c r="A625" s="14">
        <f t="shared" si="25"/>
        <v>625</v>
      </c>
      <c r="B625" s="121" t="s">
        <v>1210</v>
      </c>
      <c r="C625" s="121"/>
      <c r="D625" s="121" t="s">
        <v>1211</v>
      </c>
      <c r="E625" s="121" t="s">
        <v>1102</v>
      </c>
      <c r="F625" s="121" t="s">
        <v>1718</v>
      </c>
      <c r="G625" s="121" t="s">
        <v>47</v>
      </c>
      <c r="H625" s="122">
        <v>2018</v>
      </c>
      <c r="I625" s="74">
        <v>196.6</v>
      </c>
      <c r="J625" s="74">
        <v>196.6</v>
      </c>
      <c r="K625" s="74">
        <v>196.6</v>
      </c>
      <c r="L625" s="74">
        <v>196.6</v>
      </c>
      <c r="M625" s="73">
        <v>196.6</v>
      </c>
      <c r="N625" s="73">
        <v>196.6</v>
      </c>
      <c r="O625" s="73">
        <v>196.6</v>
      </c>
      <c r="P625" s="73">
        <v>196.6</v>
      </c>
      <c r="Q625" s="73">
        <v>196.6</v>
      </c>
      <c r="R625" s="73">
        <v>196.6</v>
      </c>
      <c r="S625" s="73">
        <v>196.6</v>
      </c>
    </row>
    <row r="626" spans="1:19">
      <c r="A626" s="14">
        <f t="shared" si="25"/>
        <v>626</v>
      </c>
      <c r="B626" s="121" t="s">
        <v>1212</v>
      </c>
      <c r="C626" s="121"/>
      <c r="D626" s="121" t="s">
        <v>1213</v>
      </c>
      <c r="E626" s="121" t="s">
        <v>1214</v>
      </c>
      <c r="F626" s="121" t="s">
        <v>1718</v>
      </c>
      <c r="G626" s="121" t="s">
        <v>47</v>
      </c>
      <c r="H626" s="122">
        <v>2009</v>
      </c>
      <c r="I626" s="74">
        <v>92.61</v>
      </c>
      <c r="J626" s="74">
        <v>92.6</v>
      </c>
      <c r="K626" s="74">
        <v>92.6</v>
      </c>
      <c r="L626" s="74">
        <v>92.6</v>
      </c>
      <c r="M626" s="73">
        <v>92.6</v>
      </c>
      <c r="N626" s="73">
        <v>92.6</v>
      </c>
      <c r="O626" s="73">
        <v>92.6</v>
      </c>
      <c r="P626" s="73">
        <v>92.6</v>
      </c>
      <c r="Q626" s="73">
        <v>92.6</v>
      </c>
      <c r="R626" s="73">
        <v>92.6</v>
      </c>
      <c r="S626" s="73">
        <v>92.6</v>
      </c>
    </row>
    <row r="627" spans="1:19">
      <c r="A627" s="14">
        <f t="shared" si="25"/>
        <v>627</v>
      </c>
      <c r="B627" s="121" t="s">
        <v>1215</v>
      </c>
      <c r="C627" s="121"/>
      <c r="D627" s="121" t="s">
        <v>1216</v>
      </c>
      <c r="E627" s="121" t="s">
        <v>1214</v>
      </c>
      <c r="F627" s="121" t="s">
        <v>1718</v>
      </c>
      <c r="G627" s="121" t="s">
        <v>47</v>
      </c>
      <c r="H627" s="122">
        <v>2009</v>
      </c>
      <c r="I627" s="74">
        <v>60</v>
      </c>
      <c r="J627" s="74">
        <v>60</v>
      </c>
      <c r="K627" s="74">
        <v>60</v>
      </c>
      <c r="L627" s="74">
        <v>60</v>
      </c>
      <c r="M627" s="73">
        <v>60</v>
      </c>
      <c r="N627" s="73">
        <v>60</v>
      </c>
      <c r="O627" s="73">
        <v>60</v>
      </c>
      <c r="P627" s="73">
        <v>60</v>
      </c>
      <c r="Q627" s="73">
        <v>60</v>
      </c>
      <c r="R627" s="73">
        <v>60</v>
      </c>
      <c r="S627" s="73">
        <v>60</v>
      </c>
    </row>
    <row r="628" spans="1:19">
      <c r="A628" s="14">
        <f t="shared" si="25"/>
        <v>628</v>
      </c>
      <c r="B628" s="121" t="s">
        <v>1217</v>
      </c>
      <c r="C628" s="121"/>
      <c r="D628" s="121" t="s">
        <v>1218</v>
      </c>
      <c r="E628" s="121" t="s">
        <v>275</v>
      </c>
      <c r="F628" s="121" t="s">
        <v>1718</v>
      </c>
      <c r="G628" s="121" t="s">
        <v>47</v>
      </c>
      <c r="H628" s="122">
        <v>2008</v>
      </c>
      <c r="I628" s="74">
        <v>58.8</v>
      </c>
      <c r="J628" s="74">
        <v>58.8</v>
      </c>
      <c r="K628" s="74">
        <v>58.8</v>
      </c>
      <c r="L628" s="74">
        <v>58.8</v>
      </c>
      <c r="M628" s="73">
        <v>58.8</v>
      </c>
      <c r="N628" s="73">
        <v>58.8</v>
      </c>
      <c r="O628" s="73">
        <v>58.8</v>
      </c>
      <c r="P628" s="73">
        <v>58.8</v>
      </c>
      <c r="Q628" s="73">
        <v>58.8</v>
      </c>
      <c r="R628" s="73">
        <v>58.8</v>
      </c>
      <c r="S628" s="73">
        <v>58.8</v>
      </c>
    </row>
    <row r="629" spans="1:19">
      <c r="A629" s="14">
        <f t="shared" si="25"/>
        <v>629</v>
      </c>
      <c r="B629" s="121" t="s">
        <v>1278</v>
      </c>
      <c r="C629" s="121"/>
      <c r="D629" s="121" t="s">
        <v>1279</v>
      </c>
      <c r="E629" s="121" t="s">
        <v>1223</v>
      </c>
      <c r="F629" s="121" t="s">
        <v>1406</v>
      </c>
      <c r="G629" s="121" t="s">
        <v>55</v>
      </c>
      <c r="H629" s="122">
        <v>2017</v>
      </c>
      <c r="I629" s="74">
        <v>151.19999999999999</v>
      </c>
      <c r="J629" s="74">
        <v>151.19999999999999</v>
      </c>
      <c r="K629" s="74">
        <v>151.19999999999999</v>
      </c>
      <c r="L629" s="74">
        <v>151.19999999999999</v>
      </c>
      <c r="M629" s="73">
        <v>151.19999999999999</v>
      </c>
      <c r="N629" s="73">
        <v>151.19999999999999</v>
      </c>
      <c r="O629" s="73">
        <v>151.19999999999999</v>
      </c>
      <c r="P629" s="73">
        <v>151.19999999999999</v>
      </c>
      <c r="Q629" s="73">
        <v>151.19999999999999</v>
      </c>
      <c r="R629" s="73">
        <v>151.19999999999999</v>
      </c>
      <c r="S629" s="73">
        <v>151.19999999999999</v>
      </c>
    </row>
    <row r="630" spans="1:19">
      <c r="A630" s="14">
        <f t="shared" si="25"/>
        <v>630</v>
      </c>
      <c r="B630" s="121" t="s">
        <v>2665</v>
      </c>
      <c r="C630" s="121"/>
      <c r="D630" s="121" t="s">
        <v>2666</v>
      </c>
      <c r="E630" s="121" t="s">
        <v>1626</v>
      </c>
      <c r="F630" s="121" t="s">
        <v>1718</v>
      </c>
      <c r="G630" s="121" t="s">
        <v>47</v>
      </c>
      <c r="H630" s="122">
        <v>2021</v>
      </c>
      <c r="I630" s="74">
        <v>151.19999999999999</v>
      </c>
      <c r="J630" s="74">
        <v>151.19999999999999</v>
      </c>
      <c r="K630" s="74">
        <v>151.19999999999999</v>
      </c>
      <c r="L630" s="74">
        <v>151.19999999999999</v>
      </c>
      <c r="M630" s="73">
        <v>151.19999999999999</v>
      </c>
      <c r="N630" s="73">
        <v>151.19999999999999</v>
      </c>
      <c r="O630" s="73">
        <v>151.19999999999999</v>
      </c>
      <c r="P630" s="73">
        <v>151.19999999999999</v>
      </c>
      <c r="Q630" s="73">
        <v>151.19999999999999</v>
      </c>
      <c r="R630" s="73">
        <v>151.19999999999999</v>
      </c>
      <c r="S630" s="73">
        <v>151.19999999999999</v>
      </c>
    </row>
    <row r="631" spans="1:19">
      <c r="A631" s="14">
        <f t="shared" si="25"/>
        <v>631</v>
      </c>
      <c r="B631" s="121" t="s">
        <v>2667</v>
      </c>
      <c r="C631" s="121"/>
      <c r="D631" s="121" t="s">
        <v>2668</v>
      </c>
      <c r="E631" s="121" t="s">
        <v>1626</v>
      </c>
      <c r="F631" s="121" t="s">
        <v>1718</v>
      </c>
      <c r="G631" s="121" t="s">
        <v>47</v>
      </c>
      <c r="H631" s="122">
        <v>2021</v>
      </c>
      <c r="I631" s="74">
        <v>151.19999999999999</v>
      </c>
      <c r="J631" s="74">
        <v>151.19999999999999</v>
      </c>
      <c r="K631" s="74">
        <v>151.19999999999999</v>
      </c>
      <c r="L631" s="74">
        <v>151.19999999999999</v>
      </c>
      <c r="M631" s="73">
        <v>151.19999999999999</v>
      </c>
      <c r="N631" s="73">
        <v>151.19999999999999</v>
      </c>
      <c r="O631" s="73">
        <v>151.19999999999999</v>
      </c>
      <c r="P631" s="73">
        <v>151.19999999999999</v>
      </c>
      <c r="Q631" s="73">
        <v>151.19999999999999</v>
      </c>
      <c r="R631" s="73">
        <v>151.19999999999999</v>
      </c>
      <c r="S631" s="73">
        <v>151.19999999999999</v>
      </c>
    </row>
    <row r="632" spans="1:19">
      <c r="A632" s="14">
        <f t="shared" si="25"/>
        <v>632</v>
      </c>
      <c r="B632" s="121" t="s">
        <v>1631</v>
      </c>
      <c r="C632" s="121"/>
      <c r="D632" s="121" t="s">
        <v>2260</v>
      </c>
      <c r="E632" s="121" t="s">
        <v>48</v>
      </c>
      <c r="F632" s="121" t="s">
        <v>72</v>
      </c>
      <c r="G632" s="121" t="s">
        <v>90</v>
      </c>
      <c r="H632" s="122">
        <v>2020</v>
      </c>
      <c r="I632" s="74">
        <v>144.9</v>
      </c>
      <c r="J632" s="74">
        <v>144.9</v>
      </c>
      <c r="K632" s="74">
        <v>144.9</v>
      </c>
      <c r="L632" s="74">
        <v>144.9</v>
      </c>
      <c r="M632" s="73">
        <v>144.9</v>
      </c>
      <c r="N632" s="73">
        <v>144.9</v>
      </c>
      <c r="O632" s="73">
        <v>144.9</v>
      </c>
      <c r="P632" s="73">
        <v>144.9</v>
      </c>
      <c r="Q632" s="73">
        <v>144.9</v>
      </c>
      <c r="R632" s="73">
        <v>144.9</v>
      </c>
      <c r="S632" s="73">
        <v>144.9</v>
      </c>
    </row>
    <row r="633" spans="1:19">
      <c r="A633" s="14">
        <f t="shared" si="25"/>
        <v>633</v>
      </c>
      <c r="B633" s="121" t="s">
        <v>1282</v>
      </c>
      <c r="C633" s="121"/>
      <c r="D633" s="121" t="s">
        <v>1283</v>
      </c>
      <c r="E633" s="121" t="s">
        <v>1099</v>
      </c>
      <c r="F633" s="121" t="s">
        <v>1406</v>
      </c>
      <c r="G633" s="121" t="s">
        <v>55</v>
      </c>
      <c r="H633" s="122">
        <v>2014</v>
      </c>
      <c r="I633" s="74">
        <v>109.15</v>
      </c>
      <c r="J633" s="74">
        <v>109.2</v>
      </c>
      <c r="K633" s="74">
        <v>109.2</v>
      </c>
      <c r="L633" s="74">
        <v>109.2</v>
      </c>
      <c r="M633" s="73">
        <v>109.2</v>
      </c>
      <c r="N633" s="73">
        <v>109.2</v>
      </c>
      <c r="O633" s="73">
        <v>109.2</v>
      </c>
      <c r="P633" s="73">
        <v>109.2</v>
      </c>
      <c r="Q633" s="73">
        <v>109.2</v>
      </c>
      <c r="R633" s="73">
        <v>109.2</v>
      </c>
      <c r="S633" s="73">
        <v>109.2</v>
      </c>
    </row>
    <row r="634" spans="1:19">
      <c r="A634" s="14">
        <f t="shared" si="25"/>
        <v>634</v>
      </c>
      <c r="B634" s="121" t="s">
        <v>1286</v>
      </c>
      <c r="C634" s="121"/>
      <c r="D634" s="121" t="s">
        <v>1287</v>
      </c>
      <c r="E634" s="121" t="s">
        <v>1099</v>
      </c>
      <c r="F634" s="121" t="s">
        <v>1406</v>
      </c>
      <c r="G634" s="121" t="s">
        <v>55</v>
      </c>
      <c r="H634" s="122">
        <v>2014</v>
      </c>
      <c r="I634" s="74">
        <v>109.15</v>
      </c>
      <c r="J634" s="74">
        <v>109.2</v>
      </c>
      <c r="K634" s="74">
        <v>109.2</v>
      </c>
      <c r="L634" s="74">
        <v>109.2</v>
      </c>
      <c r="M634" s="73">
        <v>109.2</v>
      </c>
      <c r="N634" s="73">
        <v>109.2</v>
      </c>
      <c r="O634" s="73">
        <v>109.2</v>
      </c>
      <c r="P634" s="73">
        <v>109.2</v>
      </c>
      <c r="Q634" s="73">
        <v>109.2</v>
      </c>
      <c r="R634" s="73">
        <v>109.2</v>
      </c>
      <c r="S634" s="73">
        <v>109.2</v>
      </c>
    </row>
    <row r="635" spans="1:19">
      <c r="A635" s="14">
        <f t="shared" si="25"/>
        <v>635</v>
      </c>
      <c r="B635" s="121" t="s">
        <v>1288</v>
      </c>
      <c r="C635" s="121"/>
      <c r="D635" s="121" t="s">
        <v>1289</v>
      </c>
      <c r="E635" s="121" t="s">
        <v>1099</v>
      </c>
      <c r="F635" s="121" t="s">
        <v>1406</v>
      </c>
      <c r="G635" s="121" t="s">
        <v>55</v>
      </c>
      <c r="H635" s="122">
        <v>2014</v>
      </c>
      <c r="I635" s="74">
        <v>94.19</v>
      </c>
      <c r="J635" s="74">
        <v>94.2</v>
      </c>
      <c r="K635" s="74">
        <v>94.2</v>
      </c>
      <c r="L635" s="74">
        <v>94.2</v>
      </c>
      <c r="M635" s="73">
        <v>94.2</v>
      </c>
      <c r="N635" s="73">
        <v>94.2</v>
      </c>
      <c r="O635" s="73">
        <v>94.2</v>
      </c>
      <c r="P635" s="73">
        <v>94.2</v>
      </c>
      <c r="Q635" s="73">
        <v>94.2</v>
      </c>
      <c r="R635" s="73">
        <v>94.2</v>
      </c>
      <c r="S635" s="73">
        <v>94.2</v>
      </c>
    </row>
    <row r="636" spans="1:19">
      <c r="A636" s="14">
        <f t="shared" si="25"/>
        <v>636</v>
      </c>
      <c r="B636" s="121" t="s">
        <v>1292</v>
      </c>
      <c r="C636" s="121"/>
      <c r="D636" s="121" t="s">
        <v>1293</v>
      </c>
      <c r="E636" s="121" t="s">
        <v>1099</v>
      </c>
      <c r="F636" s="121" t="s">
        <v>1406</v>
      </c>
      <c r="G636" s="121" t="s">
        <v>55</v>
      </c>
      <c r="H636" s="122">
        <v>2014</v>
      </c>
      <c r="I636" s="74">
        <v>96.6</v>
      </c>
      <c r="J636" s="74">
        <v>96.6</v>
      </c>
      <c r="K636" s="74">
        <v>96.6</v>
      </c>
      <c r="L636" s="74">
        <v>96.6</v>
      </c>
      <c r="M636" s="73">
        <v>96.6</v>
      </c>
      <c r="N636" s="73">
        <v>96.6</v>
      </c>
      <c r="O636" s="73">
        <v>96.6</v>
      </c>
      <c r="P636" s="73">
        <v>96.6</v>
      </c>
      <c r="Q636" s="73">
        <v>96.6</v>
      </c>
      <c r="R636" s="73">
        <v>96.6</v>
      </c>
      <c r="S636" s="73">
        <v>96.6</v>
      </c>
    </row>
    <row r="637" spans="1:19">
      <c r="A637" s="14">
        <f t="shared" si="25"/>
        <v>637</v>
      </c>
      <c r="B637" s="121" t="s">
        <v>1219</v>
      </c>
      <c r="C637" s="121"/>
      <c r="D637" s="121" t="s">
        <v>1220</v>
      </c>
      <c r="E637" s="121" t="s">
        <v>275</v>
      </c>
      <c r="F637" s="121" t="s">
        <v>1718</v>
      </c>
      <c r="G637" s="121" t="s">
        <v>47</v>
      </c>
      <c r="H637" s="122">
        <v>2008</v>
      </c>
      <c r="I637" s="74">
        <v>142.5</v>
      </c>
      <c r="J637" s="74">
        <v>142.5</v>
      </c>
      <c r="K637" s="74">
        <v>142.5</v>
      </c>
      <c r="L637" s="74">
        <v>142.5</v>
      </c>
      <c r="M637" s="73">
        <v>142.5</v>
      </c>
      <c r="N637" s="73">
        <v>142.5</v>
      </c>
      <c r="O637" s="73">
        <v>142.5</v>
      </c>
      <c r="P637" s="73">
        <v>142.5</v>
      </c>
      <c r="Q637" s="73">
        <v>142.5</v>
      </c>
      <c r="R637" s="73">
        <v>142.5</v>
      </c>
      <c r="S637" s="73">
        <v>142.5</v>
      </c>
    </row>
    <row r="638" spans="1:19">
      <c r="A638" s="14">
        <f t="shared" si="25"/>
        <v>638</v>
      </c>
      <c r="B638" s="121" t="s">
        <v>1224</v>
      </c>
      <c r="C638" s="121"/>
      <c r="D638" s="121" t="s">
        <v>1225</v>
      </c>
      <c r="E638" s="121" t="s">
        <v>275</v>
      </c>
      <c r="F638" s="121" t="s">
        <v>1718</v>
      </c>
      <c r="G638" s="121" t="s">
        <v>47</v>
      </c>
      <c r="H638" s="122">
        <v>2019</v>
      </c>
      <c r="I638" s="74">
        <v>115.5</v>
      </c>
      <c r="J638" s="74">
        <v>115.5</v>
      </c>
      <c r="K638" s="74">
        <v>115.5</v>
      </c>
      <c r="L638" s="74">
        <v>115.5</v>
      </c>
      <c r="M638" s="73">
        <v>115.5</v>
      </c>
      <c r="N638" s="73">
        <v>115.5</v>
      </c>
      <c r="O638" s="73">
        <v>115.5</v>
      </c>
      <c r="P638" s="73">
        <v>115.5</v>
      </c>
      <c r="Q638" s="73">
        <v>115.5</v>
      </c>
      <c r="R638" s="73">
        <v>115.5</v>
      </c>
      <c r="S638" s="73">
        <v>115.5</v>
      </c>
    </row>
    <row r="639" spans="1:19">
      <c r="A639" s="14">
        <f t="shared" si="25"/>
        <v>639</v>
      </c>
      <c r="B639" s="121" t="s">
        <v>3187</v>
      </c>
      <c r="C639" s="121"/>
      <c r="D639" s="121" t="s">
        <v>3188</v>
      </c>
      <c r="E639" s="121" t="s">
        <v>275</v>
      </c>
      <c r="F639" s="121" t="s">
        <v>1718</v>
      </c>
      <c r="G639" s="121" t="s">
        <v>47</v>
      </c>
      <c r="H639" s="122">
        <v>2022</v>
      </c>
      <c r="I639" s="74">
        <v>106.92</v>
      </c>
      <c r="J639" s="74">
        <v>106.9</v>
      </c>
      <c r="K639" s="74">
        <v>106.9</v>
      </c>
      <c r="L639" s="74">
        <v>106.9</v>
      </c>
      <c r="M639" s="73">
        <v>106.9</v>
      </c>
      <c r="N639" s="73">
        <v>106.9</v>
      </c>
      <c r="O639" s="73">
        <v>106.9</v>
      </c>
      <c r="P639" s="73">
        <v>106.9</v>
      </c>
      <c r="Q639" s="73">
        <v>106.9</v>
      </c>
      <c r="R639" s="73">
        <v>106.9</v>
      </c>
      <c r="S639" s="73">
        <v>106.9</v>
      </c>
    </row>
    <row r="640" spans="1:19">
      <c r="A640" s="14">
        <f t="shared" si="25"/>
        <v>640</v>
      </c>
      <c r="B640" s="121" t="s">
        <v>3189</v>
      </c>
      <c r="C640" s="121"/>
      <c r="D640" s="121" t="s">
        <v>3190</v>
      </c>
      <c r="E640" s="121" t="s">
        <v>275</v>
      </c>
      <c r="F640" s="121" t="s">
        <v>1718</v>
      </c>
      <c r="G640" s="121" t="s">
        <v>47</v>
      </c>
      <c r="H640" s="122">
        <v>2022</v>
      </c>
      <c r="I640" s="74">
        <v>108.54</v>
      </c>
      <c r="J640" s="74">
        <v>108.5</v>
      </c>
      <c r="K640" s="74">
        <v>108.5</v>
      </c>
      <c r="L640" s="74">
        <v>108.5</v>
      </c>
      <c r="M640" s="73">
        <v>108.5</v>
      </c>
      <c r="N640" s="73">
        <v>108.5</v>
      </c>
      <c r="O640" s="73">
        <v>108.5</v>
      </c>
      <c r="P640" s="73">
        <v>108.5</v>
      </c>
      <c r="Q640" s="73">
        <v>108.5</v>
      </c>
      <c r="R640" s="73">
        <v>108.5</v>
      </c>
      <c r="S640" s="73">
        <v>108.5</v>
      </c>
    </row>
    <row r="641" spans="1:19">
      <c r="A641" s="14">
        <f t="shared" si="25"/>
        <v>641</v>
      </c>
      <c r="B641" s="121" t="s">
        <v>1392</v>
      </c>
      <c r="C641" s="121"/>
      <c r="D641" s="121" t="s">
        <v>1393</v>
      </c>
      <c r="E641" s="121" t="s">
        <v>394</v>
      </c>
      <c r="F641" s="121" t="s">
        <v>72</v>
      </c>
      <c r="G641" s="121" t="s">
        <v>90</v>
      </c>
      <c r="H641" s="122">
        <v>2009</v>
      </c>
      <c r="I641" s="74">
        <v>179.85</v>
      </c>
      <c r="J641" s="74">
        <v>179.9</v>
      </c>
      <c r="K641" s="74">
        <v>179.9</v>
      </c>
      <c r="L641" s="74">
        <v>179.9</v>
      </c>
      <c r="M641" s="73">
        <v>179.9</v>
      </c>
      <c r="N641" s="73">
        <v>179.9</v>
      </c>
      <c r="O641" s="73">
        <v>179.9</v>
      </c>
      <c r="P641" s="73">
        <v>179.9</v>
      </c>
      <c r="Q641" s="73">
        <v>179.9</v>
      </c>
      <c r="R641" s="73">
        <v>179.9</v>
      </c>
      <c r="S641" s="73">
        <v>179.9</v>
      </c>
    </row>
    <row r="642" spans="1:19">
      <c r="A642" s="14">
        <f t="shared" si="25"/>
        <v>642</v>
      </c>
      <c r="B642" s="121" t="s">
        <v>1394</v>
      </c>
      <c r="C642" s="121"/>
      <c r="D642" s="121" t="s">
        <v>1395</v>
      </c>
      <c r="E642" s="121" t="s">
        <v>394</v>
      </c>
      <c r="F642" s="121" t="s">
        <v>72</v>
      </c>
      <c r="G642" s="121" t="s">
        <v>90</v>
      </c>
      <c r="H642" s="122">
        <v>2010</v>
      </c>
      <c r="I642" s="74">
        <v>200.12</v>
      </c>
      <c r="J642" s="74">
        <v>200.1</v>
      </c>
      <c r="K642" s="74">
        <v>200.1</v>
      </c>
      <c r="L642" s="74">
        <v>200.1</v>
      </c>
      <c r="M642" s="73">
        <v>200.1</v>
      </c>
      <c r="N642" s="73">
        <v>200.1</v>
      </c>
      <c r="O642" s="73">
        <v>200.1</v>
      </c>
      <c r="P642" s="73">
        <v>200.1</v>
      </c>
      <c r="Q642" s="73">
        <v>200.1</v>
      </c>
      <c r="R642" s="73">
        <v>200.1</v>
      </c>
      <c r="S642" s="73">
        <v>200.1</v>
      </c>
    </row>
    <row r="643" spans="1:19">
      <c r="A643" s="14">
        <f t="shared" si="25"/>
        <v>643</v>
      </c>
      <c r="B643" s="121" t="s">
        <v>1228</v>
      </c>
      <c r="C643" s="121"/>
      <c r="D643" s="121" t="s">
        <v>1229</v>
      </c>
      <c r="E643" s="121" t="s">
        <v>56</v>
      </c>
      <c r="F643" s="121" t="s">
        <v>1718</v>
      </c>
      <c r="G643" s="121" t="s">
        <v>47</v>
      </c>
      <c r="H643" s="122">
        <v>2001</v>
      </c>
      <c r="I643" s="74">
        <v>91.7</v>
      </c>
      <c r="J643" s="74">
        <v>91.7</v>
      </c>
      <c r="K643" s="74">
        <v>91.7</v>
      </c>
      <c r="L643" s="74">
        <v>91.7</v>
      </c>
      <c r="M643" s="73">
        <v>91.7</v>
      </c>
      <c r="N643" s="73">
        <v>91.7</v>
      </c>
      <c r="O643" s="73">
        <v>91.7</v>
      </c>
      <c r="P643" s="73">
        <v>91.7</v>
      </c>
      <c r="Q643" s="73">
        <v>91.7</v>
      </c>
      <c r="R643" s="73">
        <v>91.7</v>
      </c>
      <c r="S643" s="73">
        <v>91.7</v>
      </c>
    </row>
    <row r="644" spans="1:19">
      <c r="A644" s="14">
        <f t="shared" si="25"/>
        <v>644</v>
      </c>
      <c r="B644" s="121" t="s">
        <v>1230</v>
      </c>
      <c r="C644" s="121"/>
      <c r="D644" s="121" t="s">
        <v>1231</v>
      </c>
      <c r="E644" s="121" t="s">
        <v>56</v>
      </c>
      <c r="F644" s="121" t="s">
        <v>1718</v>
      </c>
      <c r="G644" s="121" t="s">
        <v>47</v>
      </c>
      <c r="H644" s="122">
        <v>2001</v>
      </c>
      <c r="I644" s="74">
        <v>86</v>
      </c>
      <c r="J644" s="74">
        <v>85.8</v>
      </c>
      <c r="K644" s="74">
        <v>85.8</v>
      </c>
      <c r="L644" s="74">
        <v>85.8</v>
      </c>
      <c r="M644" s="73">
        <v>85.8</v>
      </c>
      <c r="N644" s="73">
        <v>85.8</v>
      </c>
      <c r="O644" s="73">
        <v>85.8</v>
      </c>
      <c r="P644" s="73">
        <v>85.8</v>
      </c>
      <c r="Q644" s="73">
        <v>85.8</v>
      </c>
      <c r="R644" s="73">
        <v>85.8</v>
      </c>
      <c r="S644" s="73">
        <v>85.8</v>
      </c>
    </row>
    <row r="645" spans="1:19">
      <c r="A645" s="14">
        <f t="shared" ref="A645:A708" si="26">A644+1</f>
        <v>645</v>
      </c>
      <c r="B645" s="121" t="s">
        <v>1396</v>
      </c>
      <c r="C645" s="121"/>
      <c r="D645" s="121" t="s">
        <v>1397</v>
      </c>
      <c r="E645" s="121" t="s">
        <v>53</v>
      </c>
      <c r="F645" s="121" t="s">
        <v>72</v>
      </c>
      <c r="G645" s="121" t="s">
        <v>90</v>
      </c>
      <c r="H645" s="122">
        <v>2009</v>
      </c>
      <c r="I645" s="74">
        <v>160.80000000000001</v>
      </c>
      <c r="J645" s="74">
        <v>160.80000000000001</v>
      </c>
      <c r="K645" s="74">
        <v>160.80000000000001</v>
      </c>
      <c r="L645" s="74">
        <v>160.80000000000001</v>
      </c>
      <c r="M645" s="73">
        <v>160.80000000000001</v>
      </c>
      <c r="N645" s="73">
        <v>160.80000000000001</v>
      </c>
      <c r="O645" s="73">
        <v>160.80000000000001</v>
      </c>
      <c r="P645" s="73">
        <v>160.80000000000001</v>
      </c>
      <c r="Q645" s="73">
        <v>160.80000000000001</v>
      </c>
      <c r="R645" s="73">
        <v>160.80000000000001</v>
      </c>
      <c r="S645" s="73">
        <v>160.80000000000001</v>
      </c>
    </row>
    <row r="646" spans="1:19">
      <c r="A646" s="14">
        <f t="shared" si="26"/>
        <v>646</v>
      </c>
      <c r="B646" s="121" t="s">
        <v>1398</v>
      </c>
      <c r="C646" s="121"/>
      <c r="D646" s="121" t="s">
        <v>1399</v>
      </c>
      <c r="E646" s="121" t="s">
        <v>53</v>
      </c>
      <c r="F646" s="121" t="s">
        <v>72</v>
      </c>
      <c r="G646" s="121" t="s">
        <v>90</v>
      </c>
      <c r="H646" s="122">
        <v>2009</v>
      </c>
      <c r="I646" s="74">
        <v>141.6</v>
      </c>
      <c r="J646" s="74">
        <v>141.6</v>
      </c>
      <c r="K646" s="74">
        <v>141.6</v>
      </c>
      <c r="L646" s="74">
        <v>141.6</v>
      </c>
      <c r="M646" s="73">
        <v>141.6</v>
      </c>
      <c r="N646" s="73">
        <v>141.6</v>
      </c>
      <c r="O646" s="73">
        <v>141.6</v>
      </c>
      <c r="P646" s="73">
        <v>141.6</v>
      </c>
      <c r="Q646" s="73">
        <v>141.6</v>
      </c>
      <c r="R646" s="73">
        <v>141.6</v>
      </c>
      <c r="S646" s="73">
        <v>141.6</v>
      </c>
    </row>
    <row r="647" spans="1:19">
      <c r="A647" s="14">
        <f t="shared" si="26"/>
        <v>647</v>
      </c>
      <c r="B647" s="121" t="s">
        <v>1400</v>
      </c>
      <c r="C647" s="121"/>
      <c r="D647" s="121" t="s">
        <v>1401</v>
      </c>
      <c r="E647" s="121" t="s">
        <v>53</v>
      </c>
      <c r="F647" s="121" t="s">
        <v>72</v>
      </c>
      <c r="G647" s="121" t="s">
        <v>90</v>
      </c>
      <c r="H647" s="122">
        <v>2011</v>
      </c>
      <c r="I647" s="74">
        <v>100.8</v>
      </c>
      <c r="J647" s="74">
        <v>100.8</v>
      </c>
      <c r="K647" s="74">
        <v>100.8</v>
      </c>
      <c r="L647" s="74">
        <v>100.8</v>
      </c>
      <c r="M647" s="73">
        <v>100.8</v>
      </c>
      <c r="N647" s="73">
        <v>100.8</v>
      </c>
      <c r="O647" s="73">
        <v>100.8</v>
      </c>
      <c r="P647" s="73">
        <v>100.8</v>
      </c>
      <c r="Q647" s="73">
        <v>100.8</v>
      </c>
      <c r="R647" s="73">
        <v>100.8</v>
      </c>
      <c r="S647" s="73">
        <v>100.8</v>
      </c>
    </row>
    <row r="648" spans="1:19">
      <c r="A648" s="14">
        <f t="shared" si="26"/>
        <v>648</v>
      </c>
      <c r="B648" s="121" t="s">
        <v>1634</v>
      </c>
      <c r="C648" s="121"/>
      <c r="D648" s="121" t="s">
        <v>2261</v>
      </c>
      <c r="E648" s="121" t="s">
        <v>179</v>
      </c>
      <c r="F648" s="121" t="s">
        <v>72</v>
      </c>
      <c r="G648" s="121" t="s">
        <v>90</v>
      </c>
      <c r="H648" s="122">
        <v>2020</v>
      </c>
      <c r="I648" s="74">
        <v>151.19999999999999</v>
      </c>
      <c r="J648" s="74">
        <v>151.19999999999999</v>
      </c>
      <c r="K648" s="74">
        <v>151.19999999999999</v>
      </c>
      <c r="L648" s="74">
        <v>151.19999999999999</v>
      </c>
      <c r="M648" s="73">
        <v>151.19999999999999</v>
      </c>
      <c r="N648" s="73">
        <v>151.19999999999999</v>
      </c>
      <c r="O648" s="73">
        <v>151.19999999999999</v>
      </c>
      <c r="P648" s="73">
        <v>151.19999999999999</v>
      </c>
      <c r="Q648" s="73">
        <v>151.19999999999999</v>
      </c>
      <c r="R648" s="73">
        <v>151.19999999999999</v>
      </c>
      <c r="S648" s="73">
        <v>151.19999999999999</v>
      </c>
    </row>
    <row r="649" spans="1:19">
      <c r="A649" s="14">
        <f t="shared" si="26"/>
        <v>649</v>
      </c>
      <c r="B649" s="121" t="s">
        <v>1232</v>
      </c>
      <c r="C649" s="121"/>
      <c r="D649" s="121" t="s">
        <v>1233</v>
      </c>
      <c r="E649" s="121" t="s">
        <v>1077</v>
      </c>
      <c r="F649" s="121" t="s">
        <v>1718</v>
      </c>
      <c r="G649" s="121" t="s">
        <v>47</v>
      </c>
      <c r="H649" s="122">
        <v>2008</v>
      </c>
      <c r="I649" s="74">
        <v>121.5</v>
      </c>
      <c r="J649" s="74">
        <v>121.5</v>
      </c>
      <c r="K649" s="74">
        <v>121.5</v>
      </c>
      <c r="L649" s="74">
        <v>121.5</v>
      </c>
      <c r="M649" s="73">
        <v>121.5</v>
      </c>
      <c r="N649" s="73">
        <v>121.5</v>
      </c>
      <c r="O649" s="73">
        <v>121.5</v>
      </c>
      <c r="P649" s="73">
        <v>121.5</v>
      </c>
      <c r="Q649" s="73">
        <v>121.5</v>
      </c>
      <c r="R649" s="73">
        <v>121.5</v>
      </c>
      <c r="S649" s="73">
        <v>121.5</v>
      </c>
    </row>
    <row r="650" spans="1:19">
      <c r="A650" s="14">
        <f t="shared" si="26"/>
        <v>650</v>
      </c>
      <c r="B650" s="121" t="s">
        <v>1234</v>
      </c>
      <c r="C650" s="121"/>
      <c r="D650" s="121" t="s">
        <v>1235</v>
      </c>
      <c r="E650" s="121" t="s">
        <v>1077</v>
      </c>
      <c r="F650" s="121" t="s">
        <v>1718</v>
      </c>
      <c r="G650" s="121" t="s">
        <v>47</v>
      </c>
      <c r="H650" s="122">
        <v>2008</v>
      </c>
      <c r="I650" s="74">
        <v>127.5</v>
      </c>
      <c r="J650" s="74">
        <v>127.5</v>
      </c>
      <c r="K650" s="74">
        <v>127.5</v>
      </c>
      <c r="L650" s="74">
        <v>127.5</v>
      </c>
      <c r="M650" s="73">
        <v>127.5</v>
      </c>
      <c r="N650" s="73">
        <v>127.5</v>
      </c>
      <c r="O650" s="73">
        <v>127.5</v>
      </c>
      <c r="P650" s="73">
        <v>127.5</v>
      </c>
      <c r="Q650" s="73">
        <v>127.5</v>
      </c>
      <c r="R650" s="73">
        <v>127.5</v>
      </c>
      <c r="S650" s="73">
        <v>127.5</v>
      </c>
    </row>
    <row r="651" spans="1:19">
      <c r="A651" s="14">
        <f t="shared" si="26"/>
        <v>651</v>
      </c>
      <c r="B651" s="121" t="s">
        <v>1627</v>
      </c>
      <c r="C651" s="121"/>
      <c r="D651" s="121" t="s">
        <v>2199</v>
      </c>
      <c r="E651" s="121" t="s">
        <v>112</v>
      </c>
      <c r="F651" s="121" t="s">
        <v>1718</v>
      </c>
      <c r="G651" s="121" t="s">
        <v>47</v>
      </c>
      <c r="H651" s="122">
        <v>2020</v>
      </c>
      <c r="I651" s="74">
        <v>150</v>
      </c>
      <c r="J651" s="74">
        <v>150</v>
      </c>
      <c r="K651" s="74">
        <v>150</v>
      </c>
      <c r="L651" s="74">
        <v>150</v>
      </c>
      <c r="M651" s="73">
        <v>150</v>
      </c>
      <c r="N651" s="73">
        <v>150</v>
      </c>
      <c r="O651" s="73">
        <v>150</v>
      </c>
      <c r="P651" s="73">
        <v>150</v>
      </c>
      <c r="Q651" s="73">
        <v>150</v>
      </c>
      <c r="R651" s="73">
        <v>150</v>
      </c>
      <c r="S651" s="73">
        <v>150</v>
      </c>
    </row>
    <row r="652" spans="1:19">
      <c r="A652" s="14">
        <f t="shared" si="26"/>
        <v>652</v>
      </c>
      <c r="B652" s="121" t="s">
        <v>1627</v>
      </c>
      <c r="C652" s="121"/>
      <c r="D652" s="121" t="s">
        <v>2200</v>
      </c>
      <c r="E652" s="121" t="s">
        <v>112</v>
      </c>
      <c r="F652" s="121" t="s">
        <v>1718</v>
      </c>
      <c r="G652" s="121" t="s">
        <v>47</v>
      </c>
      <c r="H652" s="122">
        <v>2020</v>
      </c>
      <c r="I652" s="74">
        <v>150</v>
      </c>
      <c r="J652" s="74">
        <v>150</v>
      </c>
      <c r="K652" s="74">
        <v>150</v>
      </c>
      <c r="L652" s="74">
        <v>150</v>
      </c>
      <c r="M652" s="73">
        <v>150</v>
      </c>
      <c r="N652" s="73">
        <v>150</v>
      </c>
      <c r="O652" s="73">
        <v>150</v>
      </c>
      <c r="P652" s="73">
        <v>150</v>
      </c>
      <c r="Q652" s="73">
        <v>150</v>
      </c>
      <c r="R652" s="73">
        <v>150</v>
      </c>
      <c r="S652" s="73">
        <v>150</v>
      </c>
    </row>
    <row r="653" spans="1:19">
      <c r="A653" s="14">
        <f t="shared" si="26"/>
        <v>653</v>
      </c>
      <c r="B653" s="121" t="s">
        <v>1236</v>
      </c>
      <c r="C653" s="121"/>
      <c r="D653" s="121" t="s">
        <v>1237</v>
      </c>
      <c r="E653" s="121" t="s">
        <v>1102</v>
      </c>
      <c r="F653" s="121" t="s">
        <v>1718</v>
      </c>
      <c r="G653" s="121" t="s">
        <v>47</v>
      </c>
      <c r="H653" s="122">
        <v>2015</v>
      </c>
      <c r="I653" s="74">
        <v>104.26</v>
      </c>
      <c r="J653" s="74">
        <v>104.3</v>
      </c>
      <c r="K653" s="74">
        <v>104.3</v>
      </c>
      <c r="L653" s="74">
        <v>104.3</v>
      </c>
      <c r="M653" s="73">
        <v>104.3</v>
      </c>
      <c r="N653" s="73">
        <v>104.3</v>
      </c>
      <c r="O653" s="73">
        <v>104.3</v>
      </c>
      <c r="P653" s="73">
        <v>104.3</v>
      </c>
      <c r="Q653" s="73">
        <v>104.3</v>
      </c>
      <c r="R653" s="73">
        <v>104.3</v>
      </c>
      <c r="S653" s="73">
        <v>104.3</v>
      </c>
    </row>
    <row r="654" spans="1:19">
      <c r="A654" s="14">
        <f t="shared" si="26"/>
        <v>654</v>
      </c>
      <c r="B654" s="121" t="s">
        <v>1238</v>
      </c>
      <c r="C654" s="121"/>
      <c r="D654" s="121" t="s">
        <v>1239</v>
      </c>
      <c r="E654" s="121" t="s">
        <v>1102</v>
      </c>
      <c r="F654" s="121" t="s">
        <v>1718</v>
      </c>
      <c r="G654" s="121" t="s">
        <v>47</v>
      </c>
      <c r="H654" s="122">
        <v>2015</v>
      </c>
      <c r="I654" s="74">
        <v>102.99</v>
      </c>
      <c r="J654" s="74">
        <v>103</v>
      </c>
      <c r="K654" s="74">
        <v>103</v>
      </c>
      <c r="L654" s="74">
        <v>103</v>
      </c>
      <c r="M654" s="73">
        <v>103</v>
      </c>
      <c r="N654" s="73">
        <v>103</v>
      </c>
      <c r="O654" s="73">
        <v>103</v>
      </c>
      <c r="P654" s="73">
        <v>103</v>
      </c>
      <c r="Q654" s="73">
        <v>103</v>
      </c>
      <c r="R654" s="73">
        <v>103</v>
      </c>
      <c r="S654" s="73">
        <v>103</v>
      </c>
    </row>
    <row r="655" spans="1:19">
      <c r="A655" s="14">
        <f t="shared" si="26"/>
        <v>655</v>
      </c>
      <c r="B655" s="121" t="s">
        <v>1240</v>
      </c>
      <c r="C655" s="121"/>
      <c r="D655" s="121" t="s">
        <v>1241</v>
      </c>
      <c r="E655" s="121" t="s">
        <v>49</v>
      </c>
      <c r="F655" s="121" t="s">
        <v>1718</v>
      </c>
      <c r="G655" s="121" t="s">
        <v>47</v>
      </c>
      <c r="H655" s="122">
        <v>2006</v>
      </c>
      <c r="I655" s="74">
        <v>89.6</v>
      </c>
      <c r="J655" s="74">
        <v>89.6</v>
      </c>
      <c r="K655" s="74">
        <v>89.6</v>
      </c>
      <c r="L655" s="74">
        <v>89.6</v>
      </c>
      <c r="M655" s="73">
        <v>89.6</v>
      </c>
      <c r="N655" s="73">
        <v>89.6</v>
      </c>
      <c r="O655" s="73">
        <v>89.6</v>
      </c>
      <c r="P655" s="73">
        <v>89.6</v>
      </c>
      <c r="Q655" s="73">
        <v>89.6</v>
      </c>
      <c r="R655" s="73">
        <v>89.6</v>
      </c>
      <c r="S655" s="73">
        <v>89.6</v>
      </c>
    </row>
    <row r="656" spans="1:19">
      <c r="A656" s="14">
        <f t="shared" si="26"/>
        <v>656</v>
      </c>
      <c r="B656" s="121" t="s">
        <v>1245</v>
      </c>
      <c r="C656" s="121"/>
      <c r="D656" s="121" t="s">
        <v>1246</v>
      </c>
      <c r="E656" s="121" t="s">
        <v>902</v>
      </c>
      <c r="F656" s="121" t="s">
        <v>1718</v>
      </c>
      <c r="G656" s="121" t="s">
        <v>47</v>
      </c>
      <c r="H656" s="122">
        <v>2017</v>
      </c>
      <c r="I656" s="74">
        <v>121.9</v>
      </c>
      <c r="J656" s="74">
        <v>121.9</v>
      </c>
      <c r="K656" s="74">
        <v>121.9</v>
      </c>
      <c r="L656" s="74">
        <v>121.9</v>
      </c>
      <c r="M656" s="73">
        <v>121.9</v>
      </c>
      <c r="N656" s="73">
        <v>121.9</v>
      </c>
      <c r="O656" s="73">
        <v>121.9</v>
      </c>
      <c r="P656" s="73">
        <v>121.9</v>
      </c>
      <c r="Q656" s="73">
        <v>121.9</v>
      </c>
      <c r="R656" s="73">
        <v>121.9</v>
      </c>
      <c r="S656" s="73">
        <v>121.9</v>
      </c>
    </row>
    <row r="657" spans="1:19">
      <c r="A657" s="14">
        <f t="shared" si="26"/>
        <v>657</v>
      </c>
      <c r="B657" s="121" t="s">
        <v>1249</v>
      </c>
      <c r="C657" s="121"/>
      <c r="D657" s="121" t="s">
        <v>1250</v>
      </c>
      <c r="E657" s="121" t="s">
        <v>902</v>
      </c>
      <c r="F657" s="121" t="s">
        <v>1718</v>
      </c>
      <c r="G657" s="121" t="s">
        <v>47</v>
      </c>
      <c r="H657" s="122">
        <v>2017</v>
      </c>
      <c r="I657" s="74">
        <v>27.44</v>
      </c>
      <c r="J657" s="74">
        <v>27.4</v>
      </c>
      <c r="K657" s="74">
        <v>27.4</v>
      </c>
      <c r="L657" s="74">
        <v>27.4</v>
      </c>
      <c r="M657" s="73">
        <v>27.4</v>
      </c>
      <c r="N657" s="73">
        <v>27.4</v>
      </c>
      <c r="O657" s="73">
        <v>27.4</v>
      </c>
      <c r="P657" s="73">
        <v>27.4</v>
      </c>
      <c r="Q657" s="73">
        <v>27.4</v>
      </c>
      <c r="R657" s="73">
        <v>27.4</v>
      </c>
      <c r="S657" s="73">
        <v>27.4</v>
      </c>
    </row>
    <row r="658" spans="1:19">
      <c r="A658" s="14">
        <f t="shared" si="26"/>
        <v>658</v>
      </c>
      <c r="B658" s="121" t="s">
        <v>1251</v>
      </c>
      <c r="C658" s="121"/>
      <c r="D658" s="121" t="s">
        <v>1252</v>
      </c>
      <c r="E658" s="121" t="s">
        <v>1077</v>
      </c>
      <c r="F658" s="121" t="s">
        <v>1718</v>
      </c>
      <c r="G658" s="121" t="s">
        <v>47</v>
      </c>
      <c r="H658" s="122">
        <v>2008</v>
      </c>
      <c r="I658" s="74">
        <v>114</v>
      </c>
      <c r="J658" s="74">
        <v>114</v>
      </c>
      <c r="K658" s="74">
        <v>114</v>
      </c>
      <c r="L658" s="74">
        <v>114</v>
      </c>
      <c r="M658" s="73">
        <v>114</v>
      </c>
      <c r="N658" s="73">
        <v>114</v>
      </c>
      <c r="O658" s="73">
        <v>114</v>
      </c>
      <c r="P658" s="73">
        <v>114</v>
      </c>
      <c r="Q658" s="73">
        <v>114</v>
      </c>
      <c r="R658" s="73">
        <v>114</v>
      </c>
      <c r="S658" s="73">
        <v>114</v>
      </c>
    </row>
    <row r="659" spans="1:19">
      <c r="A659" s="14">
        <f t="shared" si="26"/>
        <v>659</v>
      </c>
      <c r="B659" s="121" t="s">
        <v>1253</v>
      </c>
      <c r="C659" s="121"/>
      <c r="D659" s="121" t="s">
        <v>1254</v>
      </c>
      <c r="E659" s="121" t="s">
        <v>1077</v>
      </c>
      <c r="F659" s="121" t="s">
        <v>1718</v>
      </c>
      <c r="G659" s="121" t="s">
        <v>47</v>
      </c>
      <c r="H659" s="122">
        <v>2008</v>
      </c>
      <c r="I659" s="74">
        <v>95</v>
      </c>
      <c r="J659" s="74">
        <v>95</v>
      </c>
      <c r="K659" s="74">
        <v>95</v>
      </c>
      <c r="L659" s="74">
        <v>95</v>
      </c>
      <c r="M659" s="73">
        <v>95</v>
      </c>
      <c r="N659" s="73">
        <v>95</v>
      </c>
      <c r="O659" s="73">
        <v>95</v>
      </c>
      <c r="P659" s="73">
        <v>95</v>
      </c>
      <c r="Q659" s="73">
        <v>95</v>
      </c>
      <c r="R659" s="73">
        <v>95</v>
      </c>
      <c r="S659" s="73">
        <v>95</v>
      </c>
    </row>
    <row r="660" spans="1:19">
      <c r="A660" s="14">
        <f t="shared" si="26"/>
        <v>660</v>
      </c>
      <c r="B660" s="121" t="s">
        <v>1320</v>
      </c>
      <c r="C660" s="121"/>
      <c r="D660" s="121" t="s">
        <v>1321</v>
      </c>
      <c r="E660" s="121" t="s">
        <v>1099</v>
      </c>
      <c r="F660" s="121" t="s">
        <v>1406</v>
      </c>
      <c r="G660" s="121" t="s">
        <v>55</v>
      </c>
      <c r="H660" s="122">
        <v>2015</v>
      </c>
      <c r="I660" s="74">
        <v>150</v>
      </c>
      <c r="J660" s="74">
        <v>150</v>
      </c>
      <c r="K660" s="74">
        <v>150</v>
      </c>
      <c r="L660" s="74">
        <v>150</v>
      </c>
      <c r="M660" s="73">
        <v>150</v>
      </c>
      <c r="N660" s="73">
        <v>150</v>
      </c>
      <c r="O660" s="73">
        <v>150</v>
      </c>
      <c r="P660" s="73">
        <v>150</v>
      </c>
      <c r="Q660" s="73">
        <v>150</v>
      </c>
      <c r="R660" s="73">
        <v>150</v>
      </c>
      <c r="S660" s="73">
        <v>150</v>
      </c>
    </row>
    <row r="661" spans="1:19">
      <c r="A661" s="14">
        <f t="shared" si="26"/>
        <v>661</v>
      </c>
      <c r="B661" s="121" t="s">
        <v>2669</v>
      </c>
      <c r="C661" s="121"/>
      <c r="D661" s="121" t="s">
        <v>2670</v>
      </c>
      <c r="E661" s="121" t="s">
        <v>1260</v>
      </c>
      <c r="F661" s="121" t="s">
        <v>1718</v>
      </c>
      <c r="G661" s="121" t="s">
        <v>46</v>
      </c>
      <c r="H661" s="122">
        <v>2021</v>
      </c>
      <c r="I661" s="74">
        <v>89.9</v>
      </c>
      <c r="J661" s="74">
        <v>89.9</v>
      </c>
      <c r="K661" s="74">
        <v>89.9</v>
      </c>
      <c r="L661" s="74">
        <v>89.9</v>
      </c>
      <c r="M661" s="73">
        <v>89.9</v>
      </c>
      <c r="N661" s="73">
        <v>89.9</v>
      </c>
      <c r="O661" s="73">
        <v>89.9</v>
      </c>
      <c r="P661" s="73">
        <v>89.9</v>
      </c>
      <c r="Q661" s="73">
        <v>89.9</v>
      </c>
      <c r="R661" s="73">
        <v>89.9</v>
      </c>
      <c r="S661" s="73">
        <v>89.9</v>
      </c>
    </row>
    <row r="662" spans="1:19">
      <c r="A662" s="14">
        <f t="shared" si="26"/>
        <v>662</v>
      </c>
      <c r="B662" s="121" t="s">
        <v>2671</v>
      </c>
      <c r="C662" s="121"/>
      <c r="D662" s="121" t="s">
        <v>2672</v>
      </c>
      <c r="E662" s="121" t="s">
        <v>1260</v>
      </c>
      <c r="F662" s="121" t="s">
        <v>1718</v>
      </c>
      <c r="G662" s="121" t="s">
        <v>46</v>
      </c>
      <c r="H662" s="122">
        <v>2021</v>
      </c>
      <c r="I662" s="74">
        <v>89.9</v>
      </c>
      <c r="J662" s="74">
        <v>89.9</v>
      </c>
      <c r="K662" s="74">
        <v>89.9</v>
      </c>
      <c r="L662" s="74">
        <v>89.9</v>
      </c>
      <c r="M662" s="73">
        <v>89.9</v>
      </c>
      <c r="N662" s="73">
        <v>89.9</v>
      </c>
      <c r="O662" s="73">
        <v>89.9</v>
      </c>
      <c r="P662" s="73">
        <v>89.9</v>
      </c>
      <c r="Q662" s="73">
        <v>89.9</v>
      </c>
      <c r="R662" s="73">
        <v>89.9</v>
      </c>
      <c r="S662" s="73">
        <v>89.9</v>
      </c>
    </row>
    <row r="663" spans="1:19">
      <c r="A663" s="14">
        <f t="shared" si="26"/>
        <v>663</v>
      </c>
      <c r="B663" s="121" t="s">
        <v>1258</v>
      </c>
      <c r="C663" s="121"/>
      <c r="D663" s="121" t="s">
        <v>1259</v>
      </c>
      <c r="E663" s="121" t="s">
        <v>1260</v>
      </c>
      <c r="F663" s="121" t="s">
        <v>1718</v>
      </c>
      <c r="G663" s="121" t="s">
        <v>46</v>
      </c>
      <c r="H663" s="122">
        <v>2018</v>
      </c>
      <c r="I663" s="74">
        <v>160</v>
      </c>
      <c r="J663" s="74">
        <v>160</v>
      </c>
      <c r="K663" s="74">
        <v>160</v>
      </c>
      <c r="L663" s="74">
        <v>160</v>
      </c>
      <c r="M663" s="73">
        <v>160</v>
      </c>
      <c r="N663" s="73">
        <v>160</v>
      </c>
      <c r="O663" s="73">
        <v>160</v>
      </c>
      <c r="P663" s="73">
        <v>160</v>
      </c>
      <c r="Q663" s="73">
        <v>160</v>
      </c>
      <c r="R663" s="73">
        <v>160</v>
      </c>
      <c r="S663" s="73">
        <v>160</v>
      </c>
    </row>
    <row r="664" spans="1:19">
      <c r="A664" s="14">
        <f t="shared" si="26"/>
        <v>664</v>
      </c>
      <c r="B664" s="121" t="s">
        <v>2927</v>
      </c>
      <c r="C664" s="121"/>
      <c r="D664" s="121" t="s">
        <v>2928</v>
      </c>
      <c r="E664" s="121" t="s">
        <v>110</v>
      </c>
      <c r="F664" s="121" t="s">
        <v>1718</v>
      </c>
      <c r="G664" s="121" t="s">
        <v>47</v>
      </c>
      <c r="H664" s="122">
        <v>2022</v>
      </c>
      <c r="I664" s="74">
        <v>169.2</v>
      </c>
      <c r="J664" s="74">
        <v>169.2</v>
      </c>
      <c r="K664" s="74">
        <v>169.2</v>
      </c>
      <c r="L664" s="74">
        <v>169.2</v>
      </c>
      <c r="M664" s="73">
        <v>169.2</v>
      </c>
      <c r="N664" s="73">
        <v>169.2</v>
      </c>
      <c r="O664" s="73">
        <v>169.2</v>
      </c>
      <c r="P664" s="73">
        <v>169.2</v>
      </c>
      <c r="Q664" s="73">
        <v>169.2</v>
      </c>
      <c r="R664" s="73">
        <v>169.2</v>
      </c>
      <c r="S664" s="73">
        <v>169.2</v>
      </c>
    </row>
    <row r="665" spans="1:19">
      <c r="A665" s="14">
        <f t="shared" si="26"/>
        <v>665</v>
      </c>
      <c r="B665" s="121" t="s">
        <v>2929</v>
      </c>
      <c r="C665" s="121"/>
      <c r="D665" s="121" t="s">
        <v>2930</v>
      </c>
      <c r="E665" s="121" t="s">
        <v>110</v>
      </c>
      <c r="F665" s="121" t="s">
        <v>1718</v>
      </c>
      <c r="G665" s="121" t="s">
        <v>47</v>
      </c>
      <c r="H665" s="122">
        <v>2022</v>
      </c>
      <c r="I665" s="74">
        <v>169.2</v>
      </c>
      <c r="J665" s="74">
        <v>169.2</v>
      </c>
      <c r="K665" s="74">
        <v>169.2</v>
      </c>
      <c r="L665" s="74">
        <v>169.2</v>
      </c>
      <c r="M665" s="73">
        <v>169.2</v>
      </c>
      <c r="N665" s="73">
        <v>169.2</v>
      </c>
      <c r="O665" s="73">
        <v>169.2</v>
      </c>
      <c r="P665" s="73">
        <v>169.2</v>
      </c>
      <c r="Q665" s="73">
        <v>169.2</v>
      </c>
      <c r="R665" s="73">
        <v>169.2</v>
      </c>
      <c r="S665" s="73">
        <v>169.2</v>
      </c>
    </row>
    <row r="666" spans="1:19">
      <c r="A666" s="14">
        <f t="shared" si="26"/>
        <v>666</v>
      </c>
      <c r="B666" s="121" t="s">
        <v>1414</v>
      </c>
      <c r="C666" s="121"/>
      <c r="D666" s="121" t="s">
        <v>1326</v>
      </c>
      <c r="E666" s="121" t="s">
        <v>1327</v>
      </c>
      <c r="F666" s="121" t="s">
        <v>1406</v>
      </c>
      <c r="G666" s="121" t="s">
        <v>55</v>
      </c>
      <c r="H666" s="122">
        <v>2017</v>
      </c>
      <c r="I666" s="74">
        <v>64</v>
      </c>
      <c r="J666" s="74">
        <v>64</v>
      </c>
      <c r="K666" s="74">
        <v>64</v>
      </c>
      <c r="L666" s="74">
        <v>64</v>
      </c>
      <c r="M666" s="73">
        <v>64</v>
      </c>
      <c r="N666" s="73">
        <v>64</v>
      </c>
      <c r="O666" s="73">
        <v>64</v>
      </c>
      <c r="P666" s="73">
        <v>64</v>
      </c>
      <c r="Q666" s="73">
        <v>64</v>
      </c>
      <c r="R666" s="73">
        <v>64</v>
      </c>
      <c r="S666" s="73">
        <v>64</v>
      </c>
    </row>
    <row r="667" spans="1:19">
      <c r="A667" s="14">
        <f t="shared" si="26"/>
        <v>667</v>
      </c>
      <c r="B667" s="121" t="s">
        <v>1415</v>
      </c>
      <c r="C667" s="121"/>
      <c r="D667" s="121" t="s">
        <v>1330</v>
      </c>
      <c r="E667" s="121" t="s">
        <v>1327</v>
      </c>
      <c r="F667" s="121" t="s">
        <v>1406</v>
      </c>
      <c r="G667" s="121" t="s">
        <v>55</v>
      </c>
      <c r="H667" s="122">
        <v>2017</v>
      </c>
      <c r="I667" s="74">
        <v>110</v>
      </c>
      <c r="J667" s="74">
        <v>110</v>
      </c>
      <c r="K667" s="74">
        <v>110</v>
      </c>
      <c r="L667" s="74">
        <v>110</v>
      </c>
      <c r="M667" s="73">
        <v>110</v>
      </c>
      <c r="N667" s="73">
        <v>110</v>
      </c>
      <c r="O667" s="73">
        <v>110</v>
      </c>
      <c r="P667" s="73">
        <v>110</v>
      </c>
      <c r="Q667" s="73">
        <v>110</v>
      </c>
      <c r="R667" s="73">
        <v>110</v>
      </c>
      <c r="S667" s="73">
        <v>110</v>
      </c>
    </row>
    <row r="668" spans="1:19">
      <c r="A668" s="14">
        <f t="shared" si="26"/>
        <v>668</v>
      </c>
      <c r="B668" s="121" t="s">
        <v>1402</v>
      </c>
      <c r="C668" s="121"/>
      <c r="D668" s="121" t="s">
        <v>1403</v>
      </c>
      <c r="E668" s="121" t="s">
        <v>48</v>
      </c>
      <c r="F668" s="121" t="s">
        <v>72</v>
      </c>
      <c r="G668" s="121" t="s">
        <v>90</v>
      </c>
      <c r="H668" s="122">
        <v>2017</v>
      </c>
      <c r="I668" s="74">
        <v>95.25</v>
      </c>
      <c r="J668" s="74">
        <v>95.2</v>
      </c>
      <c r="K668" s="74">
        <v>95.2</v>
      </c>
      <c r="L668" s="74">
        <v>95.2</v>
      </c>
      <c r="M668" s="73">
        <v>95.2</v>
      </c>
      <c r="N668" s="73">
        <v>95.2</v>
      </c>
      <c r="O668" s="73">
        <v>95.2</v>
      </c>
      <c r="P668" s="73">
        <v>95.2</v>
      </c>
      <c r="Q668" s="73">
        <v>95.2</v>
      </c>
      <c r="R668" s="73">
        <v>95.2</v>
      </c>
      <c r="S668" s="73">
        <v>95.2</v>
      </c>
    </row>
    <row r="669" spans="1:19">
      <c r="A669" s="14">
        <f t="shared" si="26"/>
        <v>669</v>
      </c>
      <c r="B669" s="121" t="s">
        <v>1263</v>
      </c>
      <c r="C669" s="121" t="s">
        <v>3063</v>
      </c>
      <c r="D669" s="121" t="s">
        <v>1264</v>
      </c>
      <c r="E669" s="121" t="s">
        <v>1102</v>
      </c>
      <c r="F669" s="121" t="s">
        <v>1718</v>
      </c>
      <c r="G669" s="121" t="s">
        <v>47</v>
      </c>
      <c r="H669" s="122">
        <v>2008</v>
      </c>
      <c r="I669" s="74">
        <v>90</v>
      </c>
      <c r="J669" s="74">
        <v>90</v>
      </c>
      <c r="K669" s="74">
        <v>90</v>
      </c>
      <c r="L669" s="74">
        <v>90</v>
      </c>
      <c r="M669" s="73">
        <v>90</v>
      </c>
      <c r="N669" s="73">
        <v>90</v>
      </c>
      <c r="O669" s="73">
        <v>90</v>
      </c>
      <c r="P669" s="73">
        <v>90</v>
      </c>
      <c r="Q669" s="73">
        <v>90</v>
      </c>
      <c r="R669" s="73">
        <v>90</v>
      </c>
      <c r="S669" s="73">
        <v>90</v>
      </c>
    </row>
    <row r="670" spans="1:19">
      <c r="A670" s="14">
        <f t="shared" si="26"/>
        <v>670</v>
      </c>
      <c r="B670" s="121" t="s">
        <v>1273</v>
      </c>
      <c r="C670" s="121"/>
      <c r="D670" s="121" t="s">
        <v>1274</v>
      </c>
      <c r="E670" s="121" t="s">
        <v>453</v>
      </c>
      <c r="F670" s="121" t="s">
        <v>1718</v>
      </c>
      <c r="G670" s="121" t="s">
        <v>45</v>
      </c>
      <c r="H670" s="122">
        <v>2012</v>
      </c>
      <c r="I670" s="74">
        <v>150</v>
      </c>
      <c r="J670" s="74">
        <v>150</v>
      </c>
      <c r="K670" s="74">
        <v>150</v>
      </c>
      <c r="L670" s="74">
        <v>150</v>
      </c>
      <c r="M670" s="73">
        <v>150</v>
      </c>
      <c r="N670" s="73">
        <v>150</v>
      </c>
      <c r="O670" s="73">
        <v>150</v>
      </c>
      <c r="P670" s="73">
        <v>150</v>
      </c>
      <c r="Q670" s="73">
        <v>150</v>
      </c>
      <c r="R670" s="73">
        <v>150</v>
      </c>
      <c r="S670" s="73">
        <v>150</v>
      </c>
    </row>
    <row r="671" spans="1:19">
      <c r="A671" s="14">
        <f t="shared" si="26"/>
        <v>671</v>
      </c>
      <c r="B671" s="121" t="s">
        <v>1268</v>
      </c>
      <c r="C671" s="121"/>
      <c r="D671" s="121" t="s">
        <v>1269</v>
      </c>
      <c r="E671" s="121" t="s">
        <v>1270</v>
      </c>
      <c r="F671" s="121" t="s">
        <v>1718</v>
      </c>
      <c r="G671" s="121" t="s">
        <v>46</v>
      </c>
      <c r="H671" s="122">
        <v>2015</v>
      </c>
      <c r="I671" s="74">
        <v>78</v>
      </c>
      <c r="J671" s="74">
        <v>78</v>
      </c>
      <c r="K671" s="74">
        <v>78</v>
      </c>
      <c r="L671" s="74">
        <v>78</v>
      </c>
      <c r="M671" s="73">
        <v>78</v>
      </c>
      <c r="N671" s="73">
        <v>78</v>
      </c>
      <c r="O671" s="73">
        <v>78</v>
      </c>
      <c r="P671" s="73">
        <v>78</v>
      </c>
      <c r="Q671" s="73">
        <v>78</v>
      </c>
      <c r="R671" s="73">
        <v>78</v>
      </c>
      <c r="S671" s="73">
        <v>78</v>
      </c>
    </row>
    <row r="672" spans="1:19">
      <c r="A672" s="14">
        <f t="shared" si="26"/>
        <v>672</v>
      </c>
      <c r="B672" s="121" t="s">
        <v>1271</v>
      </c>
      <c r="C672" s="121"/>
      <c r="D672" s="121" t="s">
        <v>1272</v>
      </c>
      <c r="E672" s="121" t="s">
        <v>1117</v>
      </c>
      <c r="F672" s="121" t="s">
        <v>1718</v>
      </c>
      <c r="G672" s="121" t="s">
        <v>47</v>
      </c>
      <c r="H672" s="122">
        <v>2019</v>
      </c>
      <c r="I672" s="74">
        <v>30.24</v>
      </c>
      <c r="J672" s="74">
        <v>30.2</v>
      </c>
      <c r="K672" s="74">
        <v>30.2</v>
      </c>
      <c r="L672" s="74">
        <v>30.2</v>
      </c>
      <c r="M672" s="73">
        <v>30.2</v>
      </c>
      <c r="N672" s="73">
        <v>30.2</v>
      </c>
      <c r="O672" s="73">
        <v>30.2</v>
      </c>
      <c r="P672" s="73">
        <v>30.2</v>
      </c>
      <c r="Q672" s="73">
        <v>30.2</v>
      </c>
      <c r="R672" s="73">
        <v>30.2</v>
      </c>
      <c r="S672" s="73">
        <v>30.2</v>
      </c>
    </row>
    <row r="673" spans="1:19">
      <c r="A673" s="14">
        <f t="shared" si="26"/>
        <v>673</v>
      </c>
      <c r="B673" s="121" t="s">
        <v>1632</v>
      </c>
      <c r="C673" s="121"/>
      <c r="D673" s="121" t="s">
        <v>2673</v>
      </c>
      <c r="E673" s="121" t="s">
        <v>239</v>
      </c>
      <c r="F673" s="121" t="s">
        <v>72</v>
      </c>
      <c r="G673" s="121" t="s">
        <v>90</v>
      </c>
      <c r="H673" s="122">
        <v>2021</v>
      </c>
      <c r="I673" s="74">
        <v>226.05</v>
      </c>
      <c r="J673" s="74">
        <v>226.1</v>
      </c>
      <c r="K673" s="74">
        <v>226.1</v>
      </c>
      <c r="L673" s="74">
        <v>226.1</v>
      </c>
      <c r="M673" s="73">
        <v>226.1</v>
      </c>
      <c r="N673" s="73">
        <v>226.1</v>
      </c>
      <c r="O673" s="73">
        <v>226.1</v>
      </c>
      <c r="P673" s="73">
        <v>226.1</v>
      </c>
      <c r="Q673" s="73">
        <v>226.1</v>
      </c>
      <c r="R673" s="73">
        <v>226.1</v>
      </c>
      <c r="S673" s="73">
        <v>226.1</v>
      </c>
    </row>
    <row r="674" spans="1:19">
      <c r="A674" s="14">
        <f t="shared" si="26"/>
        <v>674</v>
      </c>
      <c r="B674" s="121" t="s">
        <v>1275</v>
      </c>
      <c r="C674" s="121"/>
      <c r="D674" s="121" t="s">
        <v>1276</v>
      </c>
      <c r="E674" s="121" t="s">
        <v>1277</v>
      </c>
      <c r="F674" s="121" t="s">
        <v>1718</v>
      </c>
      <c r="G674" s="121" t="s">
        <v>47</v>
      </c>
      <c r="H674" s="122">
        <v>2015</v>
      </c>
      <c r="I674" s="74">
        <v>204.1</v>
      </c>
      <c r="J674" s="74">
        <v>204.1</v>
      </c>
      <c r="K674" s="74">
        <v>204.1</v>
      </c>
      <c r="L674" s="74">
        <v>204.1</v>
      </c>
      <c r="M674" s="73">
        <v>204.1</v>
      </c>
      <c r="N674" s="73">
        <v>204.1</v>
      </c>
      <c r="O674" s="73">
        <v>204.1</v>
      </c>
      <c r="P674" s="73">
        <v>204.1</v>
      </c>
      <c r="Q674" s="73">
        <v>204.1</v>
      </c>
      <c r="R674" s="73">
        <v>204.1</v>
      </c>
      <c r="S674" s="73">
        <v>204.1</v>
      </c>
    </row>
    <row r="675" spans="1:19">
      <c r="A675" s="14">
        <f t="shared" si="26"/>
        <v>675</v>
      </c>
      <c r="B675" s="121" t="s">
        <v>1280</v>
      </c>
      <c r="C675" s="121" t="s">
        <v>3064</v>
      </c>
      <c r="D675" s="121" t="s">
        <v>1281</v>
      </c>
      <c r="E675" s="121" t="s">
        <v>56</v>
      </c>
      <c r="F675" s="121" t="s">
        <v>1718</v>
      </c>
      <c r="G675" s="121" t="s">
        <v>47</v>
      </c>
      <c r="H675" s="122">
        <v>2011</v>
      </c>
      <c r="I675" s="74">
        <v>132</v>
      </c>
      <c r="J675" s="74">
        <v>132</v>
      </c>
      <c r="K675" s="74">
        <v>132</v>
      </c>
      <c r="L675" s="74">
        <v>132</v>
      </c>
      <c r="M675" s="73">
        <v>132</v>
      </c>
      <c r="N675" s="73">
        <v>132</v>
      </c>
      <c r="O675" s="73">
        <v>132</v>
      </c>
      <c r="P675" s="73">
        <v>132</v>
      </c>
      <c r="Q675" s="73">
        <v>132</v>
      </c>
      <c r="R675" s="73">
        <v>132</v>
      </c>
      <c r="S675" s="73">
        <v>132</v>
      </c>
    </row>
    <row r="676" spans="1:19">
      <c r="A676" s="14">
        <f t="shared" si="26"/>
        <v>676</v>
      </c>
      <c r="B676" s="121" t="s">
        <v>1284</v>
      </c>
      <c r="C676" s="121" t="s">
        <v>3065</v>
      </c>
      <c r="D676" s="121" t="s">
        <v>1285</v>
      </c>
      <c r="E676" s="121" t="s">
        <v>1035</v>
      </c>
      <c r="F676" s="121" t="s">
        <v>1718</v>
      </c>
      <c r="G676" s="121" t="s">
        <v>45</v>
      </c>
      <c r="H676" s="122">
        <v>2008</v>
      </c>
      <c r="I676" s="74">
        <v>52.8</v>
      </c>
      <c r="J676" s="74">
        <v>52.8</v>
      </c>
      <c r="K676" s="74">
        <v>52.8</v>
      </c>
      <c r="L676" s="74">
        <v>52.8</v>
      </c>
      <c r="M676" s="73">
        <v>52.8</v>
      </c>
      <c r="N676" s="73">
        <v>52.8</v>
      </c>
      <c r="O676" s="73">
        <v>52.8</v>
      </c>
      <c r="P676" s="73">
        <v>52.8</v>
      </c>
      <c r="Q676" s="73">
        <v>52.8</v>
      </c>
      <c r="R676" s="73">
        <v>52.8</v>
      </c>
      <c r="S676" s="73">
        <v>52.8</v>
      </c>
    </row>
    <row r="677" spans="1:19">
      <c r="A677" s="14">
        <f t="shared" si="26"/>
        <v>677</v>
      </c>
      <c r="B677" s="121" t="s">
        <v>1416</v>
      </c>
      <c r="C677" s="121"/>
      <c r="D677" s="121" t="s">
        <v>1350</v>
      </c>
      <c r="E677" s="121" t="s">
        <v>1223</v>
      </c>
      <c r="F677" s="121" t="s">
        <v>1406</v>
      </c>
      <c r="G677" s="121" t="s">
        <v>55</v>
      </c>
      <c r="H677" s="122">
        <v>2015</v>
      </c>
      <c r="I677" s="74">
        <v>102</v>
      </c>
      <c r="J677" s="74">
        <v>102</v>
      </c>
      <c r="K677" s="74">
        <v>102</v>
      </c>
      <c r="L677" s="74">
        <v>102</v>
      </c>
      <c r="M677" s="73">
        <v>102</v>
      </c>
      <c r="N677" s="73">
        <v>102</v>
      </c>
      <c r="O677" s="73">
        <v>102</v>
      </c>
      <c r="P677" s="73">
        <v>102</v>
      </c>
      <c r="Q677" s="73">
        <v>102</v>
      </c>
      <c r="R677" s="73">
        <v>102</v>
      </c>
      <c r="S677" s="73">
        <v>102</v>
      </c>
    </row>
    <row r="678" spans="1:19">
      <c r="A678" s="14">
        <f t="shared" si="26"/>
        <v>678</v>
      </c>
      <c r="B678" s="121" t="s">
        <v>1417</v>
      </c>
      <c r="C678" s="121"/>
      <c r="D678" s="121" t="s">
        <v>1353</v>
      </c>
      <c r="E678" s="121" t="s">
        <v>1223</v>
      </c>
      <c r="F678" s="121" t="s">
        <v>1406</v>
      </c>
      <c r="G678" s="121" t="s">
        <v>55</v>
      </c>
      <c r="H678" s="122">
        <v>2015</v>
      </c>
      <c r="I678" s="74">
        <v>98</v>
      </c>
      <c r="J678" s="74">
        <v>98</v>
      </c>
      <c r="K678" s="74">
        <v>98</v>
      </c>
      <c r="L678" s="74">
        <v>98</v>
      </c>
      <c r="M678" s="73">
        <v>98</v>
      </c>
      <c r="N678" s="73">
        <v>98</v>
      </c>
      <c r="O678" s="73">
        <v>98</v>
      </c>
      <c r="P678" s="73">
        <v>98</v>
      </c>
      <c r="Q678" s="73">
        <v>98</v>
      </c>
      <c r="R678" s="73">
        <v>98</v>
      </c>
      <c r="S678" s="73">
        <v>98</v>
      </c>
    </row>
    <row r="679" spans="1:19">
      <c r="A679" s="14">
        <f t="shared" si="26"/>
        <v>679</v>
      </c>
      <c r="B679" s="121" t="s">
        <v>1418</v>
      </c>
      <c r="C679" s="121"/>
      <c r="D679" s="121" t="s">
        <v>1356</v>
      </c>
      <c r="E679" s="121" t="s">
        <v>1223</v>
      </c>
      <c r="F679" s="121" t="s">
        <v>1406</v>
      </c>
      <c r="G679" s="121" t="s">
        <v>55</v>
      </c>
      <c r="H679" s="122">
        <v>2016</v>
      </c>
      <c r="I679" s="74">
        <v>148.5</v>
      </c>
      <c r="J679" s="74">
        <v>148.5</v>
      </c>
      <c r="K679" s="74">
        <v>148.5</v>
      </c>
      <c r="L679" s="74">
        <v>148.5</v>
      </c>
      <c r="M679" s="73">
        <v>148.5</v>
      </c>
      <c r="N679" s="73">
        <v>148.5</v>
      </c>
      <c r="O679" s="73">
        <v>148.5</v>
      </c>
      <c r="P679" s="73">
        <v>148.5</v>
      </c>
      <c r="Q679" s="73">
        <v>148.5</v>
      </c>
      <c r="R679" s="73">
        <v>148.5</v>
      </c>
      <c r="S679" s="73">
        <v>148.5</v>
      </c>
    </row>
    <row r="680" spans="1:19">
      <c r="A680" s="14">
        <f t="shared" si="26"/>
        <v>680</v>
      </c>
      <c r="B680" s="121" t="s">
        <v>1419</v>
      </c>
      <c r="C680" s="121"/>
      <c r="D680" s="121" t="s">
        <v>1359</v>
      </c>
      <c r="E680" s="121" t="s">
        <v>1223</v>
      </c>
      <c r="F680" s="121" t="s">
        <v>1406</v>
      </c>
      <c r="G680" s="121" t="s">
        <v>55</v>
      </c>
      <c r="H680" s="122">
        <v>2016</v>
      </c>
      <c r="I680" s="74">
        <v>151.80000000000001</v>
      </c>
      <c r="J680" s="74">
        <v>151.80000000000001</v>
      </c>
      <c r="K680" s="74">
        <v>151.80000000000001</v>
      </c>
      <c r="L680" s="74">
        <v>151.80000000000001</v>
      </c>
      <c r="M680" s="73">
        <v>151.80000000000001</v>
      </c>
      <c r="N680" s="73">
        <v>151.80000000000001</v>
      </c>
      <c r="O680" s="73">
        <v>151.80000000000001</v>
      </c>
      <c r="P680" s="73">
        <v>151.80000000000001</v>
      </c>
      <c r="Q680" s="73">
        <v>151.80000000000001</v>
      </c>
      <c r="R680" s="73">
        <v>151.80000000000001</v>
      </c>
      <c r="S680" s="73">
        <v>151.80000000000001</v>
      </c>
    </row>
    <row r="681" spans="1:19">
      <c r="A681" s="14">
        <f t="shared" si="26"/>
        <v>681</v>
      </c>
      <c r="B681" s="121" t="s">
        <v>1290</v>
      </c>
      <c r="C681" s="121"/>
      <c r="D681" s="121" t="s">
        <v>1291</v>
      </c>
      <c r="E681" s="121" t="s">
        <v>1077</v>
      </c>
      <c r="F681" s="121" t="s">
        <v>1718</v>
      </c>
      <c r="G681" s="121" t="s">
        <v>47</v>
      </c>
      <c r="H681" s="122">
        <v>2008</v>
      </c>
      <c r="I681" s="74">
        <v>101.2</v>
      </c>
      <c r="J681" s="74">
        <v>98.2</v>
      </c>
      <c r="K681" s="74">
        <v>98.2</v>
      </c>
      <c r="L681" s="74">
        <v>98.2</v>
      </c>
      <c r="M681" s="73">
        <v>98.2</v>
      </c>
      <c r="N681" s="73">
        <v>98.2</v>
      </c>
      <c r="O681" s="73">
        <v>98.2</v>
      </c>
      <c r="P681" s="73">
        <v>98.2</v>
      </c>
      <c r="Q681" s="73">
        <v>98.2</v>
      </c>
      <c r="R681" s="73">
        <v>98.2</v>
      </c>
      <c r="S681" s="73">
        <v>98.2</v>
      </c>
    </row>
    <row r="682" spans="1:19">
      <c r="A682" s="14">
        <f t="shared" si="26"/>
        <v>682</v>
      </c>
      <c r="B682" s="121" t="s">
        <v>1420</v>
      </c>
      <c r="C682" s="121"/>
      <c r="D682" s="121" t="s">
        <v>1364</v>
      </c>
      <c r="E682" s="121" t="s">
        <v>1365</v>
      </c>
      <c r="F682" s="121" t="s">
        <v>1406</v>
      </c>
      <c r="G682" s="121" t="s">
        <v>55</v>
      </c>
      <c r="H682" s="122">
        <v>2014</v>
      </c>
      <c r="I682" s="74">
        <v>160.94999999999999</v>
      </c>
      <c r="J682" s="74">
        <v>161</v>
      </c>
      <c r="K682" s="74">
        <v>161</v>
      </c>
      <c r="L682" s="74">
        <v>161</v>
      </c>
      <c r="M682" s="73">
        <v>161</v>
      </c>
      <c r="N682" s="73">
        <v>161</v>
      </c>
      <c r="O682" s="73">
        <v>161</v>
      </c>
      <c r="P682" s="73">
        <v>161</v>
      </c>
      <c r="Q682" s="73">
        <v>161</v>
      </c>
      <c r="R682" s="73">
        <v>161</v>
      </c>
      <c r="S682" s="73">
        <v>161</v>
      </c>
    </row>
    <row r="683" spans="1:19">
      <c r="A683" s="14">
        <f t="shared" si="26"/>
        <v>683</v>
      </c>
      <c r="B683" s="121" t="s">
        <v>1421</v>
      </c>
      <c r="C683" s="121"/>
      <c r="D683" s="121" t="s">
        <v>1372</v>
      </c>
      <c r="E683" s="121" t="s">
        <v>1365</v>
      </c>
      <c r="F683" s="121" t="s">
        <v>1406</v>
      </c>
      <c r="G683" s="121" t="s">
        <v>55</v>
      </c>
      <c r="H683" s="122">
        <v>2015</v>
      </c>
      <c r="I683" s="74">
        <v>98</v>
      </c>
      <c r="J683" s="74">
        <v>98</v>
      </c>
      <c r="K683" s="74">
        <v>98</v>
      </c>
      <c r="L683" s="74">
        <v>98</v>
      </c>
      <c r="M683" s="73">
        <v>98</v>
      </c>
      <c r="N683" s="73">
        <v>98</v>
      </c>
      <c r="O683" s="73">
        <v>98</v>
      </c>
      <c r="P683" s="73">
        <v>98</v>
      </c>
      <c r="Q683" s="73">
        <v>98</v>
      </c>
      <c r="R683" s="73">
        <v>98</v>
      </c>
      <c r="S683" s="73">
        <v>98</v>
      </c>
    </row>
    <row r="684" spans="1:19">
      <c r="A684" s="14">
        <f t="shared" si="26"/>
        <v>684</v>
      </c>
      <c r="B684" s="121" t="s">
        <v>1422</v>
      </c>
      <c r="C684" s="121"/>
      <c r="D684" s="121" t="s">
        <v>1369</v>
      </c>
      <c r="E684" s="121" t="s">
        <v>1365</v>
      </c>
      <c r="F684" s="121" t="s">
        <v>1406</v>
      </c>
      <c r="G684" s="121" t="s">
        <v>55</v>
      </c>
      <c r="H684" s="122">
        <v>2015</v>
      </c>
      <c r="I684" s="74">
        <v>96</v>
      </c>
      <c r="J684" s="74">
        <v>96</v>
      </c>
      <c r="K684" s="74">
        <v>96</v>
      </c>
      <c r="L684" s="74">
        <v>96</v>
      </c>
      <c r="M684" s="73">
        <v>96</v>
      </c>
      <c r="N684" s="73">
        <v>96</v>
      </c>
      <c r="O684" s="73">
        <v>96</v>
      </c>
      <c r="P684" s="73">
        <v>96</v>
      </c>
      <c r="Q684" s="73">
        <v>96</v>
      </c>
      <c r="R684" s="73">
        <v>96</v>
      </c>
      <c r="S684" s="73">
        <v>96</v>
      </c>
    </row>
    <row r="685" spans="1:19">
      <c r="A685" s="14">
        <f t="shared" si="26"/>
        <v>685</v>
      </c>
      <c r="B685" s="121" t="s">
        <v>1294</v>
      </c>
      <c r="C685" s="121"/>
      <c r="D685" s="121" t="s">
        <v>1295</v>
      </c>
      <c r="E685" s="121" t="s">
        <v>1296</v>
      </c>
      <c r="F685" s="121" t="s">
        <v>1718</v>
      </c>
      <c r="G685" s="121" t="s">
        <v>47</v>
      </c>
      <c r="H685" s="122">
        <v>2008</v>
      </c>
      <c r="I685" s="74">
        <v>123.6</v>
      </c>
      <c r="J685" s="74">
        <v>120</v>
      </c>
      <c r="K685" s="74">
        <v>120</v>
      </c>
      <c r="L685" s="74">
        <v>120</v>
      </c>
      <c r="M685" s="73">
        <v>120</v>
      </c>
      <c r="N685" s="73">
        <v>120</v>
      </c>
      <c r="O685" s="73">
        <v>120</v>
      </c>
      <c r="P685" s="73">
        <v>120</v>
      </c>
      <c r="Q685" s="73">
        <v>120</v>
      </c>
      <c r="R685" s="73">
        <v>120</v>
      </c>
      <c r="S685" s="73">
        <v>120</v>
      </c>
    </row>
    <row r="686" spans="1:19">
      <c r="A686" s="14">
        <f t="shared" si="26"/>
        <v>686</v>
      </c>
      <c r="B686" s="121" t="s">
        <v>118</v>
      </c>
      <c r="C686" s="121"/>
      <c r="D686" s="121" t="s">
        <v>119</v>
      </c>
      <c r="E686" s="121" t="s">
        <v>53</v>
      </c>
      <c r="F686" s="121" t="s">
        <v>72</v>
      </c>
      <c r="G686" s="121" t="s">
        <v>90</v>
      </c>
      <c r="H686" s="122">
        <v>2018</v>
      </c>
      <c r="I686" s="74">
        <v>201</v>
      </c>
      <c r="J686" s="74">
        <v>201</v>
      </c>
      <c r="K686" s="74">
        <v>201</v>
      </c>
      <c r="L686" s="74">
        <v>201</v>
      </c>
      <c r="M686" s="73">
        <v>201</v>
      </c>
      <c r="N686" s="73">
        <v>201</v>
      </c>
      <c r="O686" s="73">
        <v>201</v>
      </c>
      <c r="P686" s="73">
        <v>201</v>
      </c>
      <c r="Q686" s="73">
        <v>201</v>
      </c>
      <c r="R686" s="73">
        <v>201</v>
      </c>
      <c r="S686" s="73">
        <v>201</v>
      </c>
    </row>
    <row r="687" spans="1:19">
      <c r="A687" s="14">
        <f t="shared" si="26"/>
        <v>687</v>
      </c>
      <c r="B687" s="121" t="s">
        <v>1297</v>
      </c>
      <c r="C687" s="121"/>
      <c r="D687" s="121" t="s">
        <v>1298</v>
      </c>
      <c r="E687" s="121" t="s">
        <v>49</v>
      </c>
      <c r="F687" s="121" t="s">
        <v>1718</v>
      </c>
      <c r="G687" s="121" t="s">
        <v>47</v>
      </c>
      <c r="H687" s="122">
        <v>2014</v>
      </c>
      <c r="I687" s="74">
        <v>213.82</v>
      </c>
      <c r="J687" s="74">
        <v>211.2</v>
      </c>
      <c r="K687" s="74">
        <v>211.2</v>
      </c>
      <c r="L687" s="74">
        <v>211.2</v>
      </c>
      <c r="M687" s="73">
        <v>211.2</v>
      </c>
      <c r="N687" s="73">
        <v>211.2</v>
      </c>
      <c r="O687" s="73">
        <v>211.2</v>
      </c>
      <c r="P687" s="73">
        <v>211.2</v>
      </c>
      <c r="Q687" s="73">
        <v>211.2</v>
      </c>
      <c r="R687" s="73">
        <v>211.2</v>
      </c>
      <c r="S687" s="73">
        <v>211.2</v>
      </c>
    </row>
    <row r="688" spans="1:19">
      <c r="A688" s="14">
        <f t="shared" si="26"/>
        <v>688</v>
      </c>
      <c r="B688" s="121" t="s">
        <v>1299</v>
      </c>
      <c r="C688" s="121"/>
      <c r="D688" s="121" t="s">
        <v>1300</v>
      </c>
      <c r="E688" s="121" t="s">
        <v>49</v>
      </c>
      <c r="F688" s="121" t="s">
        <v>1718</v>
      </c>
      <c r="G688" s="121" t="s">
        <v>47</v>
      </c>
      <c r="H688" s="122">
        <v>2015</v>
      </c>
      <c r="I688" s="74">
        <v>166.52</v>
      </c>
      <c r="J688" s="74">
        <v>164.7</v>
      </c>
      <c r="K688" s="74">
        <v>164.7</v>
      </c>
      <c r="L688" s="74">
        <v>164.7</v>
      </c>
      <c r="M688" s="73">
        <v>164.7</v>
      </c>
      <c r="N688" s="73">
        <v>164.7</v>
      </c>
      <c r="O688" s="73">
        <v>164.7</v>
      </c>
      <c r="P688" s="73">
        <v>164.7</v>
      </c>
      <c r="Q688" s="73">
        <v>164.7</v>
      </c>
      <c r="R688" s="73">
        <v>164.7</v>
      </c>
      <c r="S688" s="73">
        <v>164.7</v>
      </c>
    </row>
    <row r="689" spans="1:19">
      <c r="A689" s="14">
        <f t="shared" si="26"/>
        <v>689</v>
      </c>
      <c r="B689" s="121" t="s">
        <v>1301</v>
      </c>
      <c r="C689" s="121" t="s">
        <v>3066</v>
      </c>
      <c r="D689" s="121" t="s">
        <v>1302</v>
      </c>
      <c r="E689" s="121" t="s">
        <v>1077</v>
      </c>
      <c r="F689" s="121" t="s">
        <v>1718</v>
      </c>
      <c r="G689" s="121" t="s">
        <v>47</v>
      </c>
      <c r="H689" s="122">
        <v>2003</v>
      </c>
      <c r="I689" s="74">
        <v>37.5</v>
      </c>
      <c r="J689" s="74">
        <v>42.5</v>
      </c>
      <c r="K689" s="74">
        <v>42.5</v>
      </c>
      <c r="L689" s="74">
        <v>42.5</v>
      </c>
      <c r="M689" s="73">
        <v>42.5</v>
      </c>
      <c r="N689" s="73">
        <v>42.5</v>
      </c>
      <c r="O689" s="73">
        <v>42.5</v>
      </c>
      <c r="P689" s="73">
        <v>42.5</v>
      </c>
      <c r="Q689" s="73">
        <v>42.5</v>
      </c>
      <c r="R689" s="73">
        <v>42.5</v>
      </c>
      <c r="S689" s="73">
        <v>42.5</v>
      </c>
    </row>
    <row r="690" spans="1:19">
      <c r="A690" s="14">
        <f t="shared" si="26"/>
        <v>690</v>
      </c>
      <c r="B690" s="121" t="s">
        <v>1303</v>
      </c>
      <c r="C690" s="121" t="s">
        <v>3067</v>
      </c>
      <c r="D690" s="121" t="s">
        <v>1304</v>
      </c>
      <c r="E690" s="121" t="s">
        <v>1077</v>
      </c>
      <c r="F690" s="121" t="s">
        <v>1718</v>
      </c>
      <c r="G690" s="121" t="s">
        <v>47</v>
      </c>
      <c r="H690" s="122">
        <v>2006</v>
      </c>
      <c r="I690" s="74">
        <v>16</v>
      </c>
      <c r="J690" s="74">
        <v>16.8</v>
      </c>
      <c r="K690" s="74">
        <v>16.8</v>
      </c>
      <c r="L690" s="74">
        <v>16.8</v>
      </c>
      <c r="M690" s="73">
        <v>16.8</v>
      </c>
      <c r="N690" s="73">
        <v>16.8</v>
      </c>
      <c r="O690" s="73">
        <v>16.8</v>
      </c>
      <c r="P690" s="73">
        <v>16.8</v>
      </c>
      <c r="Q690" s="73">
        <v>16.8</v>
      </c>
      <c r="R690" s="73">
        <v>16.8</v>
      </c>
      <c r="S690" s="73">
        <v>16.8</v>
      </c>
    </row>
    <row r="691" spans="1:19">
      <c r="A691" s="14">
        <f t="shared" si="26"/>
        <v>691</v>
      </c>
      <c r="B691" s="121" t="s">
        <v>1305</v>
      </c>
      <c r="C691" s="121" t="s">
        <v>3067</v>
      </c>
      <c r="D691" s="121" t="s">
        <v>1306</v>
      </c>
      <c r="E691" s="121" t="s">
        <v>1077</v>
      </c>
      <c r="F691" s="121" t="s">
        <v>1718</v>
      </c>
      <c r="G691" s="121" t="s">
        <v>47</v>
      </c>
      <c r="H691" s="122">
        <v>2004</v>
      </c>
      <c r="I691" s="74">
        <v>105.3</v>
      </c>
      <c r="J691" s="74">
        <v>110.8</v>
      </c>
      <c r="K691" s="74">
        <v>110.8</v>
      </c>
      <c r="L691" s="74">
        <v>110.8</v>
      </c>
      <c r="M691" s="73">
        <v>110.8</v>
      </c>
      <c r="N691" s="73">
        <v>110.8</v>
      </c>
      <c r="O691" s="73">
        <v>110.8</v>
      </c>
      <c r="P691" s="73">
        <v>110.8</v>
      </c>
      <c r="Q691" s="73">
        <v>110.8</v>
      </c>
      <c r="R691" s="73">
        <v>110.8</v>
      </c>
      <c r="S691" s="73">
        <v>110.8</v>
      </c>
    </row>
    <row r="692" spans="1:19">
      <c r="A692" s="14">
        <f t="shared" si="26"/>
        <v>692</v>
      </c>
      <c r="B692" s="121" t="s">
        <v>1307</v>
      </c>
      <c r="C692" s="121"/>
      <c r="D692" s="121" t="s">
        <v>1308</v>
      </c>
      <c r="E692" s="121" t="s">
        <v>1077</v>
      </c>
      <c r="F692" s="121" t="s">
        <v>1718</v>
      </c>
      <c r="G692" s="121" t="s">
        <v>47</v>
      </c>
      <c r="H692" s="122">
        <v>2011</v>
      </c>
      <c r="I692" s="74">
        <v>30.78</v>
      </c>
      <c r="J692" s="74">
        <v>33.6</v>
      </c>
      <c r="K692" s="74">
        <v>33.6</v>
      </c>
      <c r="L692" s="74">
        <v>33.6</v>
      </c>
      <c r="M692" s="73">
        <v>33.6</v>
      </c>
      <c r="N692" s="73">
        <v>33.6</v>
      </c>
      <c r="O692" s="73">
        <v>33.6</v>
      </c>
      <c r="P692" s="73">
        <v>33.6</v>
      </c>
      <c r="Q692" s="73">
        <v>33.6</v>
      </c>
      <c r="R692" s="73">
        <v>33.6</v>
      </c>
      <c r="S692" s="73">
        <v>33.6</v>
      </c>
    </row>
    <row r="693" spans="1:19">
      <c r="A693" s="14">
        <f t="shared" si="26"/>
        <v>693</v>
      </c>
      <c r="B693" s="121" t="s">
        <v>1309</v>
      </c>
      <c r="C693" s="121"/>
      <c r="D693" s="121" t="s">
        <v>1310</v>
      </c>
      <c r="E693" s="121" t="s">
        <v>1077</v>
      </c>
      <c r="F693" s="121" t="s">
        <v>1718</v>
      </c>
      <c r="G693" s="121" t="s">
        <v>47</v>
      </c>
      <c r="H693" s="122">
        <v>2011</v>
      </c>
      <c r="I693" s="74">
        <v>108.54</v>
      </c>
      <c r="J693" s="74">
        <v>118.6</v>
      </c>
      <c r="K693" s="74">
        <v>118.6</v>
      </c>
      <c r="L693" s="74">
        <v>118.6</v>
      </c>
      <c r="M693" s="73">
        <v>118.6</v>
      </c>
      <c r="N693" s="73">
        <v>118.6</v>
      </c>
      <c r="O693" s="73">
        <v>118.6</v>
      </c>
      <c r="P693" s="73">
        <v>118.6</v>
      </c>
      <c r="Q693" s="73">
        <v>118.6</v>
      </c>
      <c r="R693" s="73">
        <v>118.6</v>
      </c>
      <c r="S693" s="73">
        <v>118.6</v>
      </c>
    </row>
    <row r="694" spans="1:19">
      <c r="A694" s="14">
        <f t="shared" si="26"/>
        <v>694</v>
      </c>
      <c r="B694" s="121" t="s">
        <v>1314</v>
      </c>
      <c r="C694" s="121"/>
      <c r="D694" s="121" t="s">
        <v>1315</v>
      </c>
      <c r="E694" s="121" t="s">
        <v>1077</v>
      </c>
      <c r="F694" s="121" t="s">
        <v>1718</v>
      </c>
      <c r="G694" s="121" t="s">
        <v>47</v>
      </c>
      <c r="H694" s="122">
        <v>2007</v>
      </c>
      <c r="I694" s="74">
        <v>119</v>
      </c>
      <c r="J694" s="74">
        <v>125</v>
      </c>
      <c r="K694" s="74">
        <v>125</v>
      </c>
      <c r="L694" s="74">
        <v>125</v>
      </c>
      <c r="M694" s="73">
        <v>125</v>
      </c>
      <c r="N694" s="73">
        <v>125</v>
      </c>
      <c r="O694" s="73">
        <v>125</v>
      </c>
      <c r="P694" s="73">
        <v>125</v>
      </c>
      <c r="Q694" s="73">
        <v>125</v>
      </c>
      <c r="R694" s="73">
        <v>125</v>
      </c>
      <c r="S694" s="73">
        <v>125</v>
      </c>
    </row>
    <row r="695" spans="1:19">
      <c r="A695" s="14">
        <f t="shared" si="26"/>
        <v>695</v>
      </c>
      <c r="B695" s="121" t="s">
        <v>1312</v>
      </c>
      <c r="C695" s="121"/>
      <c r="D695" s="121" t="s">
        <v>1313</v>
      </c>
      <c r="E695" s="121" t="s">
        <v>1077</v>
      </c>
      <c r="F695" s="121" t="s">
        <v>1718</v>
      </c>
      <c r="G695" s="121" t="s">
        <v>47</v>
      </c>
      <c r="H695" s="122">
        <v>2007</v>
      </c>
      <c r="I695" s="74">
        <v>105.8</v>
      </c>
      <c r="J695" s="74">
        <v>112</v>
      </c>
      <c r="K695" s="74">
        <v>112</v>
      </c>
      <c r="L695" s="74">
        <v>112</v>
      </c>
      <c r="M695" s="73">
        <v>112</v>
      </c>
      <c r="N695" s="73">
        <v>112</v>
      </c>
      <c r="O695" s="73">
        <v>112</v>
      </c>
      <c r="P695" s="73">
        <v>112</v>
      </c>
      <c r="Q695" s="73">
        <v>112</v>
      </c>
      <c r="R695" s="73">
        <v>112</v>
      </c>
      <c r="S695" s="73">
        <v>112</v>
      </c>
    </row>
    <row r="696" spans="1:19">
      <c r="A696" s="14">
        <f t="shared" si="26"/>
        <v>696</v>
      </c>
      <c r="B696" s="121" t="s">
        <v>1311</v>
      </c>
      <c r="C696" s="121"/>
      <c r="D696" s="121" t="s">
        <v>2267</v>
      </c>
      <c r="E696" s="121" t="s">
        <v>1077</v>
      </c>
      <c r="F696" s="121" t="s">
        <v>1718</v>
      </c>
      <c r="G696" s="121" t="s">
        <v>47</v>
      </c>
      <c r="H696" s="122">
        <v>2007</v>
      </c>
      <c r="I696" s="74">
        <v>80.5</v>
      </c>
      <c r="J696" s="74">
        <v>85</v>
      </c>
      <c r="K696" s="74">
        <v>85</v>
      </c>
      <c r="L696" s="74">
        <v>85</v>
      </c>
      <c r="M696" s="73">
        <v>85</v>
      </c>
      <c r="N696" s="73">
        <v>85</v>
      </c>
      <c r="O696" s="73">
        <v>85</v>
      </c>
      <c r="P696" s="73">
        <v>85</v>
      </c>
      <c r="Q696" s="73">
        <v>85</v>
      </c>
      <c r="R696" s="73">
        <v>85</v>
      </c>
      <c r="S696" s="73">
        <v>85</v>
      </c>
    </row>
    <row r="697" spans="1:19">
      <c r="A697" s="14">
        <f t="shared" si="26"/>
        <v>697</v>
      </c>
      <c r="B697" s="121" t="s">
        <v>114</v>
      </c>
      <c r="C697" s="121"/>
      <c r="D697" s="121" t="s">
        <v>115</v>
      </c>
      <c r="E697" s="121" t="s">
        <v>110</v>
      </c>
      <c r="F697" s="121" t="s">
        <v>1718</v>
      </c>
      <c r="G697" s="121" t="s">
        <v>47</v>
      </c>
      <c r="H697" s="122">
        <v>2019</v>
      </c>
      <c r="I697" s="74">
        <v>150</v>
      </c>
      <c r="J697" s="74">
        <v>150</v>
      </c>
      <c r="K697" s="74">
        <v>150</v>
      </c>
      <c r="L697" s="74">
        <v>150</v>
      </c>
      <c r="M697" s="73">
        <v>150</v>
      </c>
      <c r="N697" s="73">
        <v>150</v>
      </c>
      <c r="O697" s="73">
        <v>150</v>
      </c>
      <c r="P697" s="73">
        <v>150</v>
      </c>
      <c r="Q697" s="73">
        <v>150</v>
      </c>
      <c r="R697" s="73">
        <v>150</v>
      </c>
      <c r="S697" s="73">
        <v>150</v>
      </c>
    </row>
    <row r="698" spans="1:19">
      <c r="A698" s="14">
        <f t="shared" si="26"/>
        <v>698</v>
      </c>
      <c r="B698" s="121" t="s">
        <v>116</v>
      </c>
      <c r="C698" s="121"/>
      <c r="D698" s="121" t="s">
        <v>117</v>
      </c>
      <c r="E698" s="121" t="s">
        <v>110</v>
      </c>
      <c r="F698" s="121" t="s">
        <v>1718</v>
      </c>
      <c r="G698" s="121" t="s">
        <v>47</v>
      </c>
      <c r="H698" s="122">
        <v>2019</v>
      </c>
      <c r="I698" s="74">
        <v>150</v>
      </c>
      <c r="J698" s="74">
        <v>150</v>
      </c>
      <c r="K698" s="74">
        <v>150</v>
      </c>
      <c r="L698" s="74">
        <v>150</v>
      </c>
      <c r="M698" s="73">
        <v>150</v>
      </c>
      <c r="N698" s="73">
        <v>150</v>
      </c>
      <c r="O698" s="73">
        <v>150</v>
      </c>
      <c r="P698" s="73">
        <v>150</v>
      </c>
      <c r="Q698" s="73">
        <v>150</v>
      </c>
      <c r="R698" s="73">
        <v>150</v>
      </c>
      <c r="S698" s="73">
        <v>150</v>
      </c>
    </row>
    <row r="699" spans="1:19">
      <c r="A699" s="14">
        <f t="shared" si="26"/>
        <v>699</v>
      </c>
      <c r="B699" s="121" t="s">
        <v>1316</v>
      </c>
      <c r="C699" s="121"/>
      <c r="D699" s="121" t="s">
        <v>1317</v>
      </c>
      <c r="E699" s="121" t="s">
        <v>275</v>
      </c>
      <c r="F699" s="121" t="s">
        <v>1718</v>
      </c>
      <c r="G699" s="121" t="s">
        <v>47</v>
      </c>
      <c r="H699" s="122">
        <v>1999</v>
      </c>
      <c r="I699" s="74">
        <v>27.72</v>
      </c>
      <c r="J699" s="74">
        <v>27.7</v>
      </c>
      <c r="K699" s="74">
        <v>27.7</v>
      </c>
      <c r="L699" s="74">
        <v>27.7</v>
      </c>
      <c r="M699" s="73">
        <v>27.7</v>
      </c>
      <c r="N699" s="73">
        <v>27.7</v>
      </c>
      <c r="O699" s="73">
        <v>27.7</v>
      </c>
      <c r="P699" s="73">
        <v>27.7</v>
      </c>
      <c r="Q699" s="73">
        <v>27.7</v>
      </c>
      <c r="R699" s="73">
        <v>27.7</v>
      </c>
      <c r="S699" s="73">
        <v>27.7</v>
      </c>
    </row>
    <row r="700" spans="1:19">
      <c r="A700" s="14">
        <f t="shared" si="26"/>
        <v>700</v>
      </c>
      <c r="B700" s="121" t="s">
        <v>1318</v>
      </c>
      <c r="C700" s="121"/>
      <c r="D700" s="121" t="s">
        <v>1319</v>
      </c>
      <c r="E700" s="121" t="s">
        <v>275</v>
      </c>
      <c r="F700" s="121" t="s">
        <v>1718</v>
      </c>
      <c r="G700" s="121" t="s">
        <v>47</v>
      </c>
      <c r="H700" s="122">
        <v>1999</v>
      </c>
      <c r="I700" s="74">
        <v>6.6</v>
      </c>
      <c r="J700" s="74">
        <v>6.6</v>
      </c>
      <c r="K700" s="74">
        <v>6.6</v>
      </c>
      <c r="L700" s="74">
        <v>6.6</v>
      </c>
      <c r="M700" s="73">
        <v>6.6</v>
      </c>
      <c r="N700" s="73">
        <v>6.6</v>
      </c>
      <c r="O700" s="73">
        <v>6.6</v>
      </c>
      <c r="P700" s="73">
        <v>6.6</v>
      </c>
      <c r="Q700" s="73">
        <v>6.6</v>
      </c>
      <c r="R700" s="73">
        <v>6.6</v>
      </c>
      <c r="S700" s="73">
        <v>6.6</v>
      </c>
    </row>
    <row r="701" spans="1:19">
      <c r="A701" s="14">
        <f t="shared" si="26"/>
        <v>701</v>
      </c>
      <c r="B701" s="121" t="s">
        <v>1322</v>
      </c>
      <c r="C701" s="121"/>
      <c r="D701" s="121" t="s">
        <v>1323</v>
      </c>
      <c r="E701" s="121" t="s">
        <v>592</v>
      </c>
      <c r="F701" s="121" t="s">
        <v>1718</v>
      </c>
      <c r="G701" s="121" t="s">
        <v>46</v>
      </c>
      <c r="H701" s="122">
        <v>2019</v>
      </c>
      <c r="I701" s="74">
        <v>150</v>
      </c>
      <c r="J701" s="74">
        <v>150</v>
      </c>
      <c r="K701" s="74">
        <v>150</v>
      </c>
      <c r="L701" s="74">
        <v>150</v>
      </c>
      <c r="M701" s="73">
        <v>150</v>
      </c>
      <c r="N701" s="73">
        <v>150</v>
      </c>
      <c r="O701" s="73">
        <v>150</v>
      </c>
      <c r="P701" s="73">
        <v>150</v>
      </c>
      <c r="Q701" s="73">
        <v>150</v>
      </c>
      <c r="R701" s="73">
        <v>150</v>
      </c>
      <c r="S701" s="73">
        <v>150</v>
      </c>
    </row>
    <row r="702" spans="1:19">
      <c r="A702" s="14">
        <f t="shared" si="26"/>
        <v>702</v>
      </c>
      <c r="B702" s="121" t="s">
        <v>1324</v>
      </c>
      <c r="C702" s="121"/>
      <c r="D702" s="121" t="s">
        <v>1325</v>
      </c>
      <c r="E702" s="121" t="s">
        <v>592</v>
      </c>
      <c r="F702" s="121" t="s">
        <v>1718</v>
      </c>
      <c r="G702" s="121" t="s">
        <v>46</v>
      </c>
      <c r="H702" s="122">
        <v>2019</v>
      </c>
      <c r="I702" s="74">
        <v>23</v>
      </c>
      <c r="J702" s="74">
        <v>23</v>
      </c>
      <c r="K702" s="74">
        <v>23</v>
      </c>
      <c r="L702" s="74">
        <v>23</v>
      </c>
      <c r="M702" s="73">
        <v>23</v>
      </c>
      <c r="N702" s="73">
        <v>23</v>
      </c>
      <c r="O702" s="73">
        <v>23</v>
      </c>
      <c r="P702" s="73">
        <v>23</v>
      </c>
      <c r="Q702" s="73">
        <v>23</v>
      </c>
      <c r="R702" s="73">
        <v>23</v>
      </c>
      <c r="S702" s="73">
        <v>23</v>
      </c>
    </row>
    <row r="703" spans="1:19">
      <c r="A703" s="14">
        <f t="shared" si="26"/>
        <v>703</v>
      </c>
      <c r="B703" s="121" t="s">
        <v>1328</v>
      </c>
      <c r="C703" s="121"/>
      <c r="D703" s="121" t="s">
        <v>1329</v>
      </c>
      <c r="E703" s="121" t="s">
        <v>592</v>
      </c>
      <c r="F703" s="121" t="s">
        <v>1718</v>
      </c>
      <c r="G703" s="121" t="s">
        <v>46</v>
      </c>
      <c r="H703" s="122">
        <v>2019</v>
      </c>
      <c r="I703" s="74">
        <v>127.5</v>
      </c>
      <c r="J703" s="74">
        <v>127.5</v>
      </c>
      <c r="K703" s="74">
        <v>127.5</v>
      </c>
      <c r="L703" s="74">
        <v>127.5</v>
      </c>
      <c r="M703" s="73">
        <v>127.5</v>
      </c>
      <c r="N703" s="73">
        <v>127.5</v>
      </c>
      <c r="O703" s="73">
        <v>127.5</v>
      </c>
      <c r="P703" s="73">
        <v>127.5</v>
      </c>
      <c r="Q703" s="73">
        <v>127.5</v>
      </c>
      <c r="R703" s="73">
        <v>127.5</v>
      </c>
      <c r="S703" s="73">
        <v>127.5</v>
      </c>
    </row>
    <row r="704" spans="1:19">
      <c r="A704" s="14">
        <f t="shared" si="26"/>
        <v>704</v>
      </c>
      <c r="B704" s="121" t="s">
        <v>3191</v>
      </c>
      <c r="C704" s="121" t="s">
        <v>3068</v>
      </c>
      <c r="D704" s="121" t="s">
        <v>1331</v>
      </c>
      <c r="E704" s="121" t="s">
        <v>1077</v>
      </c>
      <c r="F704" s="121" t="s">
        <v>1718</v>
      </c>
      <c r="G704" s="121" t="s">
        <v>47</v>
      </c>
      <c r="H704" s="122">
        <v>2001</v>
      </c>
      <c r="I704" s="74">
        <v>38.25</v>
      </c>
      <c r="J704" s="74">
        <v>38.299999999999997</v>
      </c>
      <c r="K704" s="74">
        <v>38.299999999999997</v>
      </c>
      <c r="L704" s="74">
        <v>38.299999999999997</v>
      </c>
      <c r="M704" s="73">
        <v>38.299999999999997</v>
      </c>
      <c r="N704" s="73">
        <v>38.299999999999997</v>
      </c>
      <c r="O704" s="73">
        <v>38.299999999999997</v>
      </c>
      <c r="P704" s="73">
        <v>38.299999999999997</v>
      </c>
      <c r="Q704" s="73">
        <v>38.299999999999997</v>
      </c>
      <c r="R704" s="73">
        <v>38.299999999999997</v>
      </c>
      <c r="S704" s="73">
        <v>38.299999999999997</v>
      </c>
    </row>
    <row r="705" spans="1:19">
      <c r="A705" s="14">
        <f t="shared" si="26"/>
        <v>705</v>
      </c>
      <c r="B705" s="121" t="s">
        <v>3192</v>
      </c>
      <c r="C705" s="121"/>
      <c r="D705" s="121" t="s">
        <v>3193</v>
      </c>
      <c r="E705" s="121" t="s">
        <v>1077</v>
      </c>
      <c r="F705" s="121" t="s">
        <v>1718</v>
      </c>
      <c r="G705" s="121" t="s">
        <v>47</v>
      </c>
      <c r="H705" s="122">
        <v>2018</v>
      </c>
      <c r="I705" s="74">
        <v>15.59</v>
      </c>
      <c r="J705" s="74">
        <v>15.6</v>
      </c>
      <c r="K705" s="74">
        <v>15.6</v>
      </c>
      <c r="L705" s="74">
        <v>15.6</v>
      </c>
      <c r="M705" s="73">
        <v>15.6</v>
      </c>
      <c r="N705" s="73">
        <v>15.6</v>
      </c>
      <c r="O705" s="73">
        <v>15.6</v>
      </c>
      <c r="P705" s="73">
        <v>15.6</v>
      </c>
      <c r="Q705" s="73">
        <v>15.6</v>
      </c>
      <c r="R705" s="73">
        <v>15.6</v>
      </c>
      <c r="S705" s="73">
        <v>15.6</v>
      </c>
    </row>
    <row r="706" spans="1:19">
      <c r="A706" s="14">
        <f t="shared" si="26"/>
        <v>706</v>
      </c>
      <c r="B706" s="121" t="s">
        <v>3194</v>
      </c>
      <c r="C706" s="121"/>
      <c r="D706" s="121" t="s">
        <v>3195</v>
      </c>
      <c r="E706" s="121" t="s">
        <v>1077</v>
      </c>
      <c r="F706" s="121" t="s">
        <v>1718</v>
      </c>
      <c r="G706" s="121" t="s">
        <v>47</v>
      </c>
      <c r="H706" s="122">
        <v>2018</v>
      </c>
      <c r="I706" s="74">
        <v>50.49</v>
      </c>
      <c r="J706" s="74">
        <v>50.5</v>
      </c>
      <c r="K706" s="74">
        <v>50.5</v>
      </c>
      <c r="L706" s="74">
        <v>50.5</v>
      </c>
      <c r="M706" s="73">
        <v>50.5</v>
      </c>
      <c r="N706" s="73">
        <v>50.5</v>
      </c>
      <c r="O706" s="73">
        <v>50.5</v>
      </c>
      <c r="P706" s="73">
        <v>50.5</v>
      </c>
      <c r="Q706" s="73">
        <v>50.5</v>
      </c>
      <c r="R706" s="73">
        <v>50.5</v>
      </c>
      <c r="S706" s="73">
        <v>50.5</v>
      </c>
    </row>
    <row r="707" spans="1:19">
      <c r="A707" s="14">
        <f t="shared" si="26"/>
        <v>707</v>
      </c>
      <c r="B707" s="121" t="s">
        <v>3196</v>
      </c>
      <c r="C707" s="121"/>
      <c r="D707" s="121" t="s">
        <v>3197</v>
      </c>
      <c r="E707" s="121" t="s">
        <v>1077</v>
      </c>
      <c r="F707" s="121" t="s">
        <v>1718</v>
      </c>
      <c r="G707" s="121" t="s">
        <v>47</v>
      </c>
      <c r="H707" s="122">
        <v>2018</v>
      </c>
      <c r="I707" s="74">
        <v>38.25</v>
      </c>
      <c r="J707" s="74">
        <v>38.299999999999997</v>
      </c>
      <c r="K707" s="74">
        <v>38.299999999999997</v>
      </c>
      <c r="L707" s="74">
        <v>38.299999999999997</v>
      </c>
      <c r="M707" s="73">
        <v>38.299999999999997</v>
      </c>
      <c r="N707" s="73">
        <v>38.299999999999997</v>
      </c>
      <c r="O707" s="73">
        <v>38.299999999999997</v>
      </c>
      <c r="P707" s="73">
        <v>38.299999999999997</v>
      </c>
      <c r="Q707" s="73">
        <v>38.299999999999997</v>
      </c>
      <c r="R707" s="73">
        <v>38.299999999999997</v>
      </c>
      <c r="S707" s="73">
        <v>38.299999999999997</v>
      </c>
    </row>
    <row r="708" spans="1:19">
      <c r="A708" s="14">
        <f t="shared" si="26"/>
        <v>708</v>
      </c>
      <c r="B708" s="121" t="s">
        <v>3198</v>
      </c>
      <c r="C708" s="121"/>
      <c r="D708" s="121" t="s">
        <v>3199</v>
      </c>
      <c r="E708" s="121" t="s">
        <v>1077</v>
      </c>
      <c r="F708" s="121" t="s">
        <v>1718</v>
      </c>
      <c r="G708" s="121" t="s">
        <v>47</v>
      </c>
      <c r="H708" s="122">
        <v>2018</v>
      </c>
      <c r="I708" s="74">
        <v>13.79</v>
      </c>
      <c r="J708" s="74">
        <v>13.8</v>
      </c>
      <c r="K708" s="74">
        <v>13.8</v>
      </c>
      <c r="L708" s="74">
        <v>13.8</v>
      </c>
      <c r="M708" s="73">
        <v>13.8</v>
      </c>
      <c r="N708" s="73">
        <v>13.8</v>
      </c>
      <c r="O708" s="73">
        <v>13.8</v>
      </c>
      <c r="P708" s="73">
        <v>13.8</v>
      </c>
      <c r="Q708" s="73">
        <v>13.8</v>
      </c>
      <c r="R708" s="73">
        <v>13.8</v>
      </c>
      <c r="S708" s="73">
        <v>13.8</v>
      </c>
    </row>
    <row r="709" spans="1:19">
      <c r="A709" s="14">
        <f t="shared" ref="A709:A772" si="27">A708+1</f>
        <v>709</v>
      </c>
      <c r="B709" s="121" t="s">
        <v>1332</v>
      </c>
      <c r="C709" s="121" t="s">
        <v>3069</v>
      </c>
      <c r="D709" s="121" t="s">
        <v>1333</v>
      </c>
      <c r="E709" s="121" t="s">
        <v>1032</v>
      </c>
      <c r="F709" s="121" t="s">
        <v>1718</v>
      </c>
      <c r="G709" s="121" t="s">
        <v>47</v>
      </c>
      <c r="H709" s="122">
        <v>2012</v>
      </c>
      <c r="I709" s="74">
        <v>103.4</v>
      </c>
      <c r="J709" s="74">
        <v>103.4</v>
      </c>
      <c r="K709" s="74">
        <v>103.4</v>
      </c>
      <c r="L709" s="74">
        <v>103.4</v>
      </c>
      <c r="M709" s="73">
        <v>103.4</v>
      </c>
      <c r="N709" s="73">
        <v>103.4</v>
      </c>
      <c r="O709" s="73">
        <v>103.4</v>
      </c>
      <c r="P709" s="73">
        <v>103.4</v>
      </c>
      <c r="Q709" s="73">
        <v>103.4</v>
      </c>
      <c r="R709" s="73">
        <v>103.4</v>
      </c>
      <c r="S709" s="73">
        <v>103.4</v>
      </c>
    </row>
    <row r="710" spans="1:19">
      <c r="A710" s="14">
        <f t="shared" si="27"/>
        <v>710</v>
      </c>
      <c r="B710" s="121" t="s">
        <v>1334</v>
      </c>
      <c r="C710" s="121" t="s">
        <v>3069</v>
      </c>
      <c r="D710" s="121" t="s">
        <v>1335</v>
      </c>
      <c r="E710" s="121" t="s">
        <v>1032</v>
      </c>
      <c r="F710" s="121" t="s">
        <v>1718</v>
      </c>
      <c r="G710" s="121" t="s">
        <v>47</v>
      </c>
      <c r="H710" s="122">
        <v>2012</v>
      </c>
      <c r="I710" s="74">
        <v>94.6</v>
      </c>
      <c r="J710" s="74">
        <v>94.6</v>
      </c>
      <c r="K710" s="74">
        <v>94.6</v>
      </c>
      <c r="L710" s="74">
        <v>94.6</v>
      </c>
      <c r="M710" s="73">
        <v>94.6</v>
      </c>
      <c r="N710" s="73">
        <v>94.6</v>
      </c>
      <c r="O710" s="73">
        <v>94.6</v>
      </c>
      <c r="P710" s="73">
        <v>94.6</v>
      </c>
      <c r="Q710" s="73">
        <v>94.6</v>
      </c>
      <c r="R710" s="73">
        <v>94.6</v>
      </c>
      <c r="S710" s="73">
        <v>94.6</v>
      </c>
    </row>
    <row r="711" spans="1:19">
      <c r="A711" s="14">
        <f t="shared" si="27"/>
        <v>711</v>
      </c>
      <c r="B711" s="121" t="s">
        <v>1357</v>
      </c>
      <c r="C711" s="121"/>
      <c r="D711" s="121" t="s">
        <v>1358</v>
      </c>
      <c r="E711" s="121" t="s">
        <v>1077</v>
      </c>
      <c r="F711" s="121" t="s">
        <v>1718</v>
      </c>
      <c r="G711" s="121" t="s">
        <v>47</v>
      </c>
      <c r="H711" s="122">
        <v>2008</v>
      </c>
      <c r="I711" s="74">
        <v>2</v>
      </c>
      <c r="J711" s="74">
        <v>2</v>
      </c>
      <c r="K711" s="74">
        <v>2</v>
      </c>
      <c r="L711" s="74">
        <v>2</v>
      </c>
      <c r="M711" s="73">
        <v>2</v>
      </c>
      <c r="N711" s="73">
        <v>2</v>
      </c>
      <c r="O711" s="73">
        <v>2</v>
      </c>
      <c r="P711" s="73">
        <v>2</v>
      </c>
      <c r="Q711" s="73">
        <v>2</v>
      </c>
      <c r="R711" s="73">
        <v>2</v>
      </c>
      <c r="S711" s="73">
        <v>2</v>
      </c>
    </row>
    <row r="712" spans="1:19">
      <c r="A712" s="14">
        <f t="shared" si="27"/>
        <v>712</v>
      </c>
      <c r="B712" s="121" t="s">
        <v>1336</v>
      </c>
      <c r="C712" s="121"/>
      <c r="D712" s="121" t="s">
        <v>1337</v>
      </c>
      <c r="E712" s="121" t="s">
        <v>1077</v>
      </c>
      <c r="F712" s="121" t="s">
        <v>1718</v>
      </c>
      <c r="G712" s="121" t="s">
        <v>47</v>
      </c>
      <c r="H712" s="122">
        <v>2008</v>
      </c>
      <c r="I712" s="74">
        <v>174.6</v>
      </c>
      <c r="J712" s="74">
        <v>169.5</v>
      </c>
      <c r="K712" s="74">
        <v>169.5</v>
      </c>
      <c r="L712" s="74">
        <v>169.5</v>
      </c>
      <c r="M712" s="73">
        <v>169.5</v>
      </c>
      <c r="N712" s="73">
        <v>169.5</v>
      </c>
      <c r="O712" s="73">
        <v>169.5</v>
      </c>
      <c r="P712" s="73">
        <v>169.5</v>
      </c>
      <c r="Q712" s="73">
        <v>169.5</v>
      </c>
      <c r="R712" s="73">
        <v>169.5</v>
      </c>
      <c r="S712" s="73">
        <v>169.5</v>
      </c>
    </row>
    <row r="713" spans="1:19">
      <c r="A713" s="14">
        <f t="shared" si="27"/>
        <v>713</v>
      </c>
      <c r="B713" s="121" t="s">
        <v>1338</v>
      </c>
      <c r="C713" s="121"/>
      <c r="D713" s="121" t="s">
        <v>1339</v>
      </c>
      <c r="E713" s="121" t="s">
        <v>1340</v>
      </c>
      <c r="F713" s="121" t="s">
        <v>1718</v>
      </c>
      <c r="G713" s="121" t="s">
        <v>45</v>
      </c>
      <c r="H713" s="122">
        <v>2017</v>
      </c>
      <c r="I713" s="74">
        <v>125.6</v>
      </c>
      <c r="J713" s="74">
        <v>125.6</v>
      </c>
      <c r="K713" s="74">
        <v>125.6</v>
      </c>
      <c r="L713" s="74">
        <v>125.6</v>
      </c>
      <c r="M713" s="73">
        <v>125.6</v>
      </c>
      <c r="N713" s="73">
        <v>125.6</v>
      </c>
      <c r="O713" s="73">
        <v>125.6</v>
      </c>
      <c r="P713" s="73">
        <v>125.6</v>
      </c>
      <c r="Q713" s="73">
        <v>125.6</v>
      </c>
      <c r="R713" s="73">
        <v>125.6</v>
      </c>
      <c r="S713" s="73">
        <v>125.6</v>
      </c>
    </row>
    <row r="714" spans="1:19">
      <c r="A714" s="14">
        <f t="shared" si="27"/>
        <v>714</v>
      </c>
      <c r="B714" s="121" t="s">
        <v>2939</v>
      </c>
      <c r="C714" s="121"/>
      <c r="D714" s="121" t="s">
        <v>2940</v>
      </c>
      <c r="E714" s="121" t="s">
        <v>124</v>
      </c>
      <c r="F714" s="121" t="s">
        <v>1718</v>
      </c>
      <c r="G714" s="121" t="s">
        <v>46</v>
      </c>
      <c r="H714" s="122">
        <v>2021</v>
      </c>
      <c r="I714" s="74">
        <v>105</v>
      </c>
      <c r="J714" s="74">
        <v>105</v>
      </c>
      <c r="K714" s="74">
        <v>105</v>
      </c>
      <c r="L714" s="74">
        <v>105</v>
      </c>
      <c r="M714" s="73">
        <v>105</v>
      </c>
      <c r="N714" s="73">
        <v>105</v>
      </c>
      <c r="O714" s="73">
        <v>105</v>
      </c>
      <c r="P714" s="73">
        <v>105</v>
      </c>
      <c r="Q714" s="73">
        <v>105</v>
      </c>
      <c r="R714" s="73">
        <v>105</v>
      </c>
      <c r="S714" s="73">
        <v>105</v>
      </c>
    </row>
    <row r="715" spans="1:19">
      <c r="A715" s="14">
        <f t="shared" si="27"/>
        <v>715</v>
      </c>
      <c r="B715" s="121" t="s">
        <v>2941</v>
      </c>
      <c r="C715" s="121"/>
      <c r="D715" s="121" t="s">
        <v>2942</v>
      </c>
      <c r="E715" s="121" t="s">
        <v>124</v>
      </c>
      <c r="F715" s="121" t="s">
        <v>1718</v>
      </c>
      <c r="G715" s="121" t="s">
        <v>46</v>
      </c>
      <c r="H715" s="122">
        <v>2021</v>
      </c>
      <c r="I715" s="74">
        <v>96.6</v>
      </c>
      <c r="J715" s="74">
        <v>96.6</v>
      </c>
      <c r="K715" s="74">
        <v>96.6</v>
      </c>
      <c r="L715" s="74">
        <v>96.6</v>
      </c>
      <c r="M715" s="73">
        <v>96.6</v>
      </c>
      <c r="N715" s="73">
        <v>96.6</v>
      </c>
      <c r="O715" s="73">
        <v>96.6</v>
      </c>
      <c r="P715" s="73">
        <v>96.6</v>
      </c>
      <c r="Q715" s="73">
        <v>96.6</v>
      </c>
      <c r="R715" s="73">
        <v>96.6</v>
      </c>
      <c r="S715" s="73">
        <v>96.6</v>
      </c>
    </row>
    <row r="716" spans="1:19">
      <c r="A716" s="14">
        <f t="shared" si="27"/>
        <v>716</v>
      </c>
      <c r="B716" s="121" t="s">
        <v>2674</v>
      </c>
      <c r="C716" s="121"/>
      <c r="D716" s="121" t="s">
        <v>2675</v>
      </c>
      <c r="E716" s="121" t="s">
        <v>123</v>
      </c>
      <c r="F716" s="121" t="s">
        <v>1718</v>
      </c>
      <c r="G716" s="121" t="s">
        <v>47</v>
      </c>
      <c r="H716" s="122">
        <v>2021</v>
      </c>
      <c r="I716" s="74">
        <v>12</v>
      </c>
      <c r="J716" s="74">
        <v>12</v>
      </c>
      <c r="K716" s="74">
        <v>12</v>
      </c>
      <c r="L716" s="74">
        <v>12</v>
      </c>
      <c r="M716" s="73">
        <v>12</v>
      </c>
      <c r="N716" s="73">
        <v>12</v>
      </c>
      <c r="O716" s="73">
        <v>12</v>
      </c>
      <c r="P716" s="73">
        <v>12</v>
      </c>
      <c r="Q716" s="73">
        <v>12</v>
      </c>
      <c r="R716" s="73">
        <v>12</v>
      </c>
      <c r="S716" s="73">
        <v>12</v>
      </c>
    </row>
    <row r="717" spans="1:19">
      <c r="A717" s="14">
        <f t="shared" si="27"/>
        <v>717</v>
      </c>
      <c r="B717" s="121" t="s">
        <v>2676</v>
      </c>
      <c r="C717" s="121"/>
      <c r="D717" s="121" t="s">
        <v>2677</v>
      </c>
      <c r="E717" s="121" t="s">
        <v>123</v>
      </c>
      <c r="F717" s="121" t="s">
        <v>1718</v>
      </c>
      <c r="G717" s="121" t="s">
        <v>47</v>
      </c>
      <c r="H717" s="122">
        <v>2021</v>
      </c>
      <c r="I717" s="74">
        <v>7.2</v>
      </c>
      <c r="J717" s="74">
        <v>7.2</v>
      </c>
      <c r="K717" s="74">
        <v>7.2</v>
      </c>
      <c r="L717" s="74">
        <v>7.2</v>
      </c>
      <c r="M717" s="73">
        <v>7.2</v>
      </c>
      <c r="N717" s="73">
        <v>7.2</v>
      </c>
      <c r="O717" s="73">
        <v>7.2</v>
      </c>
      <c r="P717" s="73">
        <v>7.2</v>
      </c>
      <c r="Q717" s="73">
        <v>7.2</v>
      </c>
      <c r="R717" s="73">
        <v>7.2</v>
      </c>
      <c r="S717" s="73">
        <v>7.2</v>
      </c>
    </row>
    <row r="718" spans="1:19">
      <c r="A718" s="14">
        <f t="shared" si="27"/>
        <v>718</v>
      </c>
      <c r="B718" s="121" t="s">
        <v>2678</v>
      </c>
      <c r="C718" s="121"/>
      <c r="D718" s="121" t="s">
        <v>2679</v>
      </c>
      <c r="E718" s="121" t="s">
        <v>123</v>
      </c>
      <c r="F718" s="121" t="s">
        <v>1718</v>
      </c>
      <c r="G718" s="121" t="s">
        <v>47</v>
      </c>
      <c r="H718" s="122">
        <v>2021</v>
      </c>
      <c r="I718" s="74">
        <v>100.8</v>
      </c>
      <c r="J718" s="74">
        <v>100.8</v>
      </c>
      <c r="K718" s="74">
        <v>100.8</v>
      </c>
      <c r="L718" s="74">
        <v>100.8</v>
      </c>
      <c r="M718" s="73">
        <v>100.8</v>
      </c>
      <c r="N718" s="73">
        <v>100.8</v>
      </c>
      <c r="O718" s="73">
        <v>100.8</v>
      </c>
      <c r="P718" s="73">
        <v>100.8</v>
      </c>
      <c r="Q718" s="73">
        <v>100.8</v>
      </c>
      <c r="R718" s="73">
        <v>100.8</v>
      </c>
      <c r="S718" s="73">
        <v>100.8</v>
      </c>
    </row>
    <row r="719" spans="1:19">
      <c r="A719" s="14">
        <f t="shared" si="27"/>
        <v>719</v>
      </c>
      <c r="B719" s="121" t="s">
        <v>2680</v>
      </c>
      <c r="C719" s="121"/>
      <c r="D719" s="121" t="s">
        <v>2681</v>
      </c>
      <c r="E719" s="121" t="s">
        <v>123</v>
      </c>
      <c r="F719" s="121" t="s">
        <v>1718</v>
      </c>
      <c r="G719" s="121" t="s">
        <v>47</v>
      </c>
      <c r="H719" s="122">
        <v>2021</v>
      </c>
      <c r="I719" s="74">
        <v>22</v>
      </c>
      <c r="J719" s="74">
        <v>22</v>
      </c>
      <c r="K719" s="74">
        <v>22</v>
      </c>
      <c r="L719" s="74">
        <v>22</v>
      </c>
      <c r="M719" s="73">
        <v>22</v>
      </c>
      <c r="N719" s="73">
        <v>22</v>
      </c>
      <c r="O719" s="73">
        <v>22</v>
      </c>
      <c r="P719" s="73">
        <v>22</v>
      </c>
      <c r="Q719" s="73">
        <v>22</v>
      </c>
      <c r="R719" s="73">
        <v>22</v>
      </c>
      <c r="S719" s="73">
        <v>22</v>
      </c>
    </row>
    <row r="720" spans="1:19">
      <c r="A720" s="14">
        <f t="shared" si="27"/>
        <v>720</v>
      </c>
      <c r="B720" s="121" t="s">
        <v>2682</v>
      </c>
      <c r="C720" s="121"/>
      <c r="D720" s="121" t="s">
        <v>2683</v>
      </c>
      <c r="E720" s="121" t="s">
        <v>123</v>
      </c>
      <c r="F720" s="121" t="s">
        <v>1718</v>
      </c>
      <c r="G720" s="121" t="s">
        <v>47</v>
      </c>
      <c r="H720" s="122">
        <v>2021</v>
      </c>
      <c r="I720" s="74">
        <v>100.8</v>
      </c>
      <c r="J720" s="74">
        <v>100.8</v>
      </c>
      <c r="K720" s="74">
        <v>100.8</v>
      </c>
      <c r="L720" s="74">
        <v>100.8</v>
      </c>
      <c r="M720" s="73">
        <v>100.8</v>
      </c>
      <c r="N720" s="73">
        <v>100.8</v>
      </c>
      <c r="O720" s="73">
        <v>100.8</v>
      </c>
      <c r="P720" s="73">
        <v>100.8</v>
      </c>
      <c r="Q720" s="73">
        <v>100.8</v>
      </c>
      <c r="R720" s="73">
        <v>100.8</v>
      </c>
      <c r="S720" s="73">
        <v>100.8</v>
      </c>
    </row>
    <row r="721" spans="1:19">
      <c r="A721" s="14">
        <f t="shared" si="27"/>
        <v>721</v>
      </c>
      <c r="B721" s="121" t="s">
        <v>1118</v>
      </c>
      <c r="C721" s="121"/>
      <c r="D721" s="121" t="s">
        <v>1119</v>
      </c>
      <c r="E721" s="121" t="s">
        <v>1117</v>
      </c>
      <c r="F721" s="121" t="s">
        <v>1718</v>
      </c>
      <c r="G721" s="121" t="s">
        <v>47</v>
      </c>
      <c r="H721" s="122">
        <v>2015</v>
      </c>
      <c r="I721" s="74">
        <v>150</v>
      </c>
      <c r="J721" s="74">
        <v>150</v>
      </c>
      <c r="K721" s="74">
        <v>150</v>
      </c>
      <c r="L721" s="74">
        <v>150</v>
      </c>
      <c r="M721" s="73">
        <v>150</v>
      </c>
      <c r="N721" s="73">
        <v>150</v>
      </c>
      <c r="O721" s="73">
        <v>150</v>
      </c>
      <c r="P721" s="73">
        <v>150</v>
      </c>
      <c r="Q721" s="73">
        <v>150</v>
      </c>
      <c r="R721" s="73">
        <v>150</v>
      </c>
      <c r="S721" s="73">
        <v>150</v>
      </c>
    </row>
    <row r="722" spans="1:19">
      <c r="A722" s="14">
        <f t="shared" si="27"/>
        <v>722</v>
      </c>
      <c r="B722" s="121" t="s">
        <v>1407</v>
      </c>
      <c r="C722" s="121"/>
      <c r="D722" s="121" t="s">
        <v>1408</v>
      </c>
      <c r="E722" s="121" t="s">
        <v>1267</v>
      </c>
      <c r="F722" s="121" t="s">
        <v>1406</v>
      </c>
      <c r="G722" s="121" t="s">
        <v>55</v>
      </c>
      <c r="H722" s="122">
        <v>2016</v>
      </c>
      <c r="I722" s="74">
        <v>114.91</v>
      </c>
      <c r="J722" s="74">
        <v>114.9</v>
      </c>
      <c r="K722" s="74">
        <v>114.9</v>
      </c>
      <c r="L722" s="74">
        <v>114.9</v>
      </c>
      <c r="M722" s="73">
        <v>114.9</v>
      </c>
      <c r="N722" s="73">
        <v>114.9</v>
      </c>
      <c r="O722" s="73">
        <v>114.9</v>
      </c>
      <c r="P722" s="73">
        <v>114.9</v>
      </c>
      <c r="Q722" s="73">
        <v>114.9</v>
      </c>
      <c r="R722" s="73">
        <v>114.9</v>
      </c>
      <c r="S722" s="73">
        <v>114.9</v>
      </c>
    </row>
    <row r="723" spans="1:19">
      <c r="A723" s="14">
        <f t="shared" si="27"/>
        <v>723</v>
      </c>
      <c r="B723" s="121" t="s">
        <v>1409</v>
      </c>
      <c r="C723" s="121"/>
      <c r="D723" s="121" t="s">
        <v>1410</v>
      </c>
      <c r="E723" s="121" t="s">
        <v>1267</v>
      </c>
      <c r="F723" s="121" t="s">
        <v>1406</v>
      </c>
      <c r="G723" s="121" t="s">
        <v>55</v>
      </c>
      <c r="H723" s="122">
        <v>2016</v>
      </c>
      <c r="I723" s="74">
        <v>142.35</v>
      </c>
      <c r="J723" s="74">
        <v>142.30000000000001</v>
      </c>
      <c r="K723" s="74">
        <v>142.30000000000001</v>
      </c>
      <c r="L723" s="74">
        <v>142.30000000000001</v>
      </c>
      <c r="M723" s="73">
        <v>142.30000000000001</v>
      </c>
      <c r="N723" s="73">
        <v>142.30000000000001</v>
      </c>
      <c r="O723" s="73">
        <v>142.30000000000001</v>
      </c>
      <c r="P723" s="73">
        <v>142.30000000000001</v>
      </c>
      <c r="Q723" s="73">
        <v>142.30000000000001</v>
      </c>
      <c r="R723" s="73">
        <v>142.30000000000001</v>
      </c>
      <c r="S723" s="73">
        <v>142.30000000000001</v>
      </c>
    </row>
    <row r="724" spans="1:19">
      <c r="A724" s="14">
        <f t="shared" si="27"/>
        <v>724</v>
      </c>
      <c r="B724" s="121" t="s">
        <v>2684</v>
      </c>
      <c r="C724" s="121"/>
      <c r="D724" s="121" t="s">
        <v>2685</v>
      </c>
      <c r="E724" s="121" t="s">
        <v>1368</v>
      </c>
      <c r="F724" s="121" t="s">
        <v>72</v>
      </c>
      <c r="G724" s="121" t="s">
        <v>90</v>
      </c>
      <c r="H724" s="122">
        <v>2021</v>
      </c>
      <c r="I724" s="74">
        <v>116.6</v>
      </c>
      <c r="J724" s="74">
        <v>116.6</v>
      </c>
      <c r="K724" s="74">
        <v>116.6</v>
      </c>
      <c r="L724" s="74">
        <v>116.6</v>
      </c>
      <c r="M724" s="73">
        <v>116.6</v>
      </c>
      <c r="N724" s="73">
        <v>116.6</v>
      </c>
      <c r="O724" s="73">
        <v>116.6</v>
      </c>
      <c r="P724" s="73">
        <v>116.6</v>
      </c>
      <c r="Q724" s="73">
        <v>116.6</v>
      </c>
      <c r="R724" s="73">
        <v>116.6</v>
      </c>
      <c r="S724" s="73">
        <v>116.6</v>
      </c>
    </row>
    <row r="725" spans="1:19">
      <c r="A725" s="14">
        <f t="shared" si="27"/>
        <v>725</v>
      </c>
      <c r="B725" s="121" t="s">
        <v>2686</v>
      </c>
      <c r="C725" s="121"/>
      <c r="D725" s="121" t="s">
        <v>2687</v>
      </c>
      <c r="E725" s="121" t="s">
        <v>1368</v>
      </c>
      <c r="F725" s="121" t="s">
        <v>72</v>
      </c>
      <c r="G725" s="121" t="s">
        <v>90</v>
      </c>
      <c r="H725" s="122">
        <v>2021</v>
      </c>
      <c r="I725" s="74">
        <v>123.2</v>
      </c>
      <c r="J725" s="74">
        <v>123.2</v>
      </c>
      <c r="K725" s="74">
        <v>123.2</v>
      </c>
      <c r="L725" s="74">
        <v>123.2</v>
      </c>
      <c r="M725" s="73">
        <v>123.2</v>
      </c>
      <c r="N725" s="73">
        <v>123.2</v>
      </c>
      <c r="O725" s="73">
        <v>123.2</v>
      </c>
      <c r="P725" s="73">
        <v>123.2</v>
      </c>
      <c r="Q725" s="73">
        <v>123.2</v>
      </c>
      <c r="R725" s="73">
        <v>123.2</v>
      </c>
      <c r="S725" s="73">
        <v>123.2</v>
      </c>
    </row>
    <row r="726" spans="1:19">
      <c r="A726" s="14">
        <f t="shared" si="27"/>
        <v>726</v>
      </c>
      <c r="B726" s="121" t="s">
        <v>1411</v>
      </c>
      <c r="C726" s="121"/>
      <c r="D726" s="121" t="s">
        <v>1412</v>
      </c>
      <c r="E726" s="121" t="s">
        <v>1223</v>
      </c>
      <c r="F726" s="121" t="s">
        <v>1406</v>
      </c>
      <c r="G726" s="121" t="s">
        <v>55</v>
      </c>
      <c r="H726" s="122">
        <v>2007</v>
      </c>
      <c r="I726" s="74">
        <v>59.8</v>
      </c>
      <c r="J726" s="74">
        <v>57</v>
      </c>
      <c r="K726" s="74">
        <v>57</v>
      </c>
      <c r="L726" s="74">
        <v>57</v>
      </c>
      <c r="M726" s="73">
        <v>57</v>
      </c>
      <c r="N726" s="73">
        <v>57</v>
      </c>
      <c r="O726" s="73">
        <v>57</v>
      </c>
      <c r="P726" s="73">
        <v>57</v>
      </c>
      <c r="Q726" s="73">
        <v>57</v>
      </c>
      <c r="R726" s="73">
        <v>57</v>
      </c>
      <c r="S726" s="73">
        <v>57</v>
      </c>
    </row>
    <row r="727" spans="1:19">
      <c r="A727" s="14">
        <f t="shared" si="27"/>
        <v>727</v>
      </c>
      <c r="B727" s="121" t="s">
        <v>1341</v>
      </c>
      <c r="C727" s="121"/>
      <c r="D727" s="121" t="s">
        <v>1342</v>
      </c>
      <c r="E727" s="121" t="s">
        <v>592</v>
      </c>
      <c r="F727" s="121" t="s">
        <v>1718</v>
      </c>
      <c r="G727" s="121" t="s">
        <v>46</v>
      </c>
      <c r="H727" s="122">
        <v>2012</v>
      </c>
      <c r="I727" s="74">
        <v>92.34</v>
      </c>
      <c r="J727" s="74">
        <v>92.3</v>
      </c>
      <c r="K727" s="74">
        <v>92.3</v>
      </c>
      <c r="L727" s="74">
        <v>92.3</v>
      </c>
      <c r="M727" s="73">
        <v>92.3</v>
      </c>
      <c r="N727" s="73">
        <v>92.3</v>
      </c>
      <c r="O727" s="73">
        <v>92.3</v>
      </c>
      <c r="P727" s="73">
        <v>92.3</v>
      </c>
      <c r="Q727" s="73">
        <v>92.3</v>
      </c>
      <c r="R727" s="73">
        <v>92.3</v>
      </c>
      <c r="S727" s="73">
        <v>92.3</v>
      </c>
    </row>
    <row r="728" spans="1:19">
      <c r="A728" s="14">
        <f t="shared" si="27"/>
        <v>728</v>
      </c>
      <c r="B728" s="121" t="s">
        <v>1348</v>
      </c>
      <c r="C728" s="121"/>
      <c r="D728" s="121" t="s">
        <v>1349</v>
      </c>
      <c r="E728" s="121" t="s">
        <v>1141</v>
      </c>
      <c r="F728" s="121" t="s">
        <v>1718</v>
      </c>
      <c r="G728" s="121" t="s">
        <v>47</v>
      </c>
      <c r="H728" s="122">
        <v>2017</v>
      </c>
      <c r="I728" s="74">
        <v>125</v>
      </c>
      <c r="J728" s="74">
        <v>125</v>
      </c>
      <c r="K728" s="74">
        <v>125</v>
      </c>
      <c r="L728" s="74">
        <v>125</v>
      </c>
      <c r="M728" s="73">
        <v>125</v>
      </c>
      <c r="N728" s="73">
        <v>125</v>
      </c>
      <c r="O728" s="73">
        <v>125</v>
      </c>
      <c r="P728" s="73">
        <v>125</v>
      </c>
      <c r="Q728" s="73">
        <v>125</v>
      </c>
      <c r="R728" s="73">
        <v>125</v>
      </c>
      <c r="S728" s="73">
        <v>125</v>
      </c>
    </row>
    <row r="729" spans="1:19">
      <c r="A729" s="14">
        <f t="shared" si="27"/>
        <v>729</v>
      </c>
      <c r="B729" s="121" t="s">
        <v>1351</v>
      </c>
      <c r="C729" s="121"/>
      <c r="D729" s="121" t="s">
        <v>1352</v>
      </c>
      <c r="E729" s="121" t="s">
        <v>1141</v>
      </c>
      <c r="F729" s="121" t="s">
        <v>1718</v>
      </c>
      <c r="G729" s="121" t="s">
        <v>47</v>
      </c>
      <c r="H729" s="122">
        <v>2017</v>
      </c>
      <c r="I729" s="74">
        <v>125</v>
      </c>
      <c r="J729" s="74">
        <v>125</v>
      </c>
      <c r="K729" s="74">
        <v>125</v>
      </c>
      <c r="L729" s="74">
        <v>125</v>
      </c>
      <c r="M729" s="73">
        <v>125</v>
      </c>
      <c r="N729" s="73">
        <v>125</v>
      </c>
      <c r="O729" s="73">
        <v>125</v>
      </c>
      <c r="P729" s="73">
        <v>125</v>
      </c>
      <c r="Q729" s="73">
        <v>125</v>
      </c>
      <c r="R729" s="73">
        <v>125</v>
      </c>
      <c r="S729" s="73">
        <v>125</v>
      </c>
    </row>
    <row r="730" spans="1:19">
      <c r="A730" s="14">
        <f t="shared" si="27"/>
        <v>730</v>
      </c>
      <c r="B730" s="121" t="s">
        <v>1629</v>
      </c>
      <c r="C730" s="121"/>
      <c r="D730" s="121" t="s">
        <v>1772</v>
      </c>
      <c r="E730" s="121" t="s">
        <v>1599</v>
      </c>
      <c r="F730" s="121" t="s">
        <v>1718</v>
      </c>
      <c r="G730" s="121" t="s">
        <v>47</v>
      </c>
      <c r="H730" s="122">
        <v>2020</v>
      </c>
      <c r="I730" s="74">
        <v>199.5</v>
      </c>
      <c r="J730" s="74">
        <v>199.5</v>
      </c>
      <c r="K730" s="74">
        <v>199.5</v>
      </c>
      <c r="L730" s="74">
        <v>199.5</v>
      </c>
      <c r="M730" s="73">
        <v>199.5</v>
      </c>
      <c r="N730" s="73">
        <v>199.5</v>
      </c>
      <c r="O730" s="73">
        <v>199.5</v>
      </c>
      <c r="P730" s="73">
        <v>199.5</v>
      </c>
      <c r="Q730" s="73">
        <v>199.5</v>
      </c>
      <c r="R730" s="73">
        <v>199.5</v>
      </c>
      <c r="S730" s="73">
        <v>199.5</v>
      </c>
    </row>
    <row r="731" spans="1:19">
      <c r="A731" s="14">
        <f t="shared" si="27"/>
        <v>731</v>
      </c>
      <c r="B731" s="121" t="s">
        <v>1343</v>
      </c>
      <c r="C731" s="121"/>
      <c r="D731" s="121" t="s">
        <v>1344</v>
      </c>
      <c r="E731" s="121" t="s">
        <v>1032</v>
      </c>
      <c r="F731" s="121" t="s">
        <v>1718</v>
      </c>
      <c r="G731" s="121" t="s">
        <v>47</v>
      </c>
      <c r="H731" s="122">
        <v>2014</v>
      </c>
      <c r="I731" s="74">
        <v>67.62</v>
      </c>
      <c r="J731" s="74">
        <v>67.599999999999994</v>
      </c>
      <c r="K731" s="74">
        <v>67.599999999999994</v>
      </c>
      <c r="L731" s="74">
        <v>67.599999999999994</v>
      </c>
      <c r="M731" s="73">
        <v>67.599999999999994</v>
      </c>
      <c r="N731" s="73">
        <v>67.599999999999994</v>
      </c>
      <c r="O731" s="73">
        <v>67.599999999999994</v>
      </c>
      <c r="P731" s="73">
        <v>67.599999999999994</v>
      </c>
      <c r="Q731" s="73">
        <v>67.599999999999994</v>
      </c>
      <c r="R731" s="73">
        <v>67.599999999999994</v>
      </c>
      <c r="S731" s="73">
        <v>67.599999999999994</v>
      </c>
    </row>
    <row r="732" spans="1:19">
      <c r="A732" s="14">
        <f t="shared" si="27"/>
        <v>732</v>
      </c>
      <c r="B732" s="121" t="s">
        <v>1345</v>
      </c>
      <c r="C732" s="121"/>
      <c r="D732" s="121" t="s">
        <v>1346</v>
      </c>
      <c r="E732" s="121" t="s">
        <v>1347</v>
      </c>
      <c r="F732" s="121" t="s">
        <v>1718</v>
      </c>
      <c r="G732" s="121" t="s">
        <v>47</v>
      </c>
      <c r="H732" s="122">
        <v>2012</v>
      </c>
      <c r="I732" s="74">
        <v>30</v>
      </c>
      <c r="J732" s="74">
        <v>30</v>
      </c>
      <c r="K732" s="74">
        <v>30</v>
      </c>
      <c r="L732" s="74">
        <v>30</v>
      </c>
      <c r="M732" s="73">
        <v>30</v>
      </c>
      <c r="N732" s="73">
        <v>30</v>
      </c>
      <c r="O732" s="73">
        <v>30</v>
      </c>
      <c r="P732" s="73">
        <v>30</v>
      </c>
      <c r="Q732" s="73">
        <v>30</v>
      </c>
      <c r="R732" s="73">
        <v>30</v>
      </c>
      <c r="S732" s="73">
        <v>30</v>
      </c>
    </row>
    <row r="733" spans="1:19">
      <c r="A733" s="14">
        <f t="shared" si="27"/>
        <v>733</v>
      </c>
      <c r="B733" s="121" t="s">
        <v>1354</v>
      </c>
      <c r="C733" s="121" t="s">
        <v>3070</v>
      </c>
      <c r="D733" s="121" t="s">
        <v>1355</v>
      </c>
      <c r="E733" s="121" t="s">
        <v>1340</v>
      </c>
      <c r="F733" s="121" t="s">
        <v>1718</v>
      </c>
      <c r="G733" s="121" t="s">
        <v>45</v>
      </c>
      <c r="H733" s="122">
        <v>2008</v>
      </c>
      <c r="I733" s="74">
        <v>112.5</v>
      </c>
      <c r="J733" s="74">
        <v>112.5</v>
      </c>
      <c r="K733" s="74">
        <v>112.5</v>
      </c>
      <c r="L733" s="74">
        <v>112.5</v>
      </c>
      <c r="M733" s="73">
        <v>112.5</v>
      </c>
      <c r="N733" s="73">
        <v>112.5</v>
      </c>
      <c r="O733" s="73">
        <v>112.5</v>
      </c>
      <c r="P733" s="73">
        <v>112.5</v>
      </c>
      <c r="Q733" s="73">
        <v>112.5</v>
      </c>
      <c r="R733" s="73">
        <v>112.5</v>
      </c>
      <c r="S733" s="73">
        <v>112.5</v>
      </c>
    </row>
    <row r="734" spans="1:19">
      <c r="A734" s="14">
        <f t="shared" si="27"/>
        <v>734</v>
      </c>
      <c r="B734" s="119" t="s">
        <v>1423</v>
      </c>
      <c r="C734" s="119"/>
      <c r="D734" s="119"/>
      <c r="E734" s="119"/>
      <c r="F734" s="119"/>
      <c r="G734" s="119"/>
      <c r="H734" s="120"/>
      <c r="I734" s="71">
        <f>SUM(I465:I733)</f>
        <v>29418.879999999983</v>
      </c>
      <c r="J734" s="71">
        <f t="shared" ref="J734:S734" si="28">SUM(J465:J733)</f>
        <v>29397.999999999978</v>
      </c>
      <c r="K734" s="71">
        <f t="shared" si="28"/>
        <v>29397.999999999978</v>
      </c>
      <c r="L734" s="71">
        <f t="shared" si="28"/>
        <v>29397.999999999978</v>
      </c>
      <c r="M734" s="72">
        <f t="shared" si="28"/>
        <v>29397.999999999978</v>
      </c>
      <c r="N734" s="72">
        <f t="shared" si="28"/>
        <v>29397.999999999978</v>
      </c>
      <c r="O734" s="72">
        <f t="shared" si="28"/>
        <v>29397.999999999978</v>
      </c>
      <c r="P734" s="72">
        <f t="shared" si="28"/>
        <v>29397.999999999978</v>
      </c>
      <c r="Q734" s="72">
        <f t="shared" si="28"/>
        <v>29397.999999999978</v>
      </c>
      <c r="R734" s="72">
        <f t="shared" si="28"/>
        <v>29397.999999999978</v>
      </c>
      <c r="S734" s="72">
        <f t="shared" si="28"/>
        <v>29397.999999999978</v>
      </c>
    </row>
    <row r="735" spans="1:19">
      <c r="A735" s="14">
        <f t="shared" si="27"/>
        <v>735</v>
      </c>
      <c r="B735" s="119"/>
      <c r="C735" s="119"/>
      <c r="D735" s="119"/>
      <c r="E735" s="119"/>
      <c r="F735" s="119"/>
      <c r="G735" s="119"/>
      <c r="H735" s="120"/>
      <c r="I735" s="71"/>
      <c r="J735" s="71"/>
      <c r="K735" s="71"/>
      <c r="L735" s="71"/>
      <c r="M735" s="72"/>
      <c r="N735" s="72"/>
      <c r="O735" s="72"/>
      <c r="P735" s="72"/>
      <c r="Q735" s="72"/>
      <c r="R735" s="72"/>
      <c r="S735" s="72"/>
    </row>
    <row r="736" spans="1:19">
      <c r="A736" s="14">
        <f t="shared" si="27"/>
        <v>736</v>
      </c>
      <c r="B736" s="121" t="s">
        <v>1424</v>
      </c>
      <c r="C736" s="121"/>
      <c r="D736" s="121" t="s">
        <v>1427</v>
      </c>
      <c r="E736" s="121"/>
      <c r="F736" s="121"/>
      <c r="G736" s="121"/>
      <c r="H736" s="122"/>
      <c r="I736" s="183">
        <f t="shared" ref="I736:S736" si="29">SUMIF($F$465:$F$733,"=WIND-C",I$465:I$733)</f>
        <v>4671.07</v>
      </c>
      <c r="J736" s="183">
        <f t="shared" si="29"/>
        <v>4664.9000000000005</v>
      </c>
      <c r="K736" s="183">
        <f t="shared" si="29"/>
        <v>4664.9000000000005</v>
      </c>
      <c r="L736" s="183">
        <f t="shared" si="29"/>
        <v>4664.9000000000005</v>
      </c>
      <c r="M736" s="183">
        <f t="shared" si="29"/>
        <v>4664.9000000000005</v>
      </c>
      <c r="N736" s="183">
        <f t="shared" si="29"/>
        <v>4664.9000000000005</v>
      </c>
      <c r="O736" s="183">
        <f t="shared" si="29"/>
        <v>4664.9000000000005</v>
      </c>
      <c r="P736" s="183">
        <f t="shared" si="29"/>
        <v>4664.9000000000005</v>
      </c>
      <c r="Q736" s="183">
        <f t="shared" si="29"/>
        <v>4664.9000000000005</v>
      </c>
      <c r="R736" s="183">
        <f t="shared" si="29"/>
        <v>4664.9000000000005</v>
      </c>
      <c r="S736" s="183">
        <f t="shared" si="29"/>
        <v>4664.9000000000005</v>
      </c>
    </row>
    <row r="737" spans="1:19">
      <c r="A737" s="14">
        <f t="shared" si="27"/>
        <v>737</v>
      </c>
      <c r="B737" s="121" t="s">
        <v>1425</v>
      </c>
      <c r="C737" s="121"/>
      <c r="D737" s="121" t="s">
        <v>1426</v>
      </c>
      <c r="E737" s="121" t="s">
        <v>1413</v>
      </c>
      <c r="F737" s="121"/>
      <c r="G737" s="121"/>
      <c r="H737" s="122"/>
      <c r="I737" s="184">
        <v>100</v>
      </c>
      <c r="J737" s="184">
        <v>57</v>
      </c>
      <c r="K737" s="184">
        <v>57</v>
      </c>
      <c r="L737" s="184">
        <v>57</v>
      </c>
      <c r="M737" s="184">
        <v>57</v>
      </c>
      <c r="N737" s="184">
        <v>57</v>
      </c>
      <c r="O737" s="184">
        <v>57</v>
      </c>
      <c r="P737" s="184">
        <v>57</v>
      </c>
      <c r="Q737" s="184">
        <v>57</v>
      </c>
      <c r="R737" s="184">
        <v>57</v>
      </c>
      <c r="S737" s="184">
        <v>57</v>
      </c>
    </row>
    <row r="738" spans="1:19">
      <c r="A738" s="14">
        <f t="shared" si="27"/>
        <v>738</v>
      </c>
      <c r="B738" s="119"/>
      <c r="C738" s="119"/>
      <c r="D738" s="119"/>
      <c r="E738" s="119"/>
      <c r="F738" s="119"/>
      <c r="G738" s="119"/>
      <c r="H738" s="120"/>
      <c r="I738" s="185"/>
      <c r="J738" s="185"/>
      <c r="K738" s="71"/>
      <c r="L738" s="71"/>
      <c r="M738" s="72"/>
      <c r="N738" s="72"/>
      <c r="O738" s="72"/>
      <c r="P738" s="72"/>
      <c r="Q738" s="72"/>
      <c r="R738" s="72"/>
      <c r="S738" s="72"/>
    </row>
    <row r="739" spans="1:19">
      <c r="A739" s="14">
        <f t="shared" si="27"/>
        <v>739</v>
      </c>
      <c r="B739" s="121" t="s">
        <v>1432</v>
      </c>
      <c r="C739" s="121"/>
      <c r="D739" s="121" t="s">
        <v>1433</v>
      </c>
      <c r="E739" s="121"/>
      <c r="F739" s="121"/>
      <c r="G739" s="121"/>
      <c r="H739" s="122"/>
      <c r="I739" s="183">
        <f t="shared" ref="I739:S739" si="30">SUMIF($F$465:$F$733,"=WIND-P",I$465:I$733)</f>
        <v>4247.2300000000005</v>
      </c>
      <c r="J739" s="183">
        <f t="shared" si="30"/>
        <v>4244.4999999999991</v>
      </c>
      <c r="K739" s="183">
        <f t="shared" si="30"/>
        <v>4244.4999999999991</v>
      </c>
      <c r="L739" s="183">
        <f t="shared" si="30"/>
        <v>4244.4999999999991</v>
      </c>
      <c r="M739" s="183">
        <f t="shared" si="30"/>
        <v>4244.4999999999991</v>
      </c>
      <c r="N739" s="183">
        <f t="shared" si="30"/>
        <v>4244.4999999999991</v>
      </c>
      <c r="O739" s="183">
        <f t="shared" si="30"/>
        <v>4244.4999999999991</v>
      </c>
      <c r="P739" s="183">
        <f t="shared" si="30"/>
        <v>4244.4999999999991</v>
      </c>
      <c r="Q739" s="183">
        <f t="shared" si="30"/>
        <v>4244.4999999999991</v>
      </c>
      <c r="R739" s="183">
        <f t="shared" si="30"/>
        <v>4244.4999999999991</v>
      </c>
      <c r="S739" s="183">
        <f t="shared" si="30"/>
        <v>4244.4999999999991</v>
      </c>
    </row>
    <row r="740" spans="1:19">
      <c r="A740" s="14">
        <f t="shared" si="27"/>
        <v>740</v>
      </c>
      <c r="B740" s="121" t="s">
        <v>1436</v>
      </c>
      <c r="C740" s="121"/>
      <c r="D740" s="121" t="s">
        <v>1437</v>
      </c>
      <c r="E740" s="121" t="s">
        <v>1413</v>
      </c>
      <c r="F740" s="121"/>
      <c r="G740" s="121"/>
      <c r="H740" s="122"/>
      <c r="I740" s="184">
        <v>100</v>
      </c>
      <c r="J740" s="184">
        <v>30</v>
      </c>
      <c r="K740" s="184">
        <v>30</v>
      </c>
      <c r="L740" s="184">
        <v>30</v>
      </c>
      <c r="M740" s="184">
        <v>30</v>
      </c>
      <c r="N740" s="184">
        <v>30</v>
      </c>
      <c r="O740" s="184">
        <v>30</v>
      </c>
      <c r="P740" s="184">
        <v>30</v>
      </c>
      <c r="Q740" s="184">
        <v>30</v>
      </c>
      <c r="R740" s="184">
        <v>30</v>
      </c>
      <c r="S740" s="184">
        <v>30</v>
      </c>
    </row>
    <row r="741" spans="1:19">
      <c r="A741" s="14">
        <f t="shared" si="27"/>
        <v>741</v>
      </c>
      <c r="B741" s="119"/>
      <c r="C741" s="119"/>
      <c r="D741" s="119"/>
      <c r="E741" s="119"/>
      <c r="F741" s="119"/>
      <c r="G741" s="119"/>
      <c r="H741" s="120"/>
      <c r="I741" s="185"/>
      <c r="J741" s="185"/>
      <c r="K741" s="71"/>
      <c r="L741" s="71"/>
      <c r="M741" s="72"/>
      <c r="N741" s="72"/>
      <c r="O741" s="72"/>
      <c r="P741" s="72"/>
      <c r="Q741" s="72"/>
      <c r="R741" s="72"/>
      <c r="S741" s="72"/>
    </row>
    <row r="742" spans="1:19">
      <c r="A742" s="14">
        <f t="shared" si="27"/>
        <v>742</v>
      </c>
      <c r="B742" s="121" t="s">
        <v>1721</v>
      </c>
      <c r="C742" s="121"/>
      <c r="D742" s="121" t="s">
        <v>1720</v>
      </c>
      <c r="E742" s="121"/>
      <c r="F742" s="121"/>
      <c r="G742" s="121"/>
      <c r="H742" s="122"/>
      <c r="I742" s="183">
        <f t="shared" ref="I742:S742" si="31">SUMIF($F$465:$F$733,"=WIND-O",I$465:I$733)</f>
        <v>20500.579999999998</v>
      </c>
      <c r="J742" s="183">
        <f t="shared" si="31"/>
        <v>20488.599999999988</v>
      </c>
      <c r="K742" s="183">
        <f t="shared" si="31"/>
        <v>20488.599999999988</v>
      </c>
      <c r="L742" s="183">
        <f t="shared" si="31"/>
        <v>20488.599999999988</v>
      </c>
      <c r="M742" s="183">
        <f t="shared" si="31"/>
        <v>20488.599999999988</v>
      </c>
      <c r="N742" s="183">
        <f t="shared" si="31"/>
        <v>20488.599999999988</v>
      </c>
      <c r="O742" s="183">
        <f t="shared" si="31"/>
        <v>20488.599999999988</v>
      </c>
      <c r="P742" s="183">
        <f t="shared" si="31"/>
        <v>20488.599999999988</v>
      </c>
      <c r="Q742" s="183">
        <f t="shared" si="31"/>
        <v>20488.599999999988</v>
      </c>
      <c r="R742" s="183">
        <f t="shared" si="31"/>
        <v>20488.599999999988</v>
      </c>
      <c r="S742" s="183">
        <f t="shared" si="31"/>
        <v>20488.599999999988</v>
      </c>
    </row>
    <row r="743" spans="1:19">
      <c r="A743" s="14">
        <f t="shared" si="27"/>
        <v>743</v>
      </c>
      <c r="B743" s="121" t="s">
        <v>1722</v>
      </c>
      <c r="C743" s="121"/>
      <c r="D743" s="121" t="s">
        <v>1719</v>
      </c>
      <c r="E743" s="121" t="s">
        <v>1413</v>
      </c>
      <c r="F743" s="121"/>
      <c r="G743" s="121"/>
      <c r="H743" s="122"/>
      <c r="I743" s="184">
        <v>100</v>
      </c>
      <c r="J743" s="184">
        <v>20</v>
      </c>
      <c r="K743" s="184">
        <v>20</v>
      </c>
      <c r="L743" s="184">
        <v>20</v>
      </c>
      <c r="M743" s="184">
        <v>20</v>
      </c>
      <c r="N743" s="184">
        <v>20</v>
      </c>
      <c r="O743" s="184">
        <v>20</v>
      </c>
      <c r="P743" s="184">
        <v>20</v>
      </c>
      <c r="Q743" s="184">
        <v>20</v>
      </c>
      <c r="R743" s="184">
        <v>20</v>
      </c>
      <c r="S743" s="184">
        <v>20</v>
      </c>
    </row>
    <row r="744" spans="1:19">
      <c r="A744" s="14">
        <f t="shared" si="27"/>
        <v>744</v>
      </c>
      <c r="B744" s="119"/>
      <c r="C744" s="119"/>
      <c r="D744" s="119"/>
      <c r="E744" s="119"/>
      <c r="F744" s="119"/>
      <c r="G744" s="119"/>
      <c r="H744" s="120"/>
      <c r="I744" s="71"/>
      <c r="J744" s="71"/>
      <c r="K744" s="71"/>
      <c r="L744" s="71"/>
      <c r="M744" s="72"/>
      <c r="N744" s="72"/>
      <c r="O744" s="72"/>
      <c r="P744" s="72"/>
      <c r="Q744" s="72"/>
      <c r="R744" s="72"/>
      <c r="S744" s="72"/>
    </row>
    <row r="745" spans="1:19">
      <c r="A745" s="14">
        <f t="shared" si="27"/>
        <v>745</v>
      </c>
      <c r="B745" s="119" t="s">
        <v>2688</v>
      </c>
      <c r="C745" s="119"/>
      <c r="D745" s="119"/>
      <c r="E745" s="119"/>
      <c r="F745" s="119"/>
      <c r="G745" s="119"/>
      <c r="H745" s="120"/>
      <c r="I745" s="71"/>
      <c r="J745" s="71"/>
      <c r="K745" s="71"/>
      <c r="L745" s="71"/>
      <c r="M745" s="72"/>
      <c r="N745" s="72"/>
      <c r="O745" s="72"/>
      <c r="P745" s="72"/>
      <c r="Q745" s="72"/>
      <c r="R745" s="72"/>
      <c r="S745" s="72"/>
    </row>
    <row r="746" spans="1:19">
      <c r="A746" s="14">
        <f t="shared" si="27"/>
        <v>746</v>
      </c>
      <c r="B746" s="121" t="s">
        <v>3200</v>
      </c>
      <c r="C746" s="121" t="s">
        <v>3201</v>
      </c>
      <c r="D746" s="121" t="s">
        <v>3202</v>
      </c>
      <c r="E746" s="121" t="s">
        <v>2190</v>
      </c>
      <c r="F746" s="121" t="s">
        <v>1718</v>
      </c>
      <c r="G746" s="121" t="s">
        <v>47</v>
      </c>
      <c r="H746" s="122">
        <v>2022</v>
      </c>
      <c r="I746" s="74">
        <v>98.9</v>
      </c>
      <c r="J746" s="74">
        <v>98.9</v>
      </c>
      <c r="K746" s="74">
        <v>98.9</v>
      </c>
      <c r="L746" s="74">
        <v>98.9</v>
      </c>
      <c r="M746" s="73">
        <v>98.9</v>
      </c>
      <c r="N746" s="73">
        <v>98.9</v>
      </c>
      <c r="O746" s="73">
        <v>98.9</v>
      </c>
      <c r="P746" s="73">
        <v>98.9</v>
      </c>
      <c r="Q746" s="73">
        <v>98.9</v>
      </c>
      <c r="R746" s="73">
        <v>98.9</v>
      </c>
      <c r="S746" s="73">
        <v>98.9</v>
      </c>
    </row>
    <row r="747" spans="1:19">
      <c r="A747" s="14">
        <f t="shared" si="27"/>
        <v>747</v>
      </c>
      <c r="B747" s="121" t="s">
        <v>2743</v>
      </c>
      <c r="C747" s="121" t="s">
        <v>3203</v>
      </c>
      <c r="D747" s="121" t="s">
        <v>3204</v>
      </c>
      <c r="E747" s="121" t="s">
        <v>2190</v>
      </c>
      <c r="F747" s="121" t="s">
        <v>1718</v>
      </c>
      <c r="G747" s="121" t="s">
        <v>47</v>
      </c>
      <c r="H747" s="122">
        <v>2022</v>
      </c>
      <c r="I747" s="74">
        <v>90</v>
      </c>
      <c r="J747" s="74">
        <v>90</v>
      </c>
      <c r="K747" s="74">
        <v>90</v>
      </c>
      <c r="L747" s="74">
        <v>90</v>
      </c>
      <c r="M747" s="73">
        <v>90</v>
      </c>
      <c r="N747" s="73">
        <v>90</v>
      </c>
      <c r="O747" s="73">
        <v>90</v>
      </c>
      <c r="P747" s="73">
        <v>90</v>
      </c>
      <c r="Q747" s="73">
        <v>90</v>
      </c>
      <c r="R747" s="73">
        <v>90</v>
      </c>
      <c r="S747" s="73">
        <v>90</v>
      </c>
    </row>
    <row r="748" spans="1:19">
      <c r="A748" s="14">
        <f t="shared" si="27"/>
        <v>748</v>
      </c>
      <c r="B748" s="121" t="s">
        <v>3205</v>
      </c>
      <c r="C748" s="121" t="s">
        <v>3203</v>
      </c>
      <c r="D748" s="121" t="s">
        <v>3206</v>
      </c>
      <c r="E748" s="121" t="s">
        <v>2190</v>
      </c>
      <c r="F748" s="121" t="s">
        <v>1718</v>
      </c>
      <c r="G748" s="121" t="s">
        <v>47</v>
      </c>
      <c r="H748" s="122">
        <v>2022</v>
      </c>
      <c r="I748" s="74">
        <v>38.700000000000003</v>
      </c>
      <c r="J748" s="74">
        <v>38.700000000000003</v>
      </c>
      <c r="K748" s="74">
        <v>38.700000000000003</v>
      </c>
      <c r="L748" s="74">
        <v>38.700000000000003</v>
      </c>
      <c r="M748" s="73">
        <v>38.700000000000003</v>
      </c>
      <c r="N748" s="73">
        <v>38.700000000000003</v>
      </c>
      <c r="O748" s="73">
        <v>38.700000000000003</v>
      </c>
      <c r="P748" s="73">
        <v>38.700000000000003</v>
      </c>
      <c r="Q748" s="73">
        <v>38.700000000000003</v>
      </c>
      <c r="R748" s="73">
        <v>38.700000000000003</v>
      </c>
      <c r="S748" s="73">
        <v>38.700000000000003</v>
      </c>
    </row>
    <row r="749" spans="1:19">
      <c r="A749" s="14">
        <f t="shared" si="27"/>
        <v>749</v>
      </c>
      <c r="B749" s="121" t="s">
        <v>3310</v>
      </c>
      <c r="C749" s="121" t="s">
        <v>3311</v>
      </c>
      <c r="D749" s="121" t="s">
        <v>3694</v>
      </c>
      <c r="E749" s="121" t="s">
        <v>2190</v>
      </c>
      <c r="F749" s="121" t="s">
        <v>1718</v>
      </c>
      <c r="G749" s="121" t="s">
        <v>45</v>
      </c>
      <c r="H749" s="122">
        <v>2022</v>
      </c>
      <c r="I749" s="73">
        <v>19.3</v>
      </c>
      <c r="J749" s="74">
        <v>19.3</v>
      </c>
      <c r="K749" s="74">
        <v>19.3</v>
      </c>
      <c r="L749" s="74">
        <v>19.3</v>
      </c>
      <c r="M749" s="73">
        <v>19.3</v>
      </c>
      <c r="N749" s="73">
        <v>19.3</v>
      </c>
      <c r="O749" s="73">
        <v>19.3</v>
      </c>
      <c r="P749" s="73">
        <v>19.3</v>
      </c>
      <c r="Q749" s="73">
        <v>19.3</v>
      </c>
      <c r="R749" s="73">
        <v>19.3</v>
      </c>
      <c r="S749" s="73">
        <v>19.3</v>
      </c>
    </row>
    <row r="750" spans="1:19">
      <c r="A750" s="14">
        <f t="shared" si="27"/>
        <v>750</v>
      </c>
      <c r="B750" s="121" t="s">
        <v>3207</v>
      </c>
      <c r="C750" s="121" t="s">
        <v>3208</v>
      </c>
      <c r="D750" s="121" t="s">
        <v>3209</v>
      </c>
      <c r="E750" s="121" t="s">
        <v>2304</v>
      </c>
      <c r="F750" s="121" t="s">
        <v>1718</v>
      </c>
      <c r="G750" s="121" t="s">
        <v>47</v>
      </c>
      <c r="H750" s="122">
        <v>2022</v>
      </c>
      <c r="I750" s="74">
        <v>25</v>
      </c>
      <c r="J750" s="74">
        <v>25</v>
      </c>
      <c r="K750" s="74">
        <v>25</v>
      </c>
      <c r="L750" s="74">
        <v>25</v>
      </c>
      <c r="M750" s="73">
        <v>25</v>
      </c>
      <c r="N750" s="73">
        <v>25</v>
      </c>
      <c r="O750" s="73">
        <v>25</v>
      </c>
      <c r="P750" s="73">
        <v>25</v>
      </c>
      <c r="Q750" s="73">
        <v>25</v>
      </c>
      <c r="R750" s="73">
        <v>25</v>
      </c>
      <c r="S750" s="73">
        <v>25</v>
      </c>
    </row>
    <row r="751" spans="1:19" ht="15" customHeight="1">
      <c r="A751" s="14">
        <f t="shared" si="27"/>
        <v>751</v>
      </c>
      <c r="B751" s="121" t="s">
        <v>3210</v>
      </c>
      <c r="C751" s="121" t="s">
        <v>3208</v>
      </c>
      <c r="D751" s="121" t="s">
        <v>3211</v>
      </c>
      <c r="E751" s="121" t="s">
        <v>2304</v>
      </c>
      <c r="F751" s="121" t="s">
        <v>1718</v>
      </c>
      <c r="G751" s="121" t="s">
        <v>47</v>
      </c>
      <c r="H751" s="122">
        <v>2022</v>
      </c>
      <c r="I751" s="74">
        <v>14</v>
      </c>
      <c r="J751" s="74">
        <v>14</v>
      </c>
      <c r="K751" s="74">
        <v>14</v>
      </c>
      <c r="L751" s="74">
        <v>14</v>
      </c>
      <c r="M751" s="73">
        <v>14</v>
      </c>
      <c r="N751" s="73">
        <v>14</v>
      </c>
      <c r="O751" s="73">
        <v>14</v>
      </c>
      <c r="P751" s="73">
        <v>14</v>
      </c>
      <c r="Q751" s="73">
        <v>14</v>
      </c>
      <c r="R751" s="73">
        <v>14</v>
      </c>
      <c r="S751" s="73">
        <v>14</v>
      </c>
    </row>
    <row r="752" spans="1:19" ht="15" customHeight="1">
      <c r="A752" s="14">
        <f t="shared" si="27"/>
        <v>752</v>
      </c>
      <c r="B752" s="121" t="s">
        <v>3212</v>
      </c>
      <c r="C752" s="121" t="s">
        <v>3208</v>
      </c>
      <c r="D752" s="121" t="s">
        <v>3213</v>
      </c>
      <c r="E752" s="121" t="s">
        <v>2304</v>
      </c>
      <c r="F752" s="121" t="s">
        <v>1718</v>
      </c>
      <c r="G752" s="121" t="s">
        <v>47</v>
      </c>
      <c r="H752" s="122">
        <v>2022</v>
      </c>
      <c r="I752" s="74">
        <v>30.2</v>
      </c>
      <c r="J752" s="74">
        <v>30.2</v>
      </c>
      <c r="K752" s="74">
        <v>30.2</v>
      </c>
      <c r="L752" s="74">
        <v>30.2</v>
      </c>
      <c r="M752" s="73">
        <v>30.2</v>
      </c>
      <c r="N752" s="73">
        <v>30.2</v>
      </c>
      <c r="O752" s="73">
        <v>30.2</v>
      </c>
      <c r="P752" s="73">
        <v>30.2</v>
      </c>
      <c r="Q752" s="73">
        <v>30.2</v>
      </c>
      <c r="R752" s="73">
        <v>30.2</v>
      </c>
      <c r="S752" s="73">
        <v>30.2</v>
      </c>
    </row>
    <row r="753" spans="1:19">
      <c r="A753" s="14">
        <f t="shared" si="27"/>
        <v>753</v>
      </c>
      <c r="B753" s="121" t="s">
        <v>3214</v>
      </c>
      <c r="C753" s="121" t="s">
        <v>3208</v>
      </c>
      <c r="D753" s="121" t="s">
        <v>3215</v>
      </c>
      <c r="E753" s="121" t="s">
        <v>2304</v>
      </c>
      <c r="F753" s="121" t="s">
        <v>1718</v>
      </c>
      <c r="G753" s="121" t="s">
        <v>47</v>
      </c>
      <c r="H753" s="122">
        <v>2022</v>
      </c>
      <c r="I753" s="74">
        <v>115</v>
      </c>
      <c r="J753" s="74">
        <v>115</v>
      </c>
      <c r="K753" s="74">
        <v>115</v>
      </c>
      <c r="L753" s="74">
        <v>115</v>
      </c>
      <c r="M753" s="73">
        <v>115</v>
      </c>
      <c r="N753" s="73">
        <v>115</v>
      </c>
      <c r="O753" s="73">
        <v>115</v>
      </c>
      <c r="P753" s="73">
        <v>115</v>
      </c>
      <c r="Q753" s="73">
        <v>115</v>
      </c>
      <c r="R753" s="73">
        <v>115</v>
      </c>
      <c r="S753" s="73">
        <v>115</v>
      </c>
    </row>
    <row r="754" spans="1:19">
      <c r="A754" s="14">
        <f t="shared" si="27"/>
        <v>754</v>
      </c>
      <c r="B754" s="121" t="s">
        <v>3216</v>
      </c>
      <c r="C754" s="121" t="s">
        <v>3208</v>
      </c>
      <c r="D754" s="121" t="s">
        <v>3217</v>
      </c>
      <c r="E754" s="121" t="s">
        <v>2304</v>
      </c>
      <c r="F754" s="121" t="s">
        <v>1718</v>
      </c>
      <c r="G754" s="121" t="s">
        <v>47</v>
      </c>
      <c r="H754" s="122">
        <v>2022</v>
      </c>
      <c r="I754" s="74">
        <v>110</v>
      </c>
      <c r="J754" s="74">
        <v>110</v>
      </c>
      <c r="K754" s="74">
        <v>110</v>
      </c>
      <c r="L754" s="74">
        <v>110</v>
      </c>
      <c r="M754" s="73">
        <v>110</v>
      </c>
      <c r="N754" s="73">
        <v>110</v>
      </c>
      <c r="O754" s="73">
        <v>110</v>
      </c>
      <c r="P754" s="73">
        <v>110</v>
      </c>
      <c r="Q754" s="73">
        <v>110</v>
      </c>
      <c r="R754" s="73">
        <v>110</v>
      </c>
      <c r="S754" s="73">
        <v>110</v>
      </c>
    </row>
    <row r="755" spans="1:19">
      <c r="A755" s="14">
        <f t="shared" si="27"/>
        <v>755</v>
      </c>
      <c r="B755" s="121" t="s">
        <v>3218</v>
      </c>
      <c r="C755" s="121" t="s">
        <v>3208</v>
      </c>
      <c r="D755" s="121" t="s">
        <v>3219</v>
      </c>
      <c r="E755" s="121" t="s">
        <v>2304</v>
      </c>
      <c r="F755" s="121" t="s">
        <v>1718</v>
      </c>
      <c r="G755" s="121" t="s">
        <v>47</v>
      </c>
      <c r="H755" s="122">
        <v>2022</v>
      </c>
      <c r="I755" s="74">
        <v>24</v>
      </c>
      <c r="J755" s="74">
        <v>24</v>
      </c>
      <c r="K755" s="74">
        <v>24</v>
      </c>
      <c r="L755" s="74">
        <v>24</v>
      </c>
      <c r="M755" s="73">
        <v>24</v>
      </c>
      <c r="N755" s="73">
        <v>24</v>
      </c>
      <c r="O755" s="73">
        <v>24</v>
      </c>
      <c r="P755" s="73">
        <v>24</v>
      </c>
      <c r="Q755" s="73">
        <v>24</v>
      </c>
      <c r="R755" s="73">
        <v>24</v>
      </c>
      <c r="S755" s="73">
        <v>24</v>
      </c>
    </row>
    <row r="756" spans="1:19">
      <c r="A756" s="14">
        <f t="shared" si="27"/>
        <v>756</v>
      </c>
      <c r="B756" s="121" t="s">
        <v>3220</v>
      </c>
      <c r="C756" s="121" t="s">
        <v>3208</v>
      </c>
      <c r="D756" s="121" t="s">
        <v>3221</v>
      </c>
      <c r="E756" s="121" t="s">
        <v>2304</v>
      </c>
      <c r="F756" s="121" t="s">
        <v>1718</v>
      </c>
      <c r="G756" s="121" t="s">
        <v>47</v>
      </c>
      <c r="H756" s="122">
        <v>2022</v>
      </c>
      <c r="I756" s="74">
        <v>75</v>
      </c>
      <c r="J756" s="74">
        <v>75</v>
      </c>
      <c r="K756" s="74">
        <v>75</v>
      </c>
      <c r="L756" s="74">
        <v>75</v>
      </c>
      <c r="M756" s="73">
        <v>75</v>
      </c>
      <c r="N756" s="73">
        <v>75</v>
      </c>
      <c r="O756" s="73">
        <v>75</v>
      </c>
      <c r="P756" s="73">
        <v>75</v>
      </c>
      <c r="Q756" s="73">
        <v>75</v>
      </c>
      <c r="R756" s="73">
        <v>75</v>
      </c>
      <c r="S756" s="73">
        <v>75</v>
      </c>
    </row>
    <row r="757" spans="1:19">
      <c r="A757" s="14">
        <f t="shared" si="27"/>
        <v>757</v>
      </c>
      <c r="B757" s="121" t="s">
        <v>2867</v>
      </c>
      <c r="C757" s="121" t="s">
        <v>3222</v>
      </c>
      <c r="D757" s="121" t="s">
        <v>2868</v>
      </c>
      <c r="E757" s="121" t="s">
        <v>1794</v>
      </c>
      <c r="F757" s="121" t="s">
        <v>1718</v>
      </c>
      <c r="G757" s="121" t="s">
        <v>45</v>
      </c>
      <c r="H757" s="122">
        <v>2022</v>
      </c>
      <c r="I757" s="74">
        <v>13.9</v>
      </c>
      <c r="J757" s="74">
        <v>13.9</v>
      </c>
      <c r="K757" s="74">
        <v>13.9</v>
      </c>
      <c r="L757" s="74">
        <v>13.9</v>
      </c>
      <c r="M757" s="73">
        <v>13.9</v>
      </c>
      <c r="N757" s="73">
        <v>13.9</v>
      </c>
      <c r="O757" s="73">
        <v>13.9</v>
      </c>
      <c r="P757" s="73">
        <v>13.9</v>
      </c>
      <c r="Q757" s="73">
        <v>13.9</v>
      </c>
      <c r="R757" s="73">
        <v>13.9</v>
      </c>
      <c r="S757" s="73">
        <v>13.9</v>
      </c>
    </row>
    <row r="758" spans="1:19">
      <c r="A758" s="14">
        <f t="shared" si="27"/>
        <v>758</v>
      </c>
      <c r="B758" s="121" t="s">
        <v>2869</v>
      </c>
      <c r="C758" s="121" t="s">
        <v>3222</v>
      </c>
      <c r="D758" s="121" t="s">
        <v>2870</v>
      </c>
      <c r="E758" s="121" t="s">
        <v>1794</v>
      </c>
      <c r="F758" s="121" t="s">
        <v>1718</v>
      </c>
      <c r="G758" s="121" t="s">
        <v>45</v>
      </c>
      <c r="H758" s="122">
        <v>2022</v>
      </c>
      <c r="I758" s="74">
        <v>135.4</v>
      </c>
      <c r="J758" s="74">
        <v>135.4</v>
      </c>
      <c r="K758" s="74">
        <v>135.4</v>
      </c>
      <c r="L758" s="74">
        <v>135.4</v>
      </c>
      <c r="M758" s="73">
        <v>135.4</v>
      </c>
      <c r="N758" s="73">
        <v>135.4</v>
      </c>
      <c r="O758" s="73">
        <v>135.4</v>
      </c>
      <c r="P758" s="73">
        <v>135.4</v>
      </c>
      <c r="Q758" s="73">
        <v>135.4</v>
      </c>
      <c r="R758" s="73">
        <v>135.4</v>
      </c>
      <c r="S758" s="73">
        <v>135.4</v>
      </c>
    </row>
    <row r="759" spans="1:19">
      <c r="A759" s="14">
        <f t="shared" si="27"/>
        <v>759</v>
      </c>
      <c r="B759" s="121" t="s">
        <v>3223</v>
      </c>
      <c r="C759" s="121" t="s">
        <v>3224</v>
      </c>
      <c r="D759" s="121" t="s">
        <v>2871</v>
      </c>
      <c r="E759" s="121" t="s">
        <v>1794</v>
      </c>
      <c r="F759" s="121" t="s">
        <v>1718</v>
      </c>
      <c r="G759" s="121" t="s">
        <v>45</v>
      </c>
      <c r="H759" s="122">
        <v>2022</v>
      </c>
      <c r="I759" s="74">
        <v>7</v>
      </c>
      <c r="J759" s="74">
        <v>7</v>
      </c>
      <c r="K759" s="74">
        <v>7</v>
      </c>
      <c r="L759" s="74">
        <v>7</v>
      </c>
      <c r="M759" s="73">
        <v>7</v>
      </c>
      <c r="N759" s="73">
        <v>7</v>
      </c>
      <c r="O759" s="73">
        <v>7</v>
      </c>
      <c r="P759" s="73">
        <v>7</v>
      </c>
      <c r="Q759" s="73">
        <v>7</v>
      </c>
      <c r="R759" s="73">
        <v>7</v>
      </c>
      <c r="S759" s="73">
        <v>7</v>
      </c>
    </row>
    <row r="760" spans="1:19">
      <c r="A760" s="14">
        <f t="shared" si="27"/>
        <v>760</v>
      </c>
      <c r="B760" s="121" t="s">
        <v>2872</v>
      </c>
      <c r="C760" s="121" t="s">
        <v>3224</v>
      </c>
      <c r="D760" s="121" t="s">
        <v>2873</v>
      </c>
      <c r="E760" s="121" t="s">
        <v>1794</v>
      </c>
      <c r="F760" s="121" t="s">
        <v>1718</v>
      </c>
      <c r="G760" s="121" t="s">
        <v>45</v>
      </c>
      <c r="H760" s="122">
        <v>2022</v>
      </c>
      <c r="I760" s="74">
        <v>143.80000000000001</v>
      </c>
      <c r="J760" s="74">
        <v>143.80000000000001</v>
      </c>
      <c r="K760" s="74">
        <v>143.80000000000001</v>
      </c>
      <c r="L760" s="74">
        <v>143.80000000000001</v>
      </c>
      <c r="M760" s="73">
        <v>143.80000000000001</v>
      </c>
      <c r="N760" s="73">
        <v>143.80000000000001</v>
      </c>
      <c r="O760" s="73">
        <v>143.80000000000001</v>
      </c>
      <c r="P760" s="73">
        <v>143.80000000000001</v>
      </c>
      <c r="Q760" s="73">
        <v>143.80000000000001</v>
      </c>
      <c r="R760" s="73">
        <v>143.80000000000001</v>
      </c>
      <c r="S760" s="73">
        <v>143.80000000000001</v>
      </c>
    </row>
    <row r="761" spans="1:19">
      <c r="A761" s="14">
        <f t="shared" si="27"/>
        <v>761</v>
      </c>
      <c r="B761" s="121" t="s">
        <v>2874</v>
      </c>
      <c r="C761" s="121" t="s">
        <v>3225</v>
      </c>
      <c r="D761" s="121" t="s">
        <v>2875</v>
      </c>
      <c r="E761" s="121" t="s">
        <v>1056</v>
      </c>
      <c r="F761" s="121" t="s">
        <v>1718</v>
      </c>
      <c r="G761" s="121" t="s">
        <v>47</v>
      </c>
      <c r="H761" s="122">
        <v>2022</v>
      </c>
      <c r="I761" s="74">
        <v>195</v>
      </c>
      <c r="J761" s="74">
        <v>195</v>
      </c>
      <c r="K761" s="74">
        <v>195</v>
      </c>
      <c r="L761" s="74">
        <v>195</v>
      </c>
      <c r="M761" s="73">
        <v>195</v>
      </c>
      <c r="N761" s="73">
        <v>195</v>
      </c>
      <c r="O761" s="73">
        <v>195</v>
      </c>
      <c r="P761" s="73">
        <v>195</v>
      </c>
      <c r="Q761" s="73">
        <v>195</v>
      </c>
      <c r="R761" s="73">
        <v>195</v>
      </c>
      <c r="S761" s="73">
        <v>195</v>
      </c>
    </row>
    <row r="762" spans="1:19">
      <c r="A762" s="14">
        <f t="shared" si="27"/>
        <v>762</v>
      </c>
      <c r="B762" s="121" t="s">
        <v>2876</v>
      </c>
      <c r="C762" s="121" t="s">
        <v>3225</v>
      </c>
      <c r="D762" s="121" t="s">
        <v>2877</v>
      </c>
      <c r="E762" s="121" t="s">
        <v>1056</v>
      </c>
      <c r="F762" s="121" t="s">
        <v>1718</v>
      </c>
      <c r="G762" s="121" t="s">
        <v>47</v>
      </c>
      <c r="H762" s="122">
        <v>2022</v>
      </c>
      <c r="I762" s="74">
        <v>145</v>
      </c>
      <c r="J762" s="74">
        <v>145</v>
      </c>
      <c r="K762" s="74">
        <v>145</v>
      </c>
      <c r="L762" s="74">
        <v>145</v>
      </c>
      <c r="M762" s="73">
        <v>145</v>
      </c>
      <c r="N762" s="73">
        <v>145</v>
      </c>
      <c r="O762" s="73">
        <v>145</v>
      </c>
      <c r="P762" s="73">
        <v>145</v>
      </c>
      <c r="Q762" s="73">
        <v>145</v>
      </c>
      <c r="R762" s="73">
        <v>145</v>
      </c>
      <c r="S762" s="73">
        <v>145</v>
      </c>
    </row>
    <row r="763" spans="1:19">
      <c r="A763" s="14">
        <f t="shared" si="27"/>
        <v>763</v>
      </c>
      <c r="B763" s="121" t="s">
        <v>3226</v>
      </c>
      <c r="C763" s="121" t="s">
        <v>1607</v>
      </c>
      <c r="D763" s="121" t="s">
        <v>3227</v>
      </c>
      <c r="E763" s="121" t="s">
        <v>1608</v>
      </c>
      <c r="F763" s="121" t="s">
        <v>1718</v>
      </c>
      <c r="G763" s="121" t="s">
        <v>46</v>
      </c>
      <c r="H763" s="122">
        <v>2022</v>
      </c>
      <c r="I763" s="74">
        <v>120</v>
      </c>
      <c r="J763" s="74">
        <v>120</v>
      </c>
      <c r="K763" s="74">
        <v>120</v>
      </c>
      <c r="L763" s="74">
        <v>120</v>
      </c>
      <c r="M763" s="73">
        <v>120</v>
      </c>
      <c r="N763" s="73">
        <v>120</v>
      </c>
      <c r="O763" s="73">
        <v>120</v>
      </c>
      <c r="P763" s="73">
        <v>120</v>
      </c>
      <c r="Q763" s="73">
        <v>120</v>
      </c>
      <c r="R763" s="73">
        <v>120</v>
      </c>
      <c r="S763" s="73">
        <v>120</v>
      </c>
    </row>
    <row r="764" spans="1:19">
      <c r="A764" s="14">
        <f t="shared" si="27"/>
        <v>764</v>
      </c>
      <c r="B764" s="121" t="s">
        <v>3228</v>
      </c>
      <c r="C764" s="121" t="s">
        <v>1607</v>
      </c>
      <c r="D764" s="121" t="s">
        <v>3229</v>
      </c>
      <c r="E764" s="121" t="s">
        <v>1608</v>
      </c>
      <c r="F764" s="121" t="s">
        <v>1718</v>
      </c>
      <c r="G764" s="121" t="s">
        <v>46</v>
      </c>
      <c r="H764" s="122">
        <v>2022</v>
      </c>
      <c r="I764" s="74">
        <v>120</v>
      </c>
      <c r="J764" s="74">
        <v>120</v>
      </c>
      <c r="K764" s="74">
        <v>120</v>
      </c>
      <c r="L764" s="74">
        <v>120</v>
      </c>
      <c r="M764" s="73">
        <v>120</v>
      </c>
      <c r="N764" s="73">
        <v>120</v>
      </c>
      <c r="O764" s="73">
        <v>120</v>
      </c>
      <c r="P764" s="73">
        <v>120</v>
      </c>
      <c r="Q764" s="73">
        <v>120</v>
      </c>
      <c r="R764" s="73">
        <v>120</v>
      </c>
      <c r="S764" s="73">
        <v>120</v>
      </c>
    </row>
    <row r="765" spans="1:19">
      <c r="A765" s="14">
        <f t="shared" si="27"/>
        <v>765</v>
      </c>
      <c r="B765" s="121" t="s">
        <v>2878</v>
      </c>
      <c r="C765" s="121" t="s">
        <v>3230</v>
      </c>
      <c r="D765" s="121" t="s">
        <v>2879</v>
      </c>
      <c r="E765" s="121" t="s">
        <v>1595</v>
      </c>
      <c r="F765" s="121" t="s">
        <v>1718</v>
      </c>
      <c r="G765" s="121" t="s">
        <v>47</v>
      </c>
      <c r="H765" s="122">
        <v>2022</v>
      </c>
      <c r="I765" s="74">
        <v>148.4</v>
      </c>
      <c r="J765" s="74">
        <v>148.4</v>
      </c>
      <c r="K765" s="74">
        <v>148.4</v>
      </c>
      <c r="L765" s="74">
        <v>148.4</v>
      </c>
      <c r="M765" s="73">
        <v>148.4</v>
      </c>
      <c r="N765" s="73">
        <v>148.4</v>
      </c>
      <c r="O765" s="73">
        <v>148.4</v>
      </c>
      <c r="P765" s="73">
        <v>148.4</v>
      </c>
      <c r="Q765" s="73">
        <v>148.4</v>
      </c>
      <c r="R765" s="73">
        <v>148.4</v>
      </c>
      <c r="S765" s="73">
        <v>148.4</v>
      </c>
    </row>
    <row r="766" spans="1:19">
      <c r="A766" s="14">
        <f t="shared" si="27"/>
        <v>766</v>
      </c>
      <c r="B766" s="121" t="s">
        <v>2880</v>
      </c>
      <c r="C766" s="121" t="s">
        <v>3231</v>
      </c>
      <c r="D766" s="121" t="s">
        <v>2881</v>
      </c>
      <c r="E766" s="121" t="s">
        <v>1059</v>
      </c>
      <c r="F766" s="121" t="s">
        <v>1718</v>
      </c>
      <c r="G766" s="121" t="s">
        <v>47</v>
      </c>
      <c r="H766" s="122">
        <v>2022</v>
      </c>
      <c r="I766" s="74">
        <v>90</v>
      </c>
      <c r="J766" s="74">
        <v>90</v>
      </c>
      <c r="K766" s="74">
        <v>90</v>
      </c>
      <c r="L766" s="74">
        <v>90</v>
      </c>
      <c r="M766" s="73">
        <v>90</v>
      </c>
      <c r="N766" s="73">
        <v>90</v>
      </c>
      <c r="O766" s="73">
        <v>90</v>
      </c>
      <c r="P766" s="73">
        <v>90</v>
      </c>
      <c r="Q766" s="73">
        <v>90</v>
      </c>
      <c r="R766" s="73">
        <v>90</v>
      </c>
      <c r="S766" s="73">
        <v>90</v>
      </c>
    </row>
    <row r="767" spans="1:19">
      <c r="A767" s="14">
        <f t="shared" si="27"/>
        <v>767</v>
      </c>
      <c r="B767" s="121" t="s">
        <v>2882</v>
      </c>
      <c r="C767" s="121" t="s">
        <v>3231</v>
      </c>
      <c r="D767" s="121" t="s">
        <v>2883</v>
      </c>
      <c r="E767" s="121" t="s">
        <v>1059</v>
      </c>
      <c r="F767" s="121" t="s">
        <v>1718</v>
      </c>
      <c r="G767" s="121" t="s">
        <v>47</v>
      </c>
      <c r="H767" s="122">
        <v>2022</v>
      </c>
      <c r="I767" s="74">
        <v>26.6</v>
      </c>
      <c r="J767" s="74">
        <v>26.6</v>
      </c>
      <c r="K767" s="74">
        <v>26.6</v>
      </c>
      <c r="L767" s="74">
        <v>26.6</v>
      </c>
      <c r="M767" s="73">
        <v>26.6</v>
      </c>
      <c r="N767" s="73">
        <v>26.6</v>
      </c>
      <c r="O767" s="73">
        <v>26.6</v>
      </c>
      <c r="P767" s="73">
        <v>26.6</v>
      </c>
      <c r="Q767" s="73">
        <v>26.6</v>
      </c>
      <c r="R767" s="73">
        <v>26.6</v>
      </c>
      <c r="S767" s="73">
        <v>26.6</v>
      </c>
    </row>
    <row r="768" spans="1:19">
      <c r="A768" s="14">
        <f t="shared" si="27"/>
        <v>768</v>
      </c>
      <c r="B768" s="121" t="s">
        <v>2884</v>
      </c>
      <c r="C768" s="121" t="s">
        <v>3231</v>
      </c>
      <c r="D768" s="121" t="s">
        <v>2885</v>
      </c>
      <c r="E768" s="121" t="s">
        <v>1059</v>
      </c>
      <c r="F768" s="121" t="s">
        <v>1718</v>
      </c>
      <c r="G768" s="121" t="s">
        <v>47</v>
      </c>
      <c r="H768" s="122">
        <v>2022</v>
      </c>
      <c r="I768" s="74">
        <v>126</v>
      </c>
      <c r="J768" s="74">
        <v>126</v>
      </c>
      <c r="K768" s="74">
        <v>126</v>
      </c>
      <c r="L768" s="74">
        <v>126</v>
      </c>
      <c r="M768" s="73">
        <v>126</v>
      </c>
      <c r="N768" s="73">
        <v>126</v>
      </c>
      <c r="O768" s="73">
        <v>126</v>
      </c>
      <c r="P768" s="73">
        <v>126</v>
      </c>
      <c r="Q768" s="73">
        <v>126</v>
      </c>
      <c r="R768" s="73">
        <v>126</v>
      </c>
      <c r="S768" s="73">
        <v>126</v>
      </c>
    </row>
    <row r="769" spans="1:19">
      <c r="A769" s="14">
        <f t="shared" si="27"/>
        <v>769</v>
      </c>
      <c r="B769" s="121" t="s">
        <v>3232</v>
      </c>
      <c r="C769" s="121" t="s">
        <v>2301</v>
      </c>
      <c r="D769" s="121" t="s">
        <v>3233</v>
      </c>
      <c r="E769" s="121" t="s">
        <v>1608</v>
      </c>
      <c r="F769" s="121" t="s">
        <v>1718</v>
      </c>
      <c r="G769" s="121" t="s">
        <v>46</v>
      </c>
      <c r="H769" s="122">
        <v>2022</v>
      </c>
      <c r="I769" s="74">
        <v>130.19999999999999</v>
      </c>
      <c r="J769" s="74">
        <v>130.19999999999999</v>
      </c>
      <c r="K769" s="74">
        <v>130.19999999999999</v>
      </c>
      <c r="L769" s="74">
        <v>130.19999999999999</v>
      </c>
      <c r="M769" s="73">
        <v>130.19999999999999</v>
      </c>
      <c r="N769" s="73">
        <v>130.19999999999999</v>
      </c>
      <c r="O769" s="73">
        <v>130.19999999999999</v>
      </c>
      <c r="P769" s="73">
        <v>130.19999999999999</v>
      </c>
      <c r="Q769" s="73">
        <v>130.19999999999999</v>
      </c>
      <c r="R769" s="73">
        <v>130.19999999999999</v>
      </c>
      <c r="S769" s="73">
        <v>130.19999999999999</v>
      </c>
    </row>
    <row r="770" spans="1:19">
      <c r="A770" s="14">
        <f t="shared" si="27"/>
        <v>770</v>
      </c>
      <c r="B770" s="121" t="s">
        <v>3234</v>
      </c>
      <c r="C770" s="121" t="s">
        <v>2301</v>
      </c>
      <c r="D770" s="121" t="s">
        <v>3235</v>
      </c>
      <c r="E770" s="121" t="s">
        <v>1608</v>
      </c>
      <c r="F770" s="121" t="s">
        <v>1718</v>
      </c>
      <c r="G770" s="121" t="s">
        <v>46</v>
      </c>
      <c r="H770" s="122">
        <v>2022</v>
      </c>
      <c r="I770" s="74">
        <v>84</v>
      </c>
      <c r="J770" s="74">
        <v>84</v>
      </c>
      <c r="K770" s="74">
        <v>84</v>
      </c>
      <c r="L770" s="74">
        <v>84</v>
      </c>
      <c r="M770" s="73">
        <v>84</v>
      </c>
      <c r="N770" s="73">
        <v>84</v>
      </c>
      <c r="O770" s="73">
        <v>84</v>
      </c>
      <c r="P770" s="73">
        <v>84</v>
      </c>
      <c r="Q770" s="73">
        <v>84</v>
      </c>
      <c r="R770" s="73">
        <v>84</v>
      </c>
      <c r="S770" s="73">
        <v>84</v>
      </c>
    </row>
    <row r="771" spans="1:19">
      <c r="A771" s="14">
        <f t="shared" si="27"/>
        <v>771</v>
      </c>
      <c r="B771" s="121" t="s">
        <v>3236</v>
      </c>
      <c r="C771" s="121" t="s">
        <v>2301</v>
      </c>
      <c r="D771" s="121" t="s">
        <v>3237</v>
      </c>
      <c r="E771" s="121" t="s">
        <v>1608</v>
      </c>
      <c r="F771" s="121" t="s">
        <v>1718</v>
      </c>
      <c r="G771" s="121" t="s">
        <v>46</v>
      </c>
      <c r="H771" s="122">
        <v>2022</v>
      </c>
      <c r="I771" s="74">
        <v>54</v>
      </c>
      <c r="J771" s="74">
        <v>54</v>
      </c>
      <c r="K771" s="74">
        <v>54</v>
      </c>
      <c r="L771" s="74">
        <v>54</v>
      </c>
      <c r="M771" s="73">
        <v>54</v>
      </c>
      <c r="N771" s="73">
        <v>54</v>
      </c>
      <c r="O771" s="73">
        <v>54</v>
      </c>
      <c r="P771" s="73">
        <v>54</v>
      </c>
      <c r="Q771" s="73">
        <v>54</v>
      </c>
      <c r="R771" s="73">
        <v>54</v>
      </c>
      <c r="S771" s="73">
        <v>54</v>
      </c>
    </row>
    <row r="772" spans="1:19">
      <c r="A772" s="14">
        <f t="shared" si="27"/>
        <v>772</v>
      </c>
      <c r="B772" s="121" t="s">
        <v>1609</v>
      </c>
      <c r="C772" s="121" t="s">
        <v>3238</v>
      </c>
      <c r="D772" s="121" t="s">
        <v>2888</v>
      </c>
      <c r="E772" s="121" t="s">
        <v>1102</v>
      </c>
      <c r="F772" s="121" t="s">
        <v>1718</v>
      </c>
      <c r="G772" s="121" t="s">
        <v>47</v>
      </c>
      <c r="H772" s="122">
        <v>2022</v>
      </c>
      <c r="I772" s="74">
        <v>162.1</v>
      </c>
      <c r="J772" s="74">
        <v>162.1</v>
      </c>
      <c r="K772" s="74">
        <v>162.1</v>
      </c>
      <c r="L772" s="74">
        <v>162.1</v>
      </c>
      <c r="M772" s="73">
        <v>162.1</v>
      </c>
      <c r="N772" s="73">
        <v>162.1</v>
      </c>
      <c r="O772" s="73">
        <v>162.1</v>
      </c>
      <c r="P772" s="73">
        <v>162.1</v>
      </c>
      <c r="Q772" s="73">
        <v>162.1</v>
      </c>
      <c r="R772" s="73">
        <v>162.1</v>
      </c>
      <c r="S772" s="73">
        <v>162.1</v>
      </c>
    </row>
    <row r="773" spans="1:19">
      <c r="A773" s="14">
        <f t="shared" ref="A773:A836" si="32">A772+1</f>
        <v>773</v>
      </c>
      <c r="B773" s="121" t="s">
        <v>2889</v>
      </c>
      <c r="C773" s="121" t="s">
        <v>3239</v>
      </c>
      <c r="D773" s="121" t="s">
        <v>2890</v>
      </c>
      <c r="E773" s="121" t="s">
        <v>1368</v>
      </c>
      <c r="F773" s="121" t="s">
        <v>72</v>
      </c>
      <c r="G773" s="121" t="s">
        <v>90</v>
      </c>
      <c r="H773" s="122">
        <v>2022</v>
      </c>
      <c r="I773" s="74">
        <v>110</v>
      </c>
      <c r="J773" s="74">
        <v>110</v>
      </c>
      <c r="K773" s="74">
        <v>110</v>
      </c>
      <c r="L773" s="74">
        <v>110</v>
      </c>
      <c r="M773" s="73">
        <v>110</v>
      </c>
      <c r="N773" s="73">
        <v>110</v>
      </c>
      <c r="O773" s="73">
        <v>110</v>
      </c>
      <c r="P773" s="73">
        <v>110</v>
      </c>
      <c r="Q773" s="73">
        <v>110</v>
      </c>
      <c r="R773" s="73">
        <v>110</v>
      </c>
      <c r="S773" s="73">
        <v>110</v>
      </c>
    </row>
    <row r="774" spans="1:19">
      <c r="A774" s="14">
        <f t="shared" si="32"/>
        <v>774</v>
      </c>
      <c r="B774" s="121" t="s">
        <v>2891</v>
      </c>
      <c r="C774" s="121" t="s">
        <v>3239</v>
      </c>
      <c r="D774" s="121" t="s">
        <v>2892</v>
      </c>
      <c r="E774" s="121" t="s">
        <v>1368</v>
      </c>
      <c r="F774" s="121" t="s">
        <v>72</v>
      </c>
      <c r="G774" s="121" t="s">
        <v>90</v>
      </c>
      <c r="H774" s="122">
        <v>2022</v>
      </c>
      <c r="I774" s="74">
        <v>24</v>
      </c>
      <c r="J774" s="74">
        <v>24</v>
      </c>
      <c r="K774" s="74">
        <v>24</v>
      </c>
      <c r="L774" s="74">
        <v>24</v>
      </c>
      <c r="M774" s="73">
        <v>24</v>
      </c>
      <c r="N774" s="73">
        <v>24</v>
      </c>
      <c r="O774" s="73">
        <v>24</v>
      </c>
      <c r="P774" s="73">
        <v>24</v>
      </c>
      <c r="Q774" s="73">
        <v>24</v>
      </c>
      <c r="R774" s="73">
        <v>24</v>
      </c>
      <c r="S774" s="73">
        <v>24</v>
      </c>
    </row>
    <row r="775" spans="1:19">
      <c r="A775" s="14">
        <f t="shared" si="32"/>
        <v>775</v>
      </c>
      <c r="B775" s="121" t="s">
        <v>2893</v>
      </c>
      <c r="C775" s="121" t="s">
        <v>3239</v>
      </c>
      <c r="D775" s="121" t="s">
        <v>2894</v>
      </c>
      <c r="E775" s="121" t="s">
        <v>1368</v>
      </c>
      <c r="F775" s="121" t="s">
        <v>72</v>
      </c>
      <c r="G775" s="121" t="s">
        <v>90</v>
      </c>
      <c r="H775" s="122">
        <v>2022</v>
      </c>
      <c r="I775" s="74">
        <v>138.6</v>
      </c>
      <c r="J775" s="74">
        <v>138.6</v>
      </c>
      <c r="K775" s="74">
        <v>138.6</v>
      </c>
      <c r="L775" s="74">
        <v>138.6</v>
      </c>
      <c r="M775" s="73">
        <v>138.6</v>
      </c>
      <c r="N775" s="73">
        <v>138.6</v>
      </c>
      <c r="O775" s="73">
        <v>138.6</v>
      </c>
      <c r="P775" s="73">
        <v>138.6</v>
      </c>
      <c r="Q775" s="73">
        <v>138.6</v>
      </c>
      <c r="R775" s="73">
        <v>138.6</v>
      </c>
      <c r="S775" s="73">
        <v>138.6</v>
      </c>
    </row>
    <row r="776" spans="1:19">
      <c r="A776" s="14">
        <f t="shared" si="32"/>
        <v>776</v>
      </c>
      <c r="B776" s="121" t="s">
        <v>3240</v>
      </c>
      <c r="C776" s="121" t="s">
        <v>3241</v>
      </c>
      <c r="D776" s="121" t="s">
        <v>3242</v>
      </c>
      <c r="E776" s="121" t="s">
        <v>1368</v>
      </c>
      <c r="F776" s="121" t="s">
        <v>72</v>
      </c>
      <c r="G776" s="121" t="s">
        <v>90</v>
      </c>
      <c r="H776" s="122">
        <v>2022</v>
      </c>
      <c r="I776" s="74">
        <v>171.6</v>
      </c>
      <c r="J776" s="74">
        <v>171.6</v>
      </c>
      <c r="K776" s="74">
        <v>171.6</v>
      </c>
      <c r="L776" s="74">
        <v>171.6</v>
      </c>
      <c r="M776" s="73">
        <v>171.6</v>
      </c>
      <c r="N776" s="73">
        <v>171.6</v>
      </c>
      <c r="O776" s="73">
        <v>171.6</v>
      </c>
      <c r="P776" s="73">
        <v>171.6</v>
      </c>
      <c r="Q776" s="73">
        <v>171.6</v>
      </c>
      <c r="R776" s="73">
        <v>171.6</v>
      </c>
      <c r="S776" s="73">
        <v>171.6</v>
      </c>
    </row>
    <row r="777" spans="1:19">
      <c r="A777" s="14">
        <f t="shared" si="32"/>
        <v>777</v>
      </c>
      <c r="B777" s="121" t="s">
        <v>3243</v>
      </c>
      <c r="C777" s="121" t="s">
        <v>3241</v>
      </c>
      <c r="D777" s="121" t="s">
        <v>3244</v>
      </c>
      <c r="E777" s="121" t="s">
        <v>1368</v>
      </c>
      <c r="F777" s="121" t="s">
        <v>72</v>
      </c>
      <c r="G777" s="121" t="s">
        <v>90</v>
      </c>
      <c r="H777" s="122">
        <v>2022</v>
      </c>
      <c r="I777" s="74">
        <v>28.6</v>
      </c>
      <c r="J777" s="74">
        <v>28.6</v>
      </c>
      <c r="K777" s="74">
        <v>28.6</v>
      </c>
      <c r="L777" s="74">
        <v>28.6</v>
      </c>
      <c r="M777" s="73">
        <v>28.6</v>
      </c>
      <c r="N777" s="73">
        <v>28.6</v>
      </c>
      <c r="O777" s="73">
        <v>28.6</v>
      </c>
      <c r="P777" s="73">
        <v>28.6</v>
      </c>
      <c r="Q777" s="73">
        <v>28.6</v>
      </c>
      <c r="R777" s="73">
        <v>28.6</v>
      </c>
      <c r="S777" s="73">
        <v>28.6</v>
      </c>
    </row>
    <row r="778" spans="1:19">
      <c r="A778" s="14">
        <f t="shared" si="32"/>
        <v>778</v>
      </c>
      <c r="B778" s="121" t="s">
        <v>1777</v>
      </c>
      <c r="C778" s="121" t="s">
        <v>3245</v>
      </c>
      <c r="D778" s="121" t="s">
        <v>2895</v>
      </c>
      <c r="E778" s="121" t="s">
        <v>1077</v>
      </c>
      <c r="F778" s="121" t="s">
        <v>1718</v>
      </c>
      <c r="G778" s="121" t="s">
        <v>47</v>
      </c>
      <c r="H778" s="122">
        <v>2022</v>
      </c>
      <c r="I778" s="74">
        <v>182.4</v>
      </c>
      <c r="J778" s="74">
        <v>182.4</v>
      </c>
      <c r="K778" s="74">
        <v>182.4</v>
      </c>
      <c r="L778" s="74">
        <v>182.4</v>
      </c>
      <c r="M778" s="73">
        <v>182.4</v>
      </c>
      <c r="N778" s="73">
        <v>182.4</v>
      </c>
      <c r="O778" s="73">
        <v>182.4</v>
      </c>
      <c r="P778" s="182">
        <v>182.4</v>
      </c>
      <c r="Q778" s="182">
        <v>182.4</v>
      </c>
      <c r="R778" s="182">
        <v>182.4</v>
      </c>
      <c r="S778" s="182">
        <v>182.4</v>
      </c>
    </row>
    <row r="779" spans="1:19">
      <c r="A779" s="14">
        <f t="shared" si="32"/>
        <v>779</v>
      </c>
      <c r="B779" s="121" t="s">
        <v>1623</v>
      </c>
      <c r="C779" s="121" t="s">
        <v>3246</v>
      </c>
      <c r="D779" s="121" t="s">
        <v>2914</v>
      </c>
      <c r="E779" s="121" t="s">
        <v>54</v>
      </c>
      <c r="F779" s="121" t="s">
        <v>1718</v>
      </c>
      <c r="G779" s="121" t="s">
        <v>46</v>
      </c>
      <c r="H779" s="122">
        <v>2022</v>
      </c>
      <c r="I779" s="74">
        <v>201.6</v>
      </c>
      <c r="J779" s="74">
        <v>201.6</v>
      </c>
      <c r="K779" s="74">
        <v>201.6</v>
      </c>
      <c r="L779" s="74">
        <v>201.6</v>
      </c>
      <c r="M779" s="73">
        <v>201.6</v>
      </c>
      <c r="N779" s="73">
        <v>201.6</v>
      </c>
      <c r="O779" s="73">
        <v>201.6</v>
      </c>
      <c r="P779" s="73">
        <v>201.6</v>
      </c>
      <c r="Q779" s="73">
        <v>201.6</v>
      </c>
      <c r="R779" s="73">
        <v>201.6</v>
      </c>
      <c r="S779" s="73">
        <v>201.6</v>
      </c>
    </row>
    <row r="780" spans="1:19">
      <c r="A780" s="14">
        <f t="shared" si="32"/>
        <v>780</v>
      </c>
      <c r="B780" s="121" t="s">
        <v>2915</v>
      </c>
      <c r="C780" s="121" t="s">
        <v>3247</v>
      </c>
      <c r="D780" s="121" t="s">
        <v>2916</v>
      </c>
      <c r="E780" s="121" t="s">
        <v>193</v>
      </c>
      <c r="F780" s="121" t="s">
        <v>1718</v>
      </c>
      <c r="G780" s="121" t="s">
        <v>45</v>
      </c>
      <c r="H780" s="122">
        <v>2022</v>
      </c>
      <c r="I780" s="74">
        <v>153</v>
      </c>
      <c r="J780" s="74">
        <v>153</v>
      </c>
      <c r="K780" s="74">
        <v>153</v>
      </c>
      <c r="L780" s="74">
        <v>153</v>
      </c>
      <c r="M780" s="73">
        <v>153</v>
      </c>
      <c r="N780" s="73">
        <v>153</v>
      </c>
      <c r="O780" s="73">
        <v>153</v>
      </c>
      <c r="P780" s="73">
        <v>153</v>
      </c>
      <c r="Q780" s="73">
        <v>153</v>
      </c>
      <c r="R780" s="73">
        <v>153</v>
      </c>
      <c r="S780" s="73">
        <v>153</v>
      </c>
    </row>
    <row r="781" spans="1:19">
      <c r="A781" s="14">
        <f t="shared" si="32"/>
        <v>781</v>
      </c>
      <c r="B781" s="121" t="s">
        <v>2917</v>
      </c>
      <c r="C781" s="121" t="s">
        <v>3247</v>
      </c>
      <c r="D781" s="121" t="s">
        <v>2918</v>
      </c>
      <c r="E781" s="121" t="s">
        <v>193</v>
      </c>
      <c r="F781" s="121" t="s">
        <v>1718</v>
      </c>
      <c r="G781" s="121" t="s">
        <v>45</v>
      </c>
      <c r="H781" s="122">
        <v>2022</v>
      </c>
      <c r="I781" s="74">
        <v>147</v>
      </c>
      <c r="J781" s="74">
        <v>147</v>
      </c>
      <c r="K781" s="74">
        <v>147</v>
      </c>
      <c r="L781" s="74">
        <v>147</v>
      </c>
      <c r="M781" s="73">
        <v>147</v>
      </c>
      <c r="N781" s="73">
        <v>147</v>
      </c>
      <c r="O781" s="73">
        <v>147</v>
      </c>
      <c r="P781" s="73">
        <v>147</v>
      </c>
      <c r="Q781" s="73">
        <v>147</v>
      </c>
      <c r="R781" s="73">
        <v>147</v>
      </c>
      <c r="S781" s="73">
        <v>147</v>
      </c>
    </row>
    <row r="782" spans="1:19">
      <c r="A782" s="14">
        <f t="shared" si="32"/>
        <v>782</v>
      </c>
      <c r="B782" s="121" t="s">
        <v>3099</v>
      </c>
      <c r="C782" s="121" t="s">
        <v>3248</v>
      </c>
      <c r="D782" s="121" t="s">
        <v>3101</v>
      </c>
      <c r="E782" s="121" t="s">
        <v>1092</v>
      </c>
      <c r="F782" s="121" t="s">
        <v>1718</v>
      </c>
      <c r="G782" s="121" t="s">
        <v>45</v>
      </c>
      <c r="H782" s="122">
        <v>2022</v>
      </c>
      <c r="I782" s="74">
        <v>187.2</v>
      </c>
      <c r="J782" s="74">
        <v>187.2</v>
      </c>
      <c r="K782" s="74">
        <v>187.2</v>
      </c>
      <c r="L782" s="74">
        <v>187.2</v>
      </c>
      <c r="M782" s="73">
        <v>187.2</v>
      </c>
      <c r="N782" s="73">
        <v>187.2</v>
      </c>
      <c r="O782" s="73">
        <v>187.2</v>
      </c>
      <c r="P782" s="73">
        <v>187.2</v>
      </c>
      <c r="Q782" s="73">
        <v>187.2</v>
      </c>
      <c r="R782" s="73">
        <v>187.2</v>
      </c>
      <c r="S782" s="73">
        <v>187.2</v>
      </c>
    </row>
    <row r="783" spans="1:19">
      <c r="A783" s="14">
        <f t="shared" si="32"/>
        <v>783</v>
      </c>
      <c r="B783" s="121" t="s">
        <v>3100</v>
      </c>
      <c r="C783" s="121" t="s">
        <v>3248</v>
      </c>
      <c r="D783" s="121" t="s">
        <v>3102</v>
      </c>
      <c r="E783" s="121" t="s">
        <v>1092</v>
      </c>
      <c r="F783" s="121" t="s">
        <v>1718</v>
      </c>
      <c r="G783" s="121" t="s">
        <v>45</v>
      </c>
      <c r="H783" s="122">
        <v>2022</v>
      </c>
      <c r="I783" s="74">
        <v>115.2</v>
      </c>
      <c r="J783" s="74">
        <v>115.2</v>
      </c>
      <c r="K783" s="74">
        <v>115.2</v>
      </c>
      <c r="L783" s="74">
        <v>115.2</v>
      </c>
      <c r="M783" s="73">
        <v>115.2</v>
      </c>
      <c r="N783" s="73">
        <v>115.2</v>
      </c>
      <c r="O783" s="73">
        <v>115.2</v>
      </c>
      <c r="P783" s="73">
        <v>115.2</v>
      </c>
      <c r="Q783" s="73">
        <v>115.2</v>
      </c>
      <c r="R783" s="73">
        <v>115.2</v>
      </c>
      <c r="S783" s="73">
        <v>115.2</v>
      </c>
    </row>
    <row r="784" spans="1:19">
      <c r="A784" s="14">
        <f t="shared" si="32"/>
        <v>784</v>
      </c>
      <c r="B784" s="121" t="s">
        <v>2919</v>
      </c>
      <c r="C784" s="121" t="s">
        <v>3249</v>
      </c>
      <c r="D784" s="121" t="s">
        <v>2920</v>
      </c>
      <c r="E784" s="121" t="s">
        <v>124</v>
      </c>
      <c r="F784" s="121" t="s">
        <v>1718</v>
      </c>
      <c r="G784" s="121" t="s">
        <v>46</v>
      </c>
      <c r="H784" s="122">
        <v>2022</v>
      </c>
      <c r="I784" s="74">
        <v>55.4</v>
      </c>
      <c r="J784" s="74">
        <v>55.4</v>
      </c>
      <c r="K784" s="74">
        <v>55.4</v>
      </c>
      <c r="L784" s="74">
        <v>55.4</v>
      </c>
      <c r="M784" s="73">
        <v>55.4</v>
      </c>
      <c r="N784" s="73">
        <v>55.4</v>
      </c>
      <c r="O784" s="73">
        <v>55.4</v>
      </c>
      <c r="P784" s="73">
        <v>55.4</v>
      </c>
      <c r="Q784" s="73">
        <v>55.4</v>
      </c>
      <c r="R784" s="73">
        <v>55.4</v>
      </c>
      <c r="S784" s="73">
        <v>55.4</v>
      </c>
    </row>
    <row r="785" spans="1:19">
      <c r="A785" s="14">
        <f t="shared" si="32"/>
        <v>785</v>
      </c>
      <c r="B785" s="121" t="s">
        <v>2921</v>
      </c>
      <c r="C785" s="121" t="s">
        <v>3249</v>
      </c>
      <c r="D785" s="121" t="s">
        <v>2922</v>
      </c>
      <c r="E785" s="121" t="s">
        <v>124</v>
      </c>
      <c r="F785" s="121" t="s">
        <v>1718</v>
      </c>
      <c r="G785" s="121" t="s">
        <v>46</v>
      </c>
      <c r="H785" s="122">
        <v>2022</v>
      </c>
      <c r="I785" s="74">
        <v>48</v>
      </c>
      <c r="J785" s="74">
        <v>48</v>
      </c>
      <c r="K785" s="74">
        <v>48</v>
      </c>
      <c r="L785" s="74">
        <v>48</v>
      </c>
      <c r="M785" s="73">
        <v>48</v>
      </c>
      <c r="N785" s="73">
        <v>48</v>
      </c>
      <c r="O785" s="73">
        <v>48</v>
      </c>
      <c r="P785" s="73">
        <v>48</v>
      </c>
      <c r="Q785" s="73">
        <v>48</v>
      </c>
      <c r="R785" s="73">
        <v>48</v>
      </c>
      <c r="S785" s="73">
        <v>48</v>
      </c>
    </row>
    <row r="786" spans="1:19">
      <c r="A786" s="14">
        <f t="shared" si="32"/>
        <v>786</v>
      </c>
      <c r="B786" s="121" t="s">
        <v>2923</v>
      </c>
      <c r="C786" s="121" t="s">
        <v>3249</v>
      </c>
      <c r="D786" s="121" t="s">
        <v>2924</v>
      </c>
      <c r="E786" s="121" t="s">
        <v>124</v>
      </c>
      <c r="F786" s="121" t="s">
        <v>1718</v>
      </c>
      <c r="G786" s="121" t="s">
        <v>46</v>
      </c>
      <c r="H786" s="122">
        <v>2022</v>
      </c>
      <c r="I786" s="74">
        <v>83.1</v>
      </c>
      <c r="J786" s="74">
        <v>83.1</v>
      </c>
      <c r="K786" s="74">
        <v>83.1</v>
      </c>
      <c r="L786" s="74">
        <v>83.1</v>
      </c>
      <c r="M786" s="73">
        <v>83.1</v>
      </c>
      <c r="N786" s="73">
        <v>83.1</v>
      </c>
      <c r="O786" s="73">
        <v>83.1</v>
      </c>
      <c r="P786" s="73">
        <v>83.1</v>
      </c>
      <c r="Q786" s="73">
        <v>83.1</v>
      </c>
      <c r="R786" s="73">
        <v>83.1</v>
      </c>
      <c r="S786" s="73">
        <v>83.1</v>
      </c>
    </row>
    <row r="787" spans="1:19">
      <c r="A787" s="14">
        <f t="shared" si="32"/>
        <v>787</v>
      </c>
      <c r="B787" s="121" t="s">
        <v>2925</v>
      </c>
      <c r="C787" s="121" t="s">
        <v>3249</v>
      </c>
      <c r="D787" s="121" t="s">
        <v>2926</v>
      </c>
      <c r="E787" s="121" t="s">
        <v>124</v>
      </c>
      <c r="F787" s="121" t="s">
        <v>1718</v>
      </c>
      <c r="G787" s="121" t="s">
        <v>46</v>
      </c>
      <c r="H787" s="122">
        <v>2022</v>
      </c>
      <c r="I787" s="74">
        <v>22.8</v>
      </c>
      <c r="J787" s="74">
        <v>22.8</v>
      </c>
      <c r="K787" s="74">
        <v>22.8</v>
      </c>
      <c r="L787" s="74">
        <v>22.8</v>
      </c>
      <c r="M787" s="73">
        <v>22.8</v>
      </c>
      <c r="N787" s="73">
        <v>22.8</v>
      </c>
      <c r="O787" s="73">
        <v>22.8</v>
      </c>
      <c r="P787" s="73">
        <v>22.8</v>
      </c>
      <c r="Q787" s="73">
        <v>22.8</v>
      </c>
      <c r="R787" s="73">
        <v>22.8</v>
      </c>
      <c r="S787" s="73">
        <v>22.8</v>
      </c>
    </row>
    <row r="788" spans="1:19">
      <c r="A788" s="14">
        <f t="shared" si="32"/>
        <v>788</v>
      </c>
      <c r="B788" s="121" t="s">
        <v>2931</v>
      </c>
      <c r="C788" s="121" t="s">
        <v>3251</v>
      </c>
      <c r="D788" s="121" t="s">
        <v>2932</v>
      </c>
      <c r="E788" s="121" t="s">
        <v>123</v>
      </c>
      <c r="F788" s="121" t="s">
        <v>1718</v>
      </c>
      <c r="G788" s="121" t="s">
        <v>47</v>
      </c>
      <c r="H788" s="122">
        <v>2022</v>
      </c>
      <c r="I788" s="74">
        <v>42</v>
      </c>
      <c r="J788" s="74">
        <v>42</v>
      </c>
      <c r="K788" s="74">
        <v>42</v>
      </c>
      <c r="L788" s="74">
        <v>42</v>
      </c>
      <c r="M788" s="73">
        <v>42</v>
      </c>
      <c r="N788" s="73">
        <v>42</v>
      </c>
      <c r="O788" s="73">
        <v>42</v>
      </c>
      <c r="P788" s="73">
        <v>42</v>
      </c>
      <c r="Q788" s="73">
        <v>42</v>
      </c>
      <c r="R788" s="73">
        <v>42</v>
      </c>
      <c r="S788" s="73">
        <v>42</v>
      </c>
    </row>
    <row r="789" spans="1:19">
      <c r="A789" s="14">
        <f t="shared" si="32"/>
        <v>789</v>
      </c>
      <c r="B789" s="121" t="s">
        <v>2933</v>
      </c>
      <c r="C789" s="121" t="s">
        <v>3251</v>
      </c>
      <c r="D789" s="121" t="s">
        <v>2934</v>
      </c>
      <c r="E789" s="121" t="s">
        <v>123</v>
      </c>
      <c r="F789" s="121" t="s">
        <v>1718</v>
      </c>
      <c r="G789" s="121" t="s">
        <v>47</v>
      </c>
      <c r="H789" s="122">
        <v>2022</v>
      </c>
      <c r="I789" s="74">
        <v>44.8</v>
      </c>
      <c r="J789" s="74">
        <v>44.8</v>
      </c>
      <c r="K789" s="74">
        <v>44.8</v>
      </c>
      <c r="L789" s="74">
        <v>44.8</v>
      </c>
      <c r="M789" s="73">
        <v>44.8</v>
      </c>
      <c r="N789" s="73">
        <v>44.8</v>
      </c>
      <c r="O789" s="73">
        <v>44.8</v>
      </c>
      <c r="P789" s="73">
        <v>44.8</v>
      </c>
      <c r="Q789" s="73">
        <v>44.8</v>
      </c>
      <c r="R789" s="73">
        <v>44.8</v>
      </c>
      <c r="S789" s="73">
        <v>44.8</v>
      </c>
    </row>
    <row r="790" spans="1:19">
      <c r="A790" s="14">
        <f t="shared" si="32"/>
        <v>790</v>
      </c>
      <c r="B790" s="121" t="s">
        <v>2935</v>
      </c>
      <c r="C790" s="121" t="s">
        <v>3251</v>
      </c>
      <c r="D790" s="121" t="s">
        <v>2936</v>
      </c>
      <c r="E790" s="121" t="s">
        <v>123</v>
      </c>
      <c r="F790" s="121" t="s">
        <v>1718</v>
      </c>
      <c r="G790" s="121" t="s">
        <v>47</v>
      </c>
      <c r="H790" s="122">
        <v>2022</v>
      </c>
      <c r="I790" s="74">
        <v>42</v>
      </c>
      <c r="J790" s="74">
        <v>42</v>
      </c>
      <c r="K790" s="74">
        <v>42</v>
      </c>
      <c r="L790" s="74">
        <v>42</v>
      </c>
      <c r="M790" s="73">
        <v>42</v>
      </c>
      <c r="N790" s="73">
        <v>42</v>
      </c>
      <c r="O790" s="73">
        <v>42</v>
      </c>
      <c r="P790" s="73">
        <v>42</v>
      </c>
      <c r="Q790" s="73">
        <v>42</v>
      </c>
      <c r="R790" s="73">
        <v>42</v>
      </c>
      <c r="S790" s="73">
        <v>42</v>
      </c>
    </row>
    <row r="791" spans="1:19">
      <c r="A791" s="14">
        <f t="shared" si="32"/>
        <v>791</v>
      </c>
      <c r="B791" s="121" t="s">
        <v>2937</v>
      </c>
      <c r="C791" s="121" t="s">
        <v>3251</v>
      </c>
      <c r="D791" s="121" t="s">
        <v>2938</v>
      </c>
      <c r="E791" s="121" t="s">
        <v>123</v>
      </c>
      <c r="F791" s="121" t="s">
        <v>1718</v>
      </c>
      <c r="G791" s="121" t="s">
        <v>47</v>
      </c>
      <c r="H791" s="122">
        <v>2022</v>
      </c>
      <c r="I791" s="74">
        <v>207.2</v>
      </c>
      <c r="J791" s="74">
        <v>207.2</v>
      </c>
      <c r="K791" s="74">
        <v>207.2</v>
      </c>
      <c r="L791" s="74">
        <v>207.2</v>
      </c>
      <c r="M791" s="73">
        <v>207.2</v>
      </c>
      <c r="N791" s="73">
        <v>207.2</v>
      </c>
      <c r="O791" s="73">
        <v>207.2</v>
      </c>
      <c r="P791" s="73">
        <v>207.2</v>
      </c>
      <c r="Q791" s="73">
        <v>207.2</v>
      </c>
      <c r="R791" s="73">
        <v>207.2</v>
      </c>
      <c r="S791" s="73">
        <v>207.2</v>
      </c>
    </row>
    <row r="792" spans="1:19">
      <c r="A792" s="14">
        <f t="shared" si="32"/>
        <v>792</v>
      </c>
      <c r="B792" s="121" t="s">
        <v>2399</v>
      </c>
      <c r="C792" s="121" t="s">
        <v>2400</v>
      </c>
      <c r="D792" s="121" t="s">
        <v>3252</v>
      </c>
      <c r="E792" s="121" t="s">
        <v>2304</v>
      </c>
      <c r="F792" s="121" t="s">
        <v>1718</v>
      </c>
      <c r="G792" s="121" t="s">
        <v>47</v>
      </c>
      <c r="H792" s="122">
        <v>2022</v>
      </c>
      <c r="I792" s="74">
        <v>153.6</v>
      </c>
      <c r="J792" s="74">
        <v>153.6</v>
      </c>
      <c r="K792" s="74">
        <v>153.6</v>
      </c>
      <c r="L792" s="74">
        <v>153.6</v>
      </c>
      <c r="M792" s="73">
        <v>153.6</v>
      </c>
      <c r="N792" s="73">
        <v>153.6</v>
      </c>
      <c r="O792" s="73">
        <v>153.6</v>
      </c>
      <c r="P792" s="73">
        <v>153.6</v>
      </c>
      <c r="Q792" s="73">
        <v>153.6</v>
      </c>
      <c r="R792" s="73">
        <v>153.6</v>
      </c>
      <c r="S792" s="73">
        <v>153.6</v>
      </c>
    </row>
    <row r="793" spans="1:19">
      <c r="A793" s="14">
        <f t="shared" si="32"/>
        <v>793</v>
      </c>
      <c r="B793" s="121" t="s">
        <v>3253</v>
      </c>
      <c r="C793" s="121" t="s">
        <v>2400</v>
      </c>
      <c r="D793" s="121" t="s">
        <v>3254</v>
      </c>
      <c r="E793" s="121" t="s">
        <v>2304</v>
      </c>
      <c r="F793" s="121" t="s">
        <v>1718</v>
      </c>
      <c r="G793" s="121" t="s">
        <v>47</v>
      </c>
      <c r="H793" s="122">
        <v>2022</v>
      </c>
      <c r="I793" s="74">
        <v>24.2</v>
      </c>
      <c r="J793" s="74">
        <v>24.2</v>
      </c>
      <c r="K793" s="74">
        <v>24.2</v>
      </c>
      <c r="L793" s="74">
        <v>24.2</v>
      </c>
      <c r="M793" s="73">
        <v>24.2</v>
      </c>
      <c r="N793" s="73">
        <v>24.2</v>
      </c>
      <c r="O793" s="73">
        <v>24.2</v>
      </c>
      <c r="P793" s="73">
        <v>24.2</v>
      </c>
      <c r="Q793" s="73">
        <v>24.2</v>
      </c>
      <c r="R793" s="73">
        <v>24.2</v>
      </c>
      <c r="S793" s="73">
        <v>24.2</v>
      </c>
    </row>
    <row r="794" spans="1:19">
      <c r="A794" s="14">
        <f t="shared" si="32"/>
        <v>794</v>
      </c>
      <c r="B794" s="121" t="s">
        <v>3255</v>
      </c>
      <c r="C794" s="121" t="s">
        <v>2400</v>
      </c>
      <c r="D794" s="121" t="s">
        <v>3256</v>
      </c>
      <c r="E794" s="121" t="s">
        <v>2304</v>
      </c>
      <c r="F794" s="121" t="s">
        <v>1718</v>
      </c>
      <c r="G794" s="121" t="s">
        <v>47</v>
      </c>
      <c r="H794" s="122">
        <v>2022</v>
      </c>
      <c r="I794" s="74">
        <v>158.4</v>
      </c>
      <c r="J794" s="74">
        <v>158.4</v>
      </c>
      <c r="K794" s="74">
        <v>158.4</v>
      </c>
      <c r="L794" s="74">
        <v>158.4</v>
      </c>
      <c r="M794" s="73">
        <v>158.4</v>
      </c>
      <c r="N794" s="73">
        <v>158.4</v>
      </c>
      <c r="O794" s="73">
        <v>158.4</v>
      </c>
      <c r="P794" s="73">
        <v>158.4</v>
      </c>
      <c r="Q794" s="73">
        <v>158.4</v>
      </c>
      <c r="R794" s="73">
        <v>158.4</v>
      </c>
      <c r="S794" s="73">
        <v>158.4</v>
      </c>
    </row>
    <row r="795" spans="1:19">
      <c r="A795" s="14">
        <f t="shared" si="32"/>
        <v>795</v>
      </c>
      <c r="B795" s="121" t="s">
        <v>3257</v>
      </c>
      <c r="C795" s="121" t="s">
        <v>2400</v>
      </c>
      <c r="D795" s="121" t="s">
        <v>3258</v>
      </c>
      <c r="E795" s="121" t="s">
        <v>2304</v>
      </c>
      <c r="F795" s="121" t="s">
        <v>1718</v>
      </c>
      <c r="G795" s="121" t="s">
        <v>47</v>
      </c>
      <c r="H795" s="122">
        <v>2022</v>
      </c>
      <c r="I795" s="74">
        <v>14</v>
      </c>
      <c r="J795" s="74">
        <v>14</v>
      </c>
      <c r="K795" s="74">
        <v>14</v>
      </c>
      <c r="L795" s="74">
        <v>14</v>
      </c>
      <c r="M795" s="73">
        <v>14</v>
      </c>
      <c r="N795" s="73">
        <v>14</v>
      </c>
      <c r="O795" s="73">
        <v>14</v>
      </c>
      <c r="P795" s="73">
        <v>14</v>
      </c>
      <c r="Q795" s="73">
        <v>14</v>
      </c>
      <c r="R795" s="73">
        <v>14</v>
      </c>
      <c r="S795" s="73">
        <v>14</v>
      </c>
    </row>
    <row r="796" spans="1:19">
      <c r="A796" s="14">
        <f t="shared" si="32"/>
        <v>796</v>
      </c>
      <c r="B796" s="121" t="s">
        <v>2946</v>
      </c>
      <c r="C796" s="121" t="s">
        <v>3259</v>
      </c>
      <c r="D796" s="121" t="s">
        <v>2947</v>
      </c>
      <c r="E796" s="121" t="s">
        <v>112</v>
      </c>
      <c r="F796" s="121" t="s">
        <v>1718</v>
      </c>
      <c r="G796" s="121" t="s">
        <v>47</v>
      </c>
      <c r="H796" s="122">
        <v>2022</v>
      </c>
      <c r="I796" s="74">
        <v>152.30000000000001</v>
      </c>
      <c r="J796" s="74">
        <v>152.30000000000001</v>
      </c>
      <c r="K796" s="74">
        <v>152.30000000000001</v>
      </c>
      <c r="L796" s="74">
        <v>152.30000000000001</v>
      </c>
      <c r="M796" s="73">
        <v>152.30000000000001</v>
      </c>
      <c r="N796" s="73">
        <v>152.30000000000001</v>
      </c>
      <c r="O796" s="73">
        <v>152.30000000000001</v>
      </c>
      <c r="P796" s="73">
        <v>152.30000000000001</v>
      </c>
      <c r="Q796" s="73">
        <v>152.30000000000001</v>
      </c>
      <c r="R796" s="73">
        <v>152.30000000000001</v>
      </c>
      <c r="S796" s="73">
        <v>152.30000000000001</v>
      </c>
    </row>
    <row r="797" spans="1:19">
      <c r="A797" s="14">
        <f t="shared" si="32"/>
        <v>797</v>
      </c>
      <c r="B797" s="121" t="s">
        <v>3260</v>
      </c>
      <c r="C797" s="121" t="s">
        <v>3261</v>
      </c>
      <c r="D797" s="121" t="s">
        <v>2948</v>
      </c>
      <c r="E797" s="121" t="s">
        <v>112</v>
      </c>
      <c r="F797" s="121" t="s">
        <v>1718</v>
      </c>
      <c r="G797" s="121" t="s">
        <v>47</v>
      </c>
      <c r="H797" s="122">
        <v>2022</v>
      </c>
      <c r="I797" s="74">
        <v>13.92</v>
      </c>
      <c r="J797" s="74">
        <v>13.9</v>
      </c>
      <c r="K797" s="74">
        <v>13.9</v>
      </c>
      <c r="L797" s="74">
        <v>13.9</v>
      </c>
      <c r="M797" s="73">
        <v>13.9</v>
      </c>
      <c r="N797" s="73">
        <v>13.9</v>
      </c>
      <c r="O797" s="73">
        <v>13.9</v>
      </c>
      <c r="P797" s="73">
        <v>13.9</v>
      </c>
      <c r="Q797" s="73">
        <v>13.9</v>
      </c>
      <c r="R797" s="73">
        <v>13.9</v>
      </c>
      <c r="S797" s="73">
        <v>13.9</v>
      </c>
    </row>
    <row r="798" spans="1:19">
      <c r="A798" s="14">
        <f t="shared" si="32"/>
        <v>798</v>
      </c>
      <c r="B798" s="121" t="s">
        <v>2949</v>
      </c>
      <c r="C798" s="121" t="s">
        <v>3261</v>
      </c>
      <c r="D798" s="121" t="s">
        <v>2950</v>
      </c>
      <c r="E798" s="121" t="s">
        <v>112</v>
      </c>
      <c r="F798" s="121" t="s">
        <v>1718</v>
      </c>
      <c r="G798" s="121" t="s">
        <v>47</v>
      </c>
      <c r="H798" s="122">
        <v>2022</v>
      </c>
      <c r="I798" s="74">
        <v>183.3</v>
      </c>
      <c r="J798" s="74">
        <v>183.3</v>
      </c>
      <c r="K798" s="74">
        <v>183.3</v>
      </c>
      <c r="L798" s="74">
        <v>183.3</v>
      </c>
      <c r="M798" s="73">
        <v>183.3</v>
      </c>
      <c r="N798" s="73">
        <v>183.3</v>
      </c>
      <c r="O798" s="73">
        <v>183.3</v>
      </c>
      <c r="P798" s="73">
        <v>183.3</v>
      </c>
      <c r="Q798" s="73">
        <v>183.3</v>
      </c>
      <c r="R798" s="73">
        <v>183.3</v>
      </c>
      <c r="S798" s="73">
        <v>183.3</v>
      </c>
    </row>
    <row r="799" spans="1:19">
      <c r="A799" s="14">
        <f t="shared" si="32"/>
        <v>799</v>
      </c>
      <c r="B799" s="121" t="s">
        <v>2951</v>
      </c>
      <c r="C799" s="121" t="s">
        <v>3261</v>
      </c>
      <c r="D799" s="121" t="s">
        <v>2952</v>
      </c>
      <c r="E799" s="121" t="s">
        <v>112</v>
      </c>
      <c r="F799" s="121" t="s">
        <v>1718</v>
      </c>
      <c r="G799" s="121" t="s">
        <v>47</v>
      </c>
      <c r="H799" s="122">
        <v>2022</v>
      </c>
      <c r="I799" s="74">
        <v>18.559999999999999</v>
      </c>
      <c r="J799" s="74">
        <v>18.600000000000001</v>
      </c>
      <c r="K799" s="74">
        <v>18.600000000000001</v>
      </c>
      <c r="L799" s="74">
        <v>18.600000000000001</v>
      </c>
      <c r="M799" s="73">
        <v>18.600000000000001</v>
      </c>
      <c r="N799" s="73">
        <v>18.600000000000001</v>
      </c>
      <c r="O799" s="73">
        <v>18.600000000000001</v>
      </c>
      <c r="P799" s="73">
        <v>18.600000000000001</v>
      </c>
      <c r="Q799" s="73">
        <v>18.600000000000001</v>
      </c>
      <c r="R799" s="73">
        <v>18.600000000000001</v>
      </c>
      <c r="S799" s="73">
        <v>18.600000000000001</v>
      </c>
    </row>
    <row r="800" spans="1:19">
      <c r="A800" s="14">
        <f t="shared" si="32"/>
        <v>800</v>
      </c>
      <c r="B800" s="121" t="s">
        <v>2953</v>
      </c>
      <c r="C800" s="121" t="s">
        <v>3261</v>
      </c>
      <c r="D800" s="121" t="s">
        <v>2954</v>
      </c>
      <c r="E800" s="121" t="s">
        <v>112</v>
      </c>
      <c r="F800" s="121" t="s">
        <v>1718</v>
      </c>
      <c r="G800" s="121" t="s">
        <v>47</v>
      </c>
      <c r="H800" s="122">
        <v>2022</v>
      </c>
      <c r="I800" s="74">
        <v>132.54</v>
      </c>
      <c r="J800" s="74">
        <v>132.5</v>
      </c>
      <c r="K800" s="74">
        <v>132.5</v>
      </c>
      <c r="L800" s="74">
        <v>132.5</v>
      </c>
      <c r="M800" s="73">
        <v>132.5</v>
      </c>
      <c r="N800" s="73">
        <v>132.5</v>
      </c>
      <c r="O800" s="73">
        <v>132.5</v>
      </c>
      <c r="P800" s="73">
        <v>132.5</v>
      </c>
      <c r="Q800" s="73">
        <v>132.5</v>
      </c>
      <c r="R800" s="73">
        <v>132.5</v>
      </c>
      <c r="S800" s="73">
        <v>132.5</v>
      </c>
    </row>
    <row r="801" spans="1:19">
      <c r="A801" s="14">
        <f t="shared" si="32"/>
        <v>801</v>
      </c>
      <c r="B801" s="121" t="s">
        <v>2955</v>
      </c>
      <c r="C801" s="121" t="s">
        <v>3262</v>
      </c>
      <c r="D801" s="121" t="s">
        <v>2956</v>
      </c>
      <c r="E801" s="121" t="s">
        <v>125</v>
      </c>
      <c r="F801" s="121" t="s">
        <v>1718</v>
      </c>
      <c r="G801" s="121" t="s">
        <v>47</v>
      </c>
      <c r="H801" s="122">
        <v>2022</v>
      </c>
      <c r="I801" s="74">
        <v>209.4</v>
      </c>
      <c r="J801" s="74">
        <v>209.4</v>
      </c>
      <c r="K801" s="74">
        <v>209.4</v>
      </c>
      <c r="L801" s="74">
        <v>209.4</v>
      </c>
      <c r="M801" s="73">
        <v>209.4</v>
      </c>
      <c r="N801" s="73">
        <v>209.4</v>
      </c>
      <c r="O801" s="73">
        <v>209.4</v>
      </c>
      <c r="P801" s="73">
        <v>209.4</v>
      </c>
      <c r="Q801" s="73">
        <v>209.4</v>
      </c>
      <c r="R801" s="73">
        <v>209.4</v>
      </c>
      <c r="S801" s="73">
        <v>209.4</v>
      </c>
    </row>
    <row r="802" spans="1:19">
      <c r="A802" s="14">
        <f t="shared" si="32"/>
        <v>802</v>
      </c>
      <c r="B802" s="121" t="s">
        <v>2957</v>
      </c>
      <c r="C802" s="121" t="s">
        <v>3262</v>
      </c>
      <c r="D802" s="121" t="s">
        <v>2958</v>
      </c>
      <c r="E802" s="121" t="s">
        <v>125</v>
      </c>
      <c r="F802" s="121" t="s">
        <v>1718</v>
      </c>
      <c r="G802" s="121" t="s">
        <v>47</v>
      </c>
      <c r="H802" s="122">
        <v>2022</v>
      </c>
      <c r="I802" s="74">
        <v>209.5</v>
      </c>
      <c r="J802" s="74">
        <v>209.5</v>
      </c>
      <c r="K802" s="74">
        <v>209.5</v>
      </c>
      <c r="L802" s="74">
        <v>209.5</v>
      </c>
      <c r="M802" s="73">
        <v>209.5</v>
      </c>
      <c r="N802" s="73">
        <v>209.5</v>
      </c>
      <c r="O802" s="73">
        <v>209.5</v>
      </c>
      <c r="P802" s="73">
        <v>209.5</v>
      </c>
      <c r="Q802" s="73">
        <v>209.5</v>
      </c>
      <c r="R802" s="73">
        <v>209.5</v>
      </c>
      <c r="S802" s="73">
        <v>209.5</v>
      </c>
    </row>
    <row r="803" spans="1:19">
      <c r="A803" s="14">
        <f t="shared" si="32"/>
        <v>803</v>
      </c>
      <c r="B803" s="121" t="s">
        <v>3263</v>
      </c>
      <c r="C803" s="121" t="s">
        <v>3264</v>
      </c>
      <c r="D803" s="121" t="s">
        <v>2959</v>
      </c>
      <c r="E803" s="121" t="s">
        <v>1340</v>
      </c>
      <c r="F803" s="121" t="s">
        <v>1718</v>
      </c>
      <c r="G803" s="121" t="s">
        <v>45</v>
      </c>
      <c r="H803" s="122">
        <v>2022</v>
      </c>
      <c r="I803" s="74">
        <v>18.38</v>
      </c>
      <c r="J803" s="74">
        <v>18.399999999999999</v>
      </c>
      <c r="K803" s="74">
        <v>18.399999999999999</v>
      </c>
      <c r="L803" s="74">
        <v>18.399999999999999</v>
      </c>
      <c r="M803" s="73">
        <v>18.399999999999999</v>
      </c>
      <c r="N803" s="73">
        <v>18.399999999999999</v>
      </c>
      <c r="O803" s="73">
        <v>18.399999999999999</v>
      </c>
      <c r="P803" s="73">
        <v>18.399999999999999</v>
      </c>
      <c r="Q803" s="73">
        <v>18.399999999999999</v>
      </c>
      <c r="R803" s="73">
        <v>18.399999999999999</v>
      </c>
      <c r="S803" s="73">
        <v>18.399999999999999</v>
      </c>
    </row>
    <row r="804" spans="1:19">
      <c r="A804" s="14">
        <f t="shared" si="32"/>
        <v>804</v>
      </c>
      <c r="B804" s="121" t="s">
        <v>2960</v>
      </c>
      <c r="C804" s="121" t="s">
        <v>3264</v>
      </c>
      <c r="D804" s="121" t="s">
        <v>2961</v>
      </c>
      <c r="E804" s="121" t="s">
        <v>1340</v>
      </c>
      <c r="F804" s="121" t="s">
        <v>1718</v>
      </c>
      <c r="G804" s="121" t="s">
        <v>45</v>
      </c>
      <c r="H804" s="122">
        <v>2022</v>
      </c>
      <c r="I804" s="74">
        <v>48</v>
      </c>
      <c r="J804" s="74">
        <v>48</v>
      </c>
      <c r="K804" s="74">
        <v>48</v>
      </c>
      <c r="L804" s="74">
        <v>48</v>
      </c>
      <c r="M804" s="73">
        <v>48</v>
      </c>
      <c r="N804" s="73">
        <v>48</v>
      </c>
      <c r="O804" s="73">
        <v>48</v>
      </c>
      <c r="P804" s="73">
        <v>48</v>
      </c>
      <c r="Q804" s="73">
        <v>48</v>
      </c>
      <c r="R804" s="73">
        <v>48</v>
      </c>
      <c r="S804" s="73">
        <v>48</v>
      </c>
    </row>
    <row r="805" spans="1:19">
      <c r="A805" s="14">
        <f t="shared" si="32"/>
        <v>805</v>
      </c>
      <c r="B805" s="121" t="s">
        <v>2962</v>
      </c>
      <c r="C805" s="121" t="s">
        <v>3264</v>
      </c>
      <c r="D805" s="121" t="s">
        <v>2963</v>
      </c>
      <c r="E805" s="121" t="s">
        <v>1340</v>
      </c>
      <c r="F805" s="121" t="s">
        <v>1718</v>
      </c>
      <c r="G805" s="121" t="s">
        <v>45</v>
      </c>
      <c r="H805" s="122">
        <v>2022</v>
      </c>
      <c r="I805" s="74">
        <v>6.3</v>
      </c>
      <c r="J805" s="74">
        <v>6.3</v>
      </c>
      <c r="K805" s="74">
        <v>6.3</v>
      </c>
      <c r="L805" s="74">
        <v>6.3</v>
      </c>
      <c r="M805" s="73">
        <v>6.3</v>
      </c>
      <c r="N805" s="73">
        <v>6.3</v>
      </c>
      <c r="O805" s="73">
        <v>6.3</v>
      </c>
      <c r="P805" s="73">
        <v>6.3</v>
      </c>
      <c r="Q805" s="73">
        <v>6.3</v>
      </c>
      <c r="R805" s="73">
        <v>6.3</v>
      </c>
      <c r="S805" s="73">
        <v>6.3</v>
      </c>
    </row>
    <row r="806" spans="1:19">
      <c r="A806" s="14">
        <f t="shared" si="32"/>
        <v>806</v>
      </c>
      <c r="B806" s="121" t="s">
        <v>2964</v>
      </c>
      <c r="C806" s="121" t="s">
        <v>3264</v>
      </c>
      <c r="D806" s="121" t="s">
        <v>2965</v>
      </c>
      <c r="E806" s="121" t="s">
        <v>1340</v>
      </c>
      <c r="F806" s="121" t="s">
        <v>1718</v>
      </c>
      <c r="G806" s="121" t="s">
        <v>45</v>
      </c>
      <c r="H806" s="122">
        <v>2022</v>
      </c>
      <c r="I806" s="74">
        <v>54.6</v>
      </c>
      <c r="J806" s="74">
        <v>54.6</v>
      </c>
      <c r="K806" s="74">
        <v>54.6</v>
      </c>
      <c r="L806" s="74">
        <v>54.6</v>
      </c>
      <c r="M806" s="73">
        <v>54.6</v>
      </c>
      <c r="N806" s="73">
        <v>54.6</v>
      </c>
      <c r="O806" s="73">
        <v>54.6</v>
      </c>
      <c r="P806" s="73">
        <v>54.6</v>
      </c>
      <c r="Q806" s="73">
        <v>54.6</v>
      </c>
      <c r="R806" s="73">
        <v>54.6</v>
      </c>
      <c r="S806" s="73">
        <v>54.6</v>
      </c>
    </row>
    <row r="807" spans="1:19">
      <c r="A807" s="14">
        <f t="shared" si="32"/>
        <v>807</v>
      </c>
      <c r="B807" s="121" t="s">
        <v>2966</v>
      </c>
      <c r="C807" s="121" t="s">
        <v>3264</v>
      </c>
      <c r="D807" s="121" t="s">
        <v>2967</v>
      </c>
      <c r="E807" s="121" t="s">
        <v>1340</v>
      </c>
      <c r="F807" s="121" t="s">
        <v>1718</v>
      </c>
      <c r="G807" s="121" t="s">
        <v>45</v>
      </c>
      <c r="H807" s="122">
        <v>2022</v>
      </c>
      <c r="I807" s="74">
        <v>52.8</v>
      </c>
      <c r="J807" s="74">
        <v>52.8</v>
      </c>
      <c r="K807" s="74">
        <v>52.8</v>
      </c>
      <c r="L807" s="74">
        <v>52.8</v>
      </c>
      <c r="M807" s="73">
        <v>52.8</v>
      </c>
      <c r="N807" s="73">
        <v>52.8</v>
      </c>
      <c r="O807" s="73">
        <v>52.8</v>
      </c>
      <c r="P807" s="73">
        <v>52.8</v>
      </c>
      <c r="Q807" s="73">
        <v>52.8</v>
      </c>
      <c r="R807" s="73">
        <v>52.8</v>
      </c>
      <c r="S807" s="73">
        <v>52.8</v>
      </c>
    </row>
    <row r="808" spans="1:19">
      <c r="A808" s="14">
        <f t="shared" si="32"/>
        <v>808</v>
      </c>
      <c r="B808" s="119" t="s">
        <v>2689</v>
      </c>
      <c r="C808" s="119"/>
      <c r="D808" s="119"/>
      <c r="E808" s="119"/>
      <c r="F808" s="119"/>
      <c r="G808" s="119"/>
      <c r="H808" s="120"/>
      <c r="I808" s="71">
        <f t="shared" ref="I808:S808" si="33">SUM(I746:I807)</f>
        <v>5795.8</v>
      </c>
      <c r="J808" s="71">
        <f t="shared" si="33"/>
        <v>5795.7999999999993</v>
      </c>
      <c r="K808" s="71">
        <f t="shared" si="33"/>
        <v>5795.7999999999993</v>
      </c>
      <c r="L808" s="71">
        <f t="shared" si="33"/>
        <v>5795.7999999999993</v>
      </c>
      <c r="M808" s="72">
        <f t="shared" si="33"/>
        <v>5795.7999999999993</v>
      </c>
      <c r="N808" s="72">
        <f t="shared" si="33"/>
        <v>5795.7999999999993</v>
      </c>
      <c r="O808" s="72">
        <f t="shared" si="33"/>
        <v>5795.7999999999993</v>
      </c>
      <c r="P808" s="72">
        <f t="shared" si="33"/>
        <v>5795.7999999999993</v>
      </c>
      <c r="Q808" s="72">
        <f t="shared" si="33"/>
        <v>5795.7999999999993</v>
      </c>
      <c r="R808" s="72">
        <f t="shared" si="33"/>
        <v>5795.7999999999993</v>
      </c>
      <c r="S808" s="72">
        <f t="shared" si="33"/>
        <v>5795.7999999999993</v>
      </c>
    </row>
    <row r="809" spans="1:19">
      <c r="A809" s="14">
        <f t="shared" si="32"/>
        <v>809</v>
      </c>
      <c r="B809" s="119"/>
      <c r="C809" s="119"/>
      <c r="D809" s="119"/>
      <c r="E809" s="119"/>
      <c r="F809" s="119"/>
      <c r="G809" s="119"/>
      <c r="H809" s="120"/>
      <c r="I809" s="71"/>
      <c r="J809" s="71"/>
      <c r="K809" s="71"/>
      <c r="L809" s="71"/>
      <c r="M809" s="72"/>
      <c r="N809" s="72"/>
      <c r="O809" s="72"/>
      <c r="P809" s="72"/>
      <c r="Q809" s="72"/>
      <c r="R809" s="72"/>
      <c r="S809" s="72"/>
    </row>
    <row r="810" spans="1:19">
      <c r="A810" s="14">
        <f t="shared" si="32"/>
        <v>810</v>
      </c>
      <c r="B810" s="121" t="s">
        <v>2690</v>
      </c>
      <c r="C810" s="121"/>
      <c r="D810" s="121" t="s">
        <v>2691</v>
      </c>
      <c r="E810" s="121"/>
      <c r="F810" s="121"/>
      <c r="G810" s="121"/>
      <c r="H810" s="122"/>
      <c r="I810" s="183">
        <f t="shared" ref="I810:S810" si="34">SUMIF($F$746:$F$807,"=WIND-C",I$746:I$807)</f>
        <v>472.80000000000007</v>
      </c>
      <c r="J810" s="183">
        <f t="shared" si="34"/>
        <v>472.80000000000007</v>
      </c>
      <c r="K810" s="183">
        <f t="shared" si="34"/>
        <v>472.80000000000007</v>
      </c>
      <c r="L810" s="183">
        <f t="shared" si="34"/>
        <v>472.80000000000007</v>
      </c>
      <c r="M810" s="183">
        <f t="shared" si="34"/>
        <v>472.80000000000007</v>
      </c>
      <c r="N810" s="183">
        <f t="shared" si="34"/>
        <v>472.80000000000007</v>
      </c>
      <c r="O810" s="183">
        <f t="shared" si="34"/>
        <v>472.80000000000007</v>
      </c>
      <c r="P810" s="183">
        <f t="shared" si="34"/>
        <v>472.80000000000007</v>
      </c>
      <c r="Q810" s="183">
        <f t="shared" si="34"/>
        <v>472.80000000000007</v>
      </c>
      <c r="R810" s="183">
        <f t="shared" si="34"/>
        <v>472.80000000000007</v>
      </c>
      <c r="S810" s="183">
        <f t="shared" si="34"/>
        <v>472.80000000000007</v>
      </c>
    </row>
    <row r="811" spans="1:19">
      <c r="A811" s="14">
        <f t="shared" si="32"/>
        <v>811</v>
      </c>
      <c r="B811" s="121" t="s">
        <v>1425</v>
      </c>
      <c r="C811" s="121"/>
      <c r="D811" s="121" t="s">
        <v>2692</v>
      </c>
      <c r="E811" s="121" t="s">
        <v>1413</v>
      </c>
      <c r="F811" s="121"/>
      <c r="G811" s="121"/>
      <c r="H811" s="122"/>
      <c r="I811" s="184">
        <v>100</v>
      </c>
      <c r="J811" s="184">
        <v>57</v>
      </c>
      <c r="K811" s="184">
        <v>57</v>
      </c>
      <c r="L811" s="184">
        <v>57</v>
      </c>
      <c r="M811" s="184">
        <v>57</v>
      </c>
      <c r="N811" s="184">
        <v>57</v>
      </c>
      <c r="O811" s="184">
        <v>57</v>
      </c>
      <c r="P811" s="184">
        <v>57</v>
      </c>
      <c r="Q811" s="184">
        <v>57</v>
      </c>
      <c r="R811" s="184">
        <v>57</v>
      </c>
      <c r="S811" s="184">
        <v>57</v>
      </c>
    </row>
    <row r="812" spans="1:19">
      <c r="A812" s="14">
        <f t="shared" si="32"/>
        <v>812</v>
      </c>
      <c r="B812" s="119"/>
      <c r="C812" s="119"/>
      <c r="D812" s="119"/>
      <c r="E812" s="119"/>
      <c r="F812" s="119"/>
      <c r="G812" s="119"/>
      <c r="H812" s="120"/>
      <c r="I812" s="185"/>
      <c r="J812" s="185"/>
      <c r="K812" s="71"/>
      <c r="L812" s="71"/>
      <c r="M812" s="72"/>
      <c r="N812" s="72"/>
      <c r="O812" s="72"/>
      <c r="P812" s="72"/>
      <c r="Q812" s="72"/>
      <c r="R812" s="72"/>
      <c r="S812" s="72"/>
    </row>
    <row r="813" spans="1:19">
      <c r="A813" s="14">
        <f t="shared" si="32"/>
        <v>813</v>
      </c>
      <c r="B813" s="121" t="s">
        <v>2693</v>
      </c>
      <c r="C813" s="121"/>
      <c r="D813" s="121" t="s">
        <v>2694</v>
      </c>
      <c r="E813" s="121"/>
      <c r="F813" s="121"/>
      <c r="G813" s="121"/>
      <c r="H813" s="122"/>
      <c r="I813" s="183">
        <f t="shared" ref="I813:S813" si="35">SUMIF($F$746:$F$807,"=WIND-P",I$746:I$807)</f>
        <v>0</v>
      </c>
      <c r="J813" s="183">
        <f t="shared" si="35"/>
        <v>0</v>
      </c>
      <c r="K813" s="183">
        <f t="shared" si="35"/>
        <v>0</v>
      </c>
      <c r="L813" s="183">
        <f t="shared" si="35"/>
        <v>0</v>
      </c>
      <c r="M813" s="183">
        <f t="shared" si="35"/>
        <v>0</v>
      </c>
      <c r="N813" s="183">
        <f t="shared" si="35"/>
        <v>0</v>
      </c>
      <c r="O813" s="183">
        <f t="shared" si="35"/>
        <v>0</v>
      </c>
      <c r="P813" s="183">
        <f t="shared" si="35"/>
        <v>0</v>
      </c>
      <c r="Q813" s="183">
        <f t="shared" si="35"/>
        <v>0</v>
      </c>
      <c r="R813" s="183">
        <f t="shared" si="35"/>
        <v>0</v>
      </c>
      <c r="S813" s="183">
        <f t="shared" si="35"/>
        <v>0</v>
      </c>
    </row>
    <row r="814" spans="1:19">
      <c r="A814" s="14">
        <f t="shared" si="32"/>
        <v>814</v>
      </c>
      <c r="B814" s="121" t="s">
        <v>1436</v>
      </c>
      <c r="C814" s="121"/>
      <c r="D814" s="121" t="s">
        <v>2695</v>
      </c>
      <c r="E814" s="121" t="s">
        <v>1413</v>
      </c>
      <c r="F814" s="121"/>
      <c r="G814" s="121"/>
      <c r="H814" s="122"/>
      <c r="I814" s="184">
        <v>100</v>
      </c>
      <c r="J814" s="184">
        <v>30</v>
      </c>
      <c r="K814" s="184">
        <v>30</v>
      </c>
      <c r="L814" s="184">
        <v>30</v>
      </c>
      <c r="M814" s="184">
        <v>30</v>
      </c>
      <c r="N814" s="184">
        <v>30</v>
      </c>
      <c r="O814" s="184">
        <v>30</v>
      </c>
      <c r="P814" s="184">
        <v>30</v>
      </c>
      <c r="Q814" s="184">
        <v>30</v>
      </c>
      <c r="R814" s="184">
        <v>30</v>
      </c>
      <c r="S814" s="184">
        <v>30</v>
      </c>
    </row>
    <row r="815" spans="1:19">
      <c r="A815" s="14">
        <f t="shared" si="32"/>
        <v>815</v>
      </c>
      <c r="B815" s="119"/>
      <c r="C815" s="119"/>
      <c r="D815" s="119"/>
      <c r="E815" s="119"/>
      <c r="F815" s="119"/>
      <c r="G815" s="119"/>
      <c r="H815" s="120"/>
      <c r="I815" s="185"/>
      <c r="J815" s="185"/>
      <c r="K815" s="71"/>
      <c r="L815" s="71"/>
      <c r="M815" s="72"/>
      <c r="N815" s="72"/>
      <c r="O815" s="72"/>
      <c r="P815" s="72"/>
      <c r="Q815" s="72"/>
      <c r="R815" s="72"/>
      <c r="S815" s="72"/>
    </row>
    <row r="816" spans="1:19">
      <c r="A816" s="14">
        <f t="shared" si="32"/>
        <v>816</v>
      </c>
      <c r="B816" s="121" t="s">
        <v>2696</v>
      </c>
      <c r="C816" s="121"/>
      <c r="D816" s="121" t="s">
        <v>2697</v>
      </c>
      <c r="E816" s="121"/>
      <c r="F816" s="121"/>
      <c r="G816" s="121"/>
      <c r="H816" s="122"/>
      <c r="I816" s="183">
        <f t="shared" ref="I816:S816" si="36">SUMIF($F$746:$F$807,"=WIND-O",I$746:I$807)</f>
        <v>5323.0000000000009</v>
      </c>
      <c r="J816" s="183">
        <f t="shared" si="36"/>
        <v>5323</v>
      </c>
      <c r="K816" s="183">
        <f t="shared" si="36"/>
        <v>5323</v>
      </c>
      <c r="L816" s="183">
        <f t="shared" si="36"/>
        <v>5323</v>
      </c>
      <c r="M816" s="183">
        <f t="shared" si="36"/>
        <v>5323</v>
      </c>
      <c r="N816" s="183">
        <f t="shared" si="36"/>
        <v>5323</v>
      </c>
      <c r="O816" s="183">
        <f t="shared" si="36"/>
        <v>5323</v>
      </c>
      <c r="P816" s="183">
        <f t="shared" si="36"/>
        <v>5323</v>
      </c>
      <c r="Q816" s="183">
        <f t="shared" si="36"/>
        <v>5323</v>
      </c>
      <c r="R816" s="183">
        <f t="shared" si="36"/>
        <v>5323</v>
      </c>
      <c r="S816" s="183">
        <f t="shared" si="36"/>
        <v>5323</v>
      </c>
    </row>
    <row r="817" spans="1:19">
      <c r="A817" s="14">
        <f t="shared" si="32"/>
        <v>817</v>
      </c>
      <c r="B817" s="121" t="s">
        <v>1722</v>
      </c>
      <c r="C817" s="121"/>
      <c r="D817" s="121" t="s">
        <v>2698</v>
      </c>
      <c r="E817" s="121" t="s">
        <v>1413</v>
      </c>
      <c r="F817" s="121"/>
      <c r="G817" s="121"/>
      <c r="H817" s="122"/>
      <c r="I817" s="184">
        <v>100</v>
      </c>
      <c r="J817" s="184">
        <v>20</v>
      </c>
      <c r="K817" s="184">
        <v>20</v>
      </c>
      <c r="L817" s="184">
        <v>20</v>
      </c>
      <c r="M817" s="184">
        <v>20</v>
      </c>
      <c r="N817" s="184">
        <v>20</v>
      </c>
      <c r="O817" s="184">
        <v>20</v>
      </c>
      <c r="P817" s="184">
        <v>20</v>
      </c>
      <c r="Q817" s="184">
        <v>20</v>
      </c>
      <c r="R817" s="184">
        <v>20</v>
      </c>
      <c r="S817" s="184">
        <v>20</v>
      </c>
    </row>
    <row r="818" spans="1:19">
      <c r="A818" s="14">
        <f t="shared" si="32"/>
        <v>818</v>
      </c>
      <c r="B818" s="119"/>
      <c r="C818" s="119"/>
      <c r="D818" s="119"/>
      <c r="E818" s="119"/>
      <c r="F818" s="119"/>
      <c r="G818" s="119"/>
      <c r="H818" s="120"/>
      <c r="I818" s="71"/>
      <c r="J818" s="71"/>
      <c r="K818" s="71"/>
      <c r="L818" s="71"/>
      <c r="M818" s="72"/>
      <c r="N818" s="72"/>
      <c r="O818" s="72"/>
      <c r="P818" s="72"/>
      <c r="Q818" s="72"/>
      <c r="R818" s="72"/>
      <c r="S818" s="72"/>
    </row>
    <row r="819" spans="1:19">
      <c r="A819" s="14">
        <f t="shared" si="32"/>
        <v>819</v>
      </c>
      <c r="B819" s="119" t="s">
        <v>1428</v>
      </c>
      <c r="C819" s="119"/>
      <c r="D819" s="119"/>
      <c r="E819" s="119"/>
      <c r="F819" s="119"/>
      <c r="G819" s="119"/>
      <c r="H819" s="120"/>
      <c r="I819" s="71"/>
      <c r="J819" s="71"/>
      <c r="K819" s="71"/>
      <c r="L819" s="71"/>
      <c r="M819" s="72"/>
      <c r="N819" s="72"/>
      <c r="O819" s="72"/>
      <c r="P819" s="72"/>
      <c r="Q819" s="72"/>
      <c r="R819" s="72"/>
      <c r="S819" s="72"/>
    </row>
    <row r="820" spans="1:19">
      <c r="A820" s="14">
        <f t="shared" si="32"/>
        <v>820</v>
      </c>
      <c r="B820" s="121" t="s">
        <v>1429</v>
      </c>
      <c r="C820" s="121"/>
      <c r="D820" s="121" t="s">
        <v>1430</v>
      </c>
      <c r="E820" s="121" t="s">
        <v>1431</v>
      </c>
      <c r="F820" s="121" t="s">
        <v>52</v>
      </c>
      <c r="G820" s="121" t="s">
        <v>47</v>
      </c>
      <c r="H820" s="122">
        <v>2012</v>
      </c>
      <c r="I820" s="74">
        <v>10</v>
      </c>
      <c r="J820" s="74">
        <v>10</v>
      </c>
      <c r="K820" s="74">
        <v>10</v>
      </c>
      <c r="L820" s="74">
        <v>10</v>
      </c>
      <c r="M820" s="73">
        <v>10</v>
      </c>
      <c r="N820" s="73">
        <v>10</v>
      </c>
      <c r="O820" s="73">
        <v>10</v>
      </c>
      <c r="P820" s="73">
        <v>10</v>
      </c>
      <c r="Q820" s="73">
        <v>10</v>
      </c>
      <c r="R820" s="73">
        <v>10</v>
      </c>
      <c r="S820" s="73">
        <v>10</v>
      </c>
    </row>
    <row r="821" spans="1:19">
      <c r="A821" s="14">
        <f t="shared" si="32"/>
        <v>821</v>
      </c>
      <c r="B821" s="121" t="s">
        <v>1484</v>
      </c>
      <c r="C821" s="121"/>
      <c r="D821" s="121" t="s">
        <v>1485</v>
      </c>
      <c r="E821" s="121" t="s">
        <v>1486</v>
      </c>
      <c r="F821" s="121" t="s">
        <v>52</v>
      </c>
      <c r="G821" s="121" t="s">
        <v>46</v>
      </c>
      <c r="H821" s="122">
        <v>2019</v>
      </c>
      <c r="I821" s="74">
        <v>10</v>
      </c>
      <c r="J821" s="74">
        <v>10</v>
      </c>
      <c r="K821" s="74">
        <v>10</v>
      </c>
      <c r="L821" s="74">
        <v>10</v>
      </c>
      <c r="M821" s="73">
        <v>10</v>
      </c>
      <c r="N821" s="73">
        <v>10</v>
      </c>
      <c r="O821" s="73">
        <v>10</v>
      </c>
      <c r="P821" s="73">
        <v>10</v>
      </c>
      <c r="Q821" s="73">
        <v>10</v>
      </c>
      <c r="R821" s="73">
        <v>10</v>
      </c>
      <c r="S821" s="73">
        <v>10</v>
      </c>
    </row>
    <row r="822" spans="1:19">
      <c r="A822" s="14">
        <f t="shared" si="32"/>
        <v>822</v>
      </c>
      <c r="B822" s="121" t="s">
        <v>2968</v>
      </c>
      <c r="C822" s="121"/>
      <c r="D822" s="121" t="s">
        <v>2969</v>
      </c>
      <c r="E822" s="121" t="s">
        <v>1645</v>
      </c>
      <c r="F822" s="121" t="s">
        <v>52</v>
      </c>
      <c r="G822" s="121" t="s">
        <v>47</v>
      </c>
      <c r="H822" s="122">
        <v>2022</v>
      </c>
      <c r="I822" s="74">
        <v>100.8</v>
      </c>
      <c r="J822" s="74">
        <v>100</v>
      </c>
      <c r="K822" s="74">
        <v>100</v>
      </c>
      <c r="L822" s="74">
        <v>100</v>
      </c>
      <c r="M822" s="73">
        <v>100</v>
      </c>
      <c r="N822" s="73">
        <v>100</v>
      </c>
      <c r="O822" s="73">
        <v>100</v>
      </c>
      <c r="P822" s="73">
        <v>100</v>
      </c>
      <c r="Q822" s="73">
        <v>100</v>
      </c>
      <c r="R822" s="73">
        <v>100</v>
      </c>
      <c r="S822" s="73">
        <v>100</v>
      </c>
    </row>
    <row r="823" spans="1:19">
      <c r="A823" s="14">
        <f t="shared" si="32"/>
        <v>823</v>
      </c>
      <c r="B823" s="121" t="s">
        <v>2970</v>
      </c>
      <c r="C823" s="121"/>
      <c r="D823" s="121" t="s">
        <v>2971</v>
      </c>
      <c r="E823" s="121" t="s">
        <v>1645</v>
      </c>
      <c r="F823" s="121" t="s">
        <v>52</v>
      </c>
      <c r="G823" s="121" t="s">
        <v>47</v>
      </c>
      <c r="H823" s="122">
        <v>2022</v>
      </c>
      <c r="I823" s="74">
        <v>100.8</v>
      </c>
      <c r="J823" s="74">
        <v>100</v>
      </c>
      <c r="K823" s="74">
        <v>100</v>
      </c>
      <c r="L823" s="74">
        <v>100</v>
      </c>
      <c r="M823" s="73">
        <v>100</v>
      </c>
      <c r="N823" s="73">
        <v>100</v>
      </c>
      <c r="O823" s="73">
        <v>100</v>
      </c>
      <c r="P823" s="73">
        <v>100</v>
      </c>
      <c r="Q823" s="73">
        <v>100</v>
      </c>
      <c r="R823" s="73">
        <v>100</v>
      </c>
      <c r="S823" s="73">
        <v>100</v>
      </c>
    </row>
    <row r="824" spans="1:19">
      <c r="A824" s="14">
        <f t="shared" si="32"/>
        <v>824</v>
      </c>
      <c r="B824" s="121" t="s">
        <v>1640</v>
      </c>
      <c r="C824" s="121"/>
      <c r="D824" s="121" t="s">
        <v>2972</v>
      </c>
      <c r="E824" s="121" t="s">
        <v>128</v>
      </c>
      <c r="F824" s="121" t="s">
        <v>52</v>
      </c>
      <c r="G824" s="121" t="s">
        <v>47</v>
      </c>
      <c r="H824" s="122">
        <v>2021</v>
      </c>
      <c r="I824" s="74">
        <v>188.2</v>
      </c>
      <c r="J824" s="74">
        <v>185</v>
      </c>
      <c r="K824" s="74">
        <v>185</v>
      </c>
      <c r="L824" s="74">
        <v>185</v>
      </c>
      <c r="M824" s="73">
        <v>185</v>
      </c>
      <c r="N824" s="73">
        <v>185</v>
      </c>
      <c r="O824" s="73">
        <v>185</v>
      </c>
      <c r="P824" s="73">
        <v>185</v>
      </c>
      <c r="Q824" s="73">
        <v>185</v>
      </c>
      <c r="R824" s="73">
        <v>185</v>
      </c>
      <c r="S824" s="73">
        <v>185</v>
      </c>
    </row>
    <row r="825" spans="1:19">
      <c r="A825" s="14">
        <f t="shared" si="32"/>
        <v>825</v>
      </c>
      <c r="B825" s="121" t="s">
        <v>2973</v>
      </c>
      <c r="C825" s="121"/>
      <c r="D825" s="121" t="s">
        <v>2974</v>
      </c>
      <c r="E825" s="121" t="s">
        <v>1141</v>
      </c>
      <c r="F825" s="121" t="s">
        <v>52</v>
      </c>
      <c r="G825" s="121" t="s">
        <v>47</v>
      </c>
      <c r="H825" s="122">
        <v>2021</v>
      </c>
      <c r="I825" s="74">
        <v>74.900000000000006</v>
      </c>
      <c r="J825" s="74">
        <v>74.900000000000006</v>
      </c>
      <c r="K825" s="74">
        <v>74.900000000000006</v>
      </c>
      <c r="L825" s="74">
        <v>74.900000000000006</v>
      </c>
      <c r="M825" s="73">
        <v>74.900000000000006</v>
      </c>
      <c r="N825" s="73">
        <v>74.900000000000006</v>
      </c>
      <c r="O825" s="73">
        <v>74.900000000000006</v>
      </c>
      <c r="P825" s="73">
        <v>74.900000000000006</v>
      </c>
      <c r="Q825" s="73">
        <v>74.900000000000006</v>
      </c>
      <c r="R825" s="73">
        <v>74.900000000000006</v>
      </c>
      <c r="S825" s="73">
        <v>74.900000000000006</v>
      </c>
    </row>
    <row r="826" spans="1:19">
      <c r="A826" s="14">
        <f t="shared" si="32"/>
        <v>826</v>
      </c>
      <c r="B826" s="121" t="s">
        <v>2975</v>
      </c>
      <c r="C826" s="121"/>
      <c r="D826" s="121" t="s">
        <v>2976</v>
      </c>
      <c r="E826" s="121" t="s">
        <v>1141</v>
      </c>
      <c r="F826" s="121" t="s">
        <v>52</v>
      </c>
      <c r="G826" s="121" t="s">
        <v>47</v>
      </c>
      <c r="H826" s="122">
        <v>2021</v>
      </c>
      <c r="I826" s="74">
        <v>153.5</v>
      </c>
      <c r="J826" s="74">
        <v>153.5</v>
      </c>
      <c r="K826" s="74">
        <v>153.5</v>
      </c>
      <c r="L826" s="74">
        <v>153.5</v>
      </c>
      <c r="M826" s="73">
        <v>153.5</v>
      </c>
      <c r="N826" s="73">
        <v>153.5</v>
      </c>
      <c r="O826" s="73">
        <v>153.5</v>
      </c>
      <c r="P826" s="73">
        <v>153.5</v>
      </c>
      <c r="Q826" s="73">
        <v>153.5</v>
      </c>
      <c r="R826" s="73">
        <v>153.5</v>
      </c>
      <c r="S826" s="73">
        <v>153.5</v>
      </c>
    </row>
    <row r="827" spans="1:19">
      <c r="A827" s="14">
        <f t="shared" si="32"/>
        <v>827</v>
      </c>
      <c r="B827" s="121" t="s">
        <v>1474</v>
      </c>
      <c r="C827" s="121"/>
      <c r="D827" s="121" t="s">
        <v>1475</v>
      </c>
      <c r="E827" s="121" t="s">
        <v>51</v>
      </c>
      <c r="F827" s="121" t="s">
        <v>52</v>
      </c>
      <c r="G827" s="121" t="s">
        <v>46</v>
      </c>
      <c r="H827" s="122">
        <v>2016</v>
      </c>
      <c r="I827" s="74">
        <v>1</v>
      </c>
      <c r="J827" s="74">
        <v>1</v>
      </c>
      <c r="K827" s="74">
        <v>1</v>
      </c>
      <c r="L827" s="74">
        <v>1</v>
      </c>
      <c r="M827" s="73">
        <v>1</v>
      </c>
      <c r="N827" s="73">
        <v>1</v>
      </c>
      <c r="O827" s="73">
        <v>1</v>
      </c>
      <c r="P827" s="73">
        <v>1</v>
      </c>
      <c r="Q827" s="73">
        <v>1</v>
      </c>
      <c r="R827" s="73">
        <v>1</v>
      </c>
      <c r="S827" s="73">
        <v>1</v>
      </c>
    </row>
    <row r="828" spans="1:19">
      <c r="A828" s="14">
        <f t="shared" si="32"/>
        <v>828</v>
      </c>
      <c r="B828" s="121" t="s">
        <v>1434</v>
      </c>
      <c r="C828" s="121"/>
      <c r="D828" s="121" t="s">
        <v>1435</v>
      </c>
      <c r="E828" s="121" t="s">
        <v>56</v>
      </c>
      <c r="F828" s="121" t="s">
        <v>52</v>
      </c>
      <c r="G828" s="121" t="s">
        <v>47</v>
      </c>
      <c r="H828" s="122">
        <v>2017</v>
      </c>
      <c r="I828" s="74">
        <v>50</v>
      </c>
      <c r="J828" s="74">
        <v>49.1</v>
      </c>
      <c r="K828" s="74">
        <v>49.1</v>
      </c>
      <c r="L828" s="74">
        <v>49.1</v>
      </c>
      <c r="M828" s="73">
        <v>49.1</v>
      </c>
      <c r="N828" s="73">
        <v>49.1</v>
      </c>
      <c r="O828" s="73">
        <v>49.1</v>
      </c>
      <c r="P828" s="73">
        <v>49.1</v>
      </c>
      <c r="Q828" s="73">
        <v>49.1</v>
      </c>
      <c r="R828" s="73">
        <v>49.1</v>
      </c>
      <c r="S828" s="73">
        <v>49.1</v>
      </c>
    </row>
    <row r="829" spans="1:19">
      <c r="A829" s="14">
        <f t="shared" si="32"/>
        <v>829</v>
      </c>
      <c r="B829" s="121" t="s">
        <v>1476</v>
      </c>
      <c r="C829" s="121"/>
      <c r="D829" s="121" t="s">
        <v>1477</v>
      </c>
      <c r="E829" s="121" t="s">
        <v>51</v>
      </c>
      <c r="F829" s="121" t="s">
        <v>52</v>
      </c>
      <c r="G829" s="121" t="s">
        <v>46</v>
      </c>
      <c r="H829" s="122">
        <v>2010</v>
      </c>
      <c r="I829" s="74">
        <v>7.6</v>
      </c>
      <c r="J829" s="74">
        <v>7.6</v>
      </c>
      <c r="K829" s="74">
        <v>7.6</v>
      </c>
      <c r="L829" s="74">
        <v>7.6</v>
      </c>
      <c r="M829" s="73">
        <v>7.6</v>
      </c>
      <c r="N829" s="73">
        <v>7.6</v>
      </c>
      <c r="O829" s="73">
        <v>7.6</v>
      </c>
      <c r="P829" s="73">
        <v>7.6</v>
      </c>
      <c r="Q829" s="73">
        <v>7.6</v>
      </c>
      <c r="R829" s="73">
        <v>7.6</v>
      </c>
      <c r="S829" s="73">
        <v>7.6</v>
      </c>
    </row>
    <row r="830" spans="1:19">
      <c r="A830" s="14">
        <f t="shared" si="32"/>
        <v>830</v>
      </c>
      <c r="B830" s="121" t="s">
        <v>1478</v>
      </c>
      <c r="C830" s="121"/>
      <c r="D830" s="121" t="s">
        <v>1479</v>
      </c>
      <c r="E830" s="121" t="s">
        <v>51</v>
      </c>
      <c r="F830" s="121" t="s">
        <v>52</v>
      </c>
      <c r="G830" s="121" t="s">
        <v>46</v>
      </c>
      <c r="H830" s="122">
        <v>2010</v>
      </c>
      <c r="I830" s="74">
        <v>7.3</v>
      </c>
      <c r="J830" s="74">
        <v>7.3</v>
      </c>
      <c r="K830" s="74">
        <v>7.3</v>
      </c>
      <c r="L830" s="74">
        <v>7.3</v>
      </c>
      <c r="M830" s="73">
        <v>7.3</v>
      </c>
      <c r="N830" s="73">
        <v>7.3</v>
      </c>
      <c r="O830" s="73">
        <v>7.3</v>
      </c>
      <c r="P830" s="73">
        <v>7.3</v>
      </c>
      <c r="Q830" s="73">
        <v>7.3</v>
      </c>
      <c r="R830" s="73">
        <v>7.3</v>
      </c>
      <c r="S830" s="73">
        <v>7.3</v>
      </c>
    </row>
    <row r="831" spans="1:19">
      <c r="A831" s="14">
        <f t="shared" si="32"/>
        <v>831</v>
      </c>
      <c r="B831" s="121" t="s">
        <v>1446</v>
      </c>
      <c r="C831" s="121"/>
      <c r="D831" s="121" t="s">
        <v>1447</v>
      </c>
      <c r="E831" s="121" t="s">
        <v>1064</v>
      </c>
      <c r="F831" s="121" t="s">
        <v>52</v>
      </c>
      <c r="G831" s="121" t="s">
        <v>47</v>
      </c>
      <c r="H831" s="122">
        <v>2019</v>
      </c>
      <c r="I831" s="74">
        <v>30</v>
      </c>
      <c r="J831" s="74">
        <v>30</v>
      </c>
      <c r="K831" s="74">
        <v>30</v>
      </c>
      <c r="L831" s="74">
        <v>30</v>
      </c>
      <c r="M831" s="73">
        <v>30</v>
      </c>
      <c r="N831" s="73">
        <v>30</v>
      </c>
      <c r="O831" s="73">
        <v>30</v>
      </c>
      <c r="P831" s="73">
        <v>30</v>
      </c>
      <c r="Q831" s="73">
        <v>30</v>
      </c>
      <c r="R831" s="73">
        <v>30</v>
      </c>
      <c r="S831" s="73">
        <v>30</v>
      </c>
    </row>
    <row r="832" spans="1:19">
      <c r="A832" s="14">
        <f t="shared" si="32"/>
        <v>832</v>
      </c>
      <c r="B832" s="121" t="s">
        <v>2588</v>
      </c>
      <c r="C832" s="121"/>
      <c r="D832" s="121" t="s">
        <v>2589</v>
      </c>
      <c r="E832" s="121" t="s">
        <v>1064</v>
      </c>
      <c r="F832" s="121" t="s">
        <v>52</v>
      </c>
      <c r="G832" s="121" t="s">
        <v>47</v>
      </c>
      <c r="H832" s="122">
        <v>2021</v>
      </c>
      <c r="I832" s="74">
        <v>100</v>
      </c>
      <c r="J832" s="74">
        <v>100</v>
      </c>
      <c r="K832" s="74">
        <v>100</v>
      </c>
      <c r="L832" s="74">
        <v>100</v>
      </c>
      <c r="M832" s="73">
        <v>100</v>
      </c>
      <c r="N832" s="73">
        <v>100</v>
      </c>
      <c r="O832" s="73">
        <v>100</v>
      </c>
      <c r="P832" s="73">
        <v>100</v>
      </c>
      <c r="Q832" s="73">
        <v>100</v>
      </c>
      <c r="R832" s="73">
        <v>100</v>
      </c>
      <c r="S832" s="73">
        <v>100</v>
      </c>
    </row>
    <row r="833" spans="1:19">
      <c r="A833" s="14">
        <f t="shared" si="32"/>
        <v>833</v>
      </c>
      <c r="B833" s="121" t="s">
        <v>2590</v>
      </c>
      <c r="C833" s="121"/>
      <c r="D833" s="121" t="s">
        <v>2591</v>
      </c>
      <c r="E833" s="121" t="s">
        <v>1064</v>
      </c>
      <c r="F833" s="121" t="s">
        <v>52</v>
      </c>
      <c r="G833" s="121" t="s">
        <v>47</v>
      </c>
      <c r="H833" s="122">
        <v>2021</v>
      </c>
      <c r="I833" s="74">
        <v>15</v>
      </c>
      <c r="J833" s="74">
        <v>15</v>
      </c>
      <c r="K833" s="74">
        <v>15</v>
      </c>
      <c r="L833" s="74">
        <v>15</v>
      </c>
      <c r="M833" s="73">
        <v>15</v>
      </c>
      <c r="N833" s="73">
        <v>15</v>
      </c>
      <c r="O833" s="73">
        <v>15</v>
      </c>
      <c r="P833" s="73">
        <v>15</v>
      </c>
      <c r="Q833" s="73">
        <v>15</v>
      </c>
      <c r="R833" s="73">
        <v>15</v>
      </c>
      <c r="S833" s="73">
        <v>15</v>
      </c>
    </row>
    <row r="834" spans="1:19">
      <c r="A834" s="14">
        <f t="shared" si="32"/>
        <v>834</v>
      </c>
      <c r="B834" s="121" t="s">
        <v>1438</v>
      </c>
      <c r="C834" s="121"/>
      <c r="D834" s="121" t="s">
        <v>1439</v>
      </c>
      <c r="E834" s="121" t="s">
        <v>89</v>
      </c>
      <c r="F834" s="121" t="s">
        <v>52</v>
      </c>
      <c r="G834" s="121" t="s">
        <v>47</v>
      </c>
      <c r="H834" s="122">
        <v>2018</v>
      </c>
      <c r="I834" s="74">
        <v>101.6</v>
      </c>
      <c r="J834" s="74">
        <v>101.6</v>
      </c>
      <c r="K834" s="74">
        <v>101.6</v>
      </c>
      <c r="L834" s="74">
        <v>101.6</v>
      </c>
      <c r="M834" s="73">
        <v>101.6</v>
      </c>
      <c r="N834" s="73">
        <v>101.6</v>
      </c>
      <c r="O834" s="73">
        <v>101.6</v>
      </c>
      <c r="P834" s="73">
        <v>101.6</v>
      </c>
      <c r="Q834" s="73">
        <v>101.6</v>
      </c>
      <c r="R834" s="73">
        <v>101.6</v>
      </c>
      <c r="S834" s="73">
        <v>101.6</v>
      </c>
    </row>
    <row r="835" spans="1:19">
      <c r="A835" s="14">
        <f t="shared" si="32"/>
        <v>835</v>
      </c>
      <c r="B835" s="121" t="s">
        <v>120</v>
      </c>
      <c r="C835" s="121"/>
      <c r="D835" s="121" t="s">
        <v>121</v>
      </c>
      <c r="E835" s="121" t="s">
        <v>89</v>
      </c>
      <c r="F835" s="121" t="s">
        <v>52</v>
      </c>
      <c r="G835" s="121" t="s">
        <v>47</v>
      </c>
      <c r="H835" s="122">
        <v>2018</v>
      </c>
      <c r="I835" s="74">
        <v>50</v>
      </c>
      <c r="J835" s="74">
        <v>50</v>
      </c>
      <c r="K835" s="74">
        <v>50</v>
      </c>
      <c r="L835" s="74">
        <v>50</v>
      </c>
      <c r="M835" s="73">
        <v>50</v>
      </c>
      <c r="N835" s="73">
        <v>50</v>
      </c>
      <c r="O835" s="73">
        <v>50</v>
      </c>
      <c r="P835" s="73">
        <v>50</v>
      </c>
      <c r="Q835" s="73">
        <v>50</v>
      </c>
      <c r="R835" s="73">
        <v>50</v>
      </c>
      <c r="S835" s="73">
        <v>50</v>
      </c>
    </row>
    <row r="836" spans="1:19">
      <c r="A836" s="14">
        <f t="shared" si="32"/>
        <v>836</v>
      </c>
      <c r="B836" s="121" t="s">
        <v>1480</v>
      </c>
      <c r="C836" s="121"/>
      <c r="D836" s="121" t="s">
        <v>1481</v>
      </c>
      <c r="E836" s="121" t="s">
        <v>1482</v>
      </c>
      <c r="F836" s="121" t="s">
        <v>52</v>
      </c>
      <c r="G836" s="121" t="s">
        <v>46</v>
      </c>
      <c r="H836" s="122">
        <v>2018</v>
      </c>
      <c r="I836" s="74">
        <v>5</v>
      </c>
      <c r="J836" s="74">
        <v>5</v>
      </c>
      <c r="K836" s="74">
        <v>5</v>
      </c>
      <c r="L836" s="74">
        <v>5</v>
      </c>
      <c r="M836" s="73">
        <v>5</v>
      </c>
      <c r="N836" s="73">
        <v>5</v>
      </c>
      <c r="O836" s="73">
        <v>5</v>
      </c>
      <c r="P836" s="73">
        <v>5</v>
      </c>
      <c r="Q836" s="73">
        <v>5</v>
      </c>
      <c r="R836" s="73">
        <v>5</v>
      </c>
      <c r="S836" s="73">
        <v>5</v>
      </c>
    </row>
    <row r="837" spans="1:19">
      <c r="A837" s="14">
        <f t="shared" ref="A837:A900" si="37">A836+1</f>
        <v>837</v>
      </c>
      <c r="B837" s="121" t="s">
        <v>1480</v>
      </c>
      <c r="C837" s="121"/>
      <c r="D837" s="121" t="s">
        <v>1483</v>
      </c>
      <c r="E837" s="121" t="s">
        <v>1482</v>
      </c>
      <c r="F837" s="121" t="s">
        <v>52</v>
      </c>
      <c r="G837" s="121" t="s">
        <v>46</v>
      </c>
      <c r="H837" s="122">
        <v>2018</v>
      </c>
      <c r="I837" s="74">
        <v>5</v>
      </c>
      <c r="J837" s="74">
        <v>5</v>
      </c>
      <c r="K837" s="74">
        <v>5</v>
      </c>
      <c r="L837" s="74">
        <v>5</v>
      </c>
      <c r="M837" s="73">
        <v>5</v>
      </c>
      <c r="N837" s="73">
        <v>5</v>
      </c>
      <c r="O837" s="73">
        <v>5</v>
      </c>
      <c r="P837" s="73">
        <v>5</v>
      </c>
      <c r="Q837" s="73">
        <v>5</v>
      </c>
      <c r="R837" s="73">
        <v>5</v>
      </c>
      <c r="S837" s="73">
        <v>5</v>
      </c>
    </row>
    <row r="838" spans="1:19">
      <c r="A838" s="14">
        <f t="shared" si="37"/>
        <v>838</v>
      </c>
      <c r="B838" s="121" t="s">
        <v>1487</v>
      </c>
      <c r="C838" s="121"/>
      <c r="D838" s="121" t="s">
        <v>1488</v>
      </c>
      <c r="E838" s="121" t="s">
        <v>267</v>
      </c>
      <c r="F838" s="121" t="s">
        <v>52</v>
      </c>
      <c r="G838" s="121" t="s">
        <v>221</v>
      </c>
      <c r="H838" s="122">
        <v>2018</v>
      </c>
      <c r="I838" s="74">
        <v>5</v>
      </c>
      <c r="J838" s="74">
        <v>5</v>
      </c>
      <c r="K838" s="74">
        <v>5</v>
      </c>
      <c r="L838" s="74">
        <v>5</v>
      </c>
      <c r="M838" s="73">
        <v>5</v>
      </c>
      <c r="N838" s="73">
        <v>5</v>
      </c>
      <c r="O838" s="73">
        <v>5</v>
      </c>
      <c r="P838" s="73">
        <v>5</v>
      </c>
      <c r="Q838" s="73">
        <v>5</v>
      </c>
      <c r="R838" s="73">
        <v>5</v>
      </c>
      <c r="S838" s="73">
        <v>5</v>
      </c>
    </row>
    <row r="839" spans="1:19">
      <c r="A839" s="14">
        <f t="shared" si="37"/>
        <v>839</v>
      </c>
      <c r="B839" s="121" t="s">
        <v>1489</v>
      </c>
      <c r="C839" s="121"/>
      <c r="D839" s="121" t="s">
        <v>1490</v>
      </c>
      <c r="E839" s="121" t="s">
        <v>267</v>
      </c>
      <c r="F839" s="121" t="s">
        <v>52</v>
      </c>
      <c r="G839" s="121" t="s">
        <v>221</v>
      </c>
      <c r="H839" s="122">
        <v>2018</v>
      </c>
      <c r="I839" s="74">
        <v>5</v>
      </c>
      <c r="J839" s="74">
        <v>5</v>
      </c>
      <c r="K839" s="74">
        <v>5</v>
      </c>
      <c r="L839" s="74">
        <v>5</v>
      </c>
      <c r="M839" s="73">
        <v>5</v>
      </c>
      <c r="N839" s="73">
        <v>5</v>
      </c>
      <c r="O839" s="73">
        <v>5</v>
      </c>
      <c r="P839" s="73">
        <v>5</v>
      </c>
      <c r="Q839" s="73">
        <v>5</v>
      </c>
      <c r="R839" s="73">
        <v>5</v>
      </c>
      <c r="S839" s="73">
        <v>5</v>
      </c>
    </row>
    <row r="840" spans="1:19">
      <c r="A840" s="14">
        <f t="shared" si="37"/>
        <v>840</v>
      </c>
      <c r="B840" s="121" t="s">
        <v>1491</v>
      </c>
      <c r="C840" s="121"/>
      <c r="D840" s="121" t="s">
        <v>1492</v>
      </c>
      <c r="E840" s="121" t="s">
        <v>297</v>
      </c>
      <c r="F840" s="121" t="s">
        <v>52</v>
      </c>
      <c r="G840" s="121" t="s">
        <v>46</v>
      </c>
      <c r="H840" s="122">
        <v>2018</v>
      </c>
      <c r="I840" s="74">
        <v>5</v>
      </c>
      <c r="J840" s="74">
        <v>5</v>
      </c>
      <c r="K840" s="74">
        <v>5</v>
      </c>
      <c r="L840" s="74">
        <v>5</v>
      </c>
      <c r="M840" s="73">
        <v>5</v>
      </c>
      <c r="N840" s="73">
        <v>5</v>
      </c>
      <c r="O840" s="73">
        <v>5</v>
      </c>
      <c r="P840" s="73">
        <v>5</v>
      </c>
      <c r="Q840" s="73">
        <v>5</v>
      </c>
      <c r="R840" s="73">
        <v>5</v>
      </c>
      <c r="S840" s="73">
        <v>5</v>
      </c>
    </row>
    <row r="841" spans="1:19">
      <c r="A841" s="14">
        <f t="shared" si="37"/>
        <v>841</v>
      </c>
      <c r="B841" s="121" t="s">
        <v>1493</v>
      </c>
      <c r="C841" s="121"/>
      <c r="D841" s="121" t="s">
        <v>1494</v>
      </c>
      <c r="E841" s="121" t="s">
        <v>297</v>
      </c>
      <c r="F841" s="121" t="s">
        <v>52</v>
      </c>
      <c r="G841" s="121" t="s">
        <v>46</v>
      </c>
      <c r="H841" s="122">
        <v>2018</v>
      </c>
      <c r="I841" s="74">
        <v>5</v>
      </c>
      <c r="J841" s="74">
        <v>5</v>
      </c>
      <c r="K841" s="74">
        <v>5</v>
      </c>
      <c r="L841" s="74">
        <v>5</v>
      </c>
      <c r="M841" s="73">
        <v>5</v>
      </c>
      <c r="N841" s="73">
        <v>5</v>
      </c>
      <c r="O841" s="73">
        <v>5</v>
      </c>
      <c r="P841" s="73">
        <v>5</v>
      </c>
      <c r="Q841" s="73">
        <v>5</v>
      </c>
      <c r="R841" s="73">
        <v>5</v>
      </c>
      <c r="S841" s="73">
        <v>5</v>
      </c>
    </row>
    <row r="842" spans="1:19">
      <c r="A842" s="14">
        <f t="shared" si="37"/>
        <v>842</v>
      </c>
      <c r="B842" s="121" t="s">
        <v>1440</v>
      </c>
      <c r="C842" s="121"/>
      <c r="D842" s="121" t="s">
        <v>1441</v>
      </c>
      <c r="E842" s="121" t="s">
        <v>61</v>
      </c>
      <c r="F842" s="121" t="s">
        <v>52</v>
      </c>
      <c r="G842" s="121" t="s">
        <v>47</v>
      </c>
      <c r="H842" s="122">
        <v>2018</v>
      </c>
      <c r="I842" s="74">
        <v>180</v>
      </c>
      <c r="J842" s="74">
        <v>180</v>
      </c>
      <c r="K842" s="74">
        <v>180</v>
      </c>
      <c r="L842" s="74">
        <v>180</v>
      </c>
      <c r="M842" s="73">
        <v>180</v>
      </c>
      <c r="N842" s="73">
        <v>180</v>
      </c>
      <c r="O842" s="73">
        <v>180</v>
      </c>
      <c r="P842" s="73">
        <v>180</v>
      </c>
      <c r="Q842" s="73">
        <v>180</v>
      </c>
      <c r="R842" s="73">
        <v>180</v>
      </c>
      <c r="S842" s="73">
        <v>180</v>
      </c>
    </row>
    <row r="843" spans="1:19">
      <c r="A843" s="14">
        <f t="shared" si="37"/>
        <v>843</v>
      </c>
      <c r="B843" s="121" t="s">
        <v>2280</v>
      </c>
      <c r="C843" s="121"/>
      <c r="D843" s="121" t="s">
        <v>2281</v>
      </c>
      <c r="E843" s="121" t="s">
        <v>2282</v>
      </c>
      <c r="F843" s="121" t="s">
        <v>52</v>
      </c>
      <c r="G843" s="121" t="s">
        <v>46</v>
      </c>
      <c r="H843" s="122">
        <v>2020</v>
      </c>
      <c r="I843" s="74">
        <v>10</v>
      </c>
      <c r="J843" s="74">
        <v>10</v>
      </c>
      <c r="K843" s="74">
        <v>10</v>
      </c>
      <c r="L843" s="74">
        <v>10</v>
      </c>
      <c r="M843" s="73">
        <v>10</v>
      </c>
      <c r="N843" s="73">
        <v>10</v>
      </c>
      <c r="O843" s="73">
        <v>10</v>
      </c>
      <c r="P843" s="73">
        <v>10</v>
      </c>
      <c r="Q843" s="73">
        <v>10</v>
      </c>
      <c r="R843" s="73">
        <v>10</v>
      </c>
      <c r="S843" s="73">
        <v>10</v>
      </c>
    </row>
    <row r="844" spans="1:19">
      <c r="A844" s="14">
        <f t="shared" si="37"/>
        <v>844</v>
      </c>
      <c r="B844" s="121" t="s">
        <v>1495</v>
      </c>
      <c r="C844" s="121"/>
      <c r="D844" s="121" t="s">
        <v>1496</v>
      </c>
      <c r="E844" s="121" t="s">
        <v>469</v>
      </c>
      <c r="F844" s="121" t="s">
        <v>52</v>
      </c>
      <c r="G844" s="121" t="s">
        <v>45</v>
      </c>
      <c r="H844" s="122">
        <v>2018</v>
      </c>
      <c r="I844" s="74">
        <v>10</v>
      </c>
      <c r="J844" s="74">
        <v>10</v>
      </c>
      <c r="K844" s="74">
        <v>10</v>
      </c>
      <c r="L844" s="74">
        <v>10</v>
      </c>
      <c r="M844" s="73">
        <v>10</v>
      </c>
      <c r="N844" s="73">
        <v>10</v>
      </c>
      <c r="O844" s="73">
        <v>10</v>
      </c>
      <c r="P844" s="73">
        <v>10</v>
      </c>
      <c r="Q844" s="73">
        <v>10</v>
      </c>
      <c r="R844" s="73">
        <v>10</v>
      </c>
      <c r="S844" s="73">
        <v>10</v>
      </c>
    </row>
    <row r="845" spans="1:19">
      <c r="A845" s="14">
        <f t="shared" si="37"/>
        <v>845</v>
      </c>
      <c r="B845" s="121" t="s">
        <v>1472</v>
      </c>
      <c r="C845" s="121"/>
      <c r="D845" s="121" t="s">
        <v>1473</v>
      </c>
      <c r="E845" s="121" t="s">
        <v>51</v>
      </c>
      <c r="F845" s="121" t="s">
        <v>52</v>
      </c>
      <c r="G845" s="121" t="s">
        <v>46</v>
      </c>
      <c r="H845" s="122">
        <v>2019</v>
      </c>
      <c r="I845" s="74">
        <v>5</v>
      </c>
      <c r="J845" s="74">
        <v>5</v>
      </c>
      <c r="K845" s="74">
        <v>5</v>
      </c>
      <c r="L845" s="74">
        <v>5</v>
      </c>
      <c r="M845" s="73">
        <v>5</v>
      </c>
      <c r="N845" s="73">
        <v>5</v>
      </c>
      <c r="O845" s="73">
        <v>5</v>
      </c>
      <c r="P845" s="73">
        <v>5</v>
      </c>
      <c r="Q845" s="73">
        <v>5</v>
      </c>
      <c r="R845" s="73">
        <v>5</v>
      </c>
      <c r="S845" s="73">
        <v>5</v>
      </c>
    </row>
    <row r="846" spans="1:19">
      <c r="A846" s="14">
        <f t="shared" si="37"/>
        <v>846</v>
      </c>
      <c r="B846" s="121" t="s">
        <v>1778</v>
      </c>
      <c r="C846" s="121"/>
      <c r="D846" s="121" t="s">
        <v>2699</v>
      </c>
      <c r="E846" s="121" t="s">
        <v>988</v>
      </c>
      <c r="F846" s="121" t="s">
        <v>52</v>
      </c>
      <c r="G846" s="121" t="s">
        <v>45</v>
      </c>
      <c r="H846" s="122">
        <v>2021</v>
      </c>
      <c r="I846" s="74">
        <v>125.7</v>
      </c>
      <c r="J846" s="74">
        <v>125.7</v>
      </c>
      <c r="K846" s="74">
        <v>125.7</v>
      </c>
      <c r="L846" s="74">
        <v>125.7</v>
      </c>
      <c r="M846" s="73">
        <v>125.7</v>
      </c>
      <c r="N846" s="73">
        <v>125.7</v>
      </c>
      <c r="O846" s="73">
        <v>125.7</v>
      </c>
      <c r="P846" s="73">
        <v>125.7</v>
      </c>
      <c r="Q846" s="73">
        <v>125.7</v>
      </c>
      <c r="R846" s="73">
        <v>125.7</v>
      </c>
      <c r="S846" s="73">
        <v>125.7</v>
      </c>
    </row>
    <row r="847" spans="1:19">
      <c r="A847" s="14">
        <f t="shared" si="37"/>
        <v>847</v>
      </c>
      <c r="B847" s="121" t="s">
        <v>2313</v>
      </c>
      <c r="C847" s="121"/>
      <c r="D847" s="121" t="s">
        <v>2700</v>
      </c>
      <c r="E847" s="121" t="s">
        <v>592</v>
      </c>
      <c r="F847" s="121" t="s">
        <v>52</v>
      </c>
      <c r="G847" s="121" t="s">
        <v>46</v>
      </c>
      <c r="H847" s="122">
        <v>2021</v>
      </c>
      <c r="I847" s="74">
        <v>202.6</v>
      </c>
      <c r="J847" s="74">
        <v>202.6</v>
      </c>
      <c r="K847" s="74">
        <v>202.6</v>
      </c>
      <c r="L847" s="74">
        <v>202.6</v>
      </c>
      <c r="M847" s="73">
        <v>202.6</v>
      </c>
      <c r="N847" s="73">
        <v>202.6</v>
      </c>
      <c r="O847" s="73">
        <v>202.6</v>
      </c>
      <c r="P847" s="73">
        <v>202.6</v>
      </c>
      <c r="Q847" s="73">
        <v>202.6</v>
      </c>
      <c r="R847" s="73">
        <v>202.6</v>
      </c>
      <c r="S847" s="73">
        <v>202.6</v>
      </c>
    </row>
    <row r="848" spans="1:19">
      <c r="A848" s="14">
        <f t="shared" si="37"/>
        <v>848</v>
      </c>
      <c r="B848" s="121" t="s">
        <v>2573</v>
      </c>
      <c r="C848" s="121"/>
      <c r="D848" s="121" t="s">
        <v>2701</v>
      </c>
      <c r="E848" s="121" t="s">
        <v>352</v>
      </c>
      <c r="F848" s="121" t="s">
        <v>52</v>
      </c>
      <c r="G848" s="121" t="s">
        <v>46</v>
      </c>
      <c r="H848" s="122">
        <v>2021</v>
      </c>
      <c r="I848" s="74">
        <v>144</v>
      </c>
      <c r="J848" s="74">
        <v>144</v>
      </c>
      <c r="K848" s="74">
        <v>144</v>
      </c>
      <c r="L848" s="74">
        <v>144</v>
      </c>
      <c r="M848" s="73">
        <v>144</v>
      </c>
      <c r="N848" s="73">
        <v>144</v>
      </c>
      <c r="O848" s="73">
        <v>144</v>
      </c>
      <c r="P848" s="73">
        <v>144</v>
      </c>
      <c r="Q848" s="73">
        <v>144</v>
      </c>
      <c r="R848" s="73">
        <v>144</v>
      </c>
      <c r="S848" s="73">
        <v>144</v>
      </c>
    </row>
    <row r="849" spans="1:19">
      <c r="A849" s="14">
        <f t="shared" si="37"/>
        <v>849</v>
      </c>
      <c r="B849" s="121" t="s">
        <v>1497</v>
      </c>
      <c r="C849" s="121"/>
      <c r="D849" s="121" t="s">
        <v>1498</v>
      </c>
      <c r="E849" s="121" t="s">
        <v>214</v>
      </c>
      <c r="F849" s="121" t="s">
        <v>52</v>
      </c>
      <c r="G849" s="121" t="s">
        <v>45</v>
      </c>
      <c r="H849" s="122">
        <v>2018</v>
      </c>
      <c r="I849" s="74">
        <v>10</v>
      </c>
      <c r="J849" s="74">
        <v>10</v>
      </c>
      <c r="K849" s="74">
        <v>10</v>
      </c>
      <c r="L849" s="74">
        <v>10</v>
      </c>
      <c r="M849" s="73">
        <v>10</v>
      </c>
      <c r="N849" s="73">
        <v>10</v>
      </c>
      <c r="O849" s="73">
        <v>10</v>
      </c>
      <c r="P849" s="73">
        <v>10</v>
      </c>
      <c r="Q849" s="73">
        <v>10</v>
      </c>
      <c r="R849" s="73">
        <v>10</v>
      </c>
      <c r="S849" s="73">
        <v>10</v>
      </c>
    </row>
    <row r="850" spans="1:19">
      <c r="A850" s="14">
        <f t="shared" si="37"/>
        <v>850</v>
      </c>
      <c r="B850" s="121" t="s">
        <v>1650</v>
      </c>
      <c r="C850" s="121"/>
      <c r="D850" s="121" t="s">
        <v>2977</v>
      </c>
      <c r="E850" s="121" t="s">
        <v>724</v>
      </c>
      <c r="F850" s="121" t="s">
        <v>52</v>
      </c>
      <c r="G850" s="121" t="s">
        <v>46</v>
      </c>
      <c r="H850" s="122">
        <v>2022</v>
      </c>
      <c r="I850" s="74">
        <v>132.4</v>
      </c>
      <c r="J850" s="74">
        <v>132.4</v>
      </c>
      <c r="K850" s="74">
        <v>132.4</v>
      </c>
      <c r="L850" s="74">
        <v>132.4</v>
      </c>
      <c r="M850" s="73">
        <v>132.4</v>
      </c>
      <c r="N850" s="73">
        <v>132.4</v>
      </c>
      <c r="O850" s="73">
        <v>132.4</v>
      </c>
      <c r="P850" s="73">
        <v>132.4</v>
      </c>
      <c r="Q850" s="73">
        <v>132.4</v>
      </c>
      <c r="R850" s="73">
        <v>132.4</v>
      </c>
      <c r="S850" s="73">
        <v>132.4</v>
      </c>
    </row>
    <row r="851" spans="1:19">
      <c r="A851" s="14">
        <f t="shared" si="37"/>
        <v>851</v>
      </c>
      <c r="B851" s="121" t="s">
        <v>2702</v>
      </c>
      <c r="C851" s="121"/>
      <c r="D851" s="121" t="s">
        <v>2703</v>
      </c>
      <c r="E851" s="121" t="s">
        <v>113</v>
      </c>
      <c r="F851" s="121" t="s">
        <v>52</v>
      </c>
      <c r="G851" s="121" t="s">
        <v>47</v>
      </c>
      <c r="H851" s="122">
        <v>2021</v>
      </c>
      <c r="I851" s="74">
        <v>189.6</v>
      </c>
      <c r="J851" s="74">
        <v>189.6</v>
      </c>
      <c r="K851" s="74">
        <v>189.6</v>
      </c>
      <c r="L851" s="74">
        <v>189.6</v>
      </c>
      <c r="M851" s="73">
        <v>189.6</v>
      </c>
      <c r="N851" s="73">
        <v>189.6</v>
      </c>
      <c r="O851" s="73">
        <v>189.6</v>
      </c>
      <c r="P851" s="73">
        <v>189.6</v>
      </c>
      <c r="Q851" s="73">
        <v>189.6</v>
      </c>
      <c r="R851" s="73">
        <v>189.6</v>
      </c>
      <c r="S851" s="73">
        <v>189.6</v>
      </c>
    </row>
    <row r="852" spans="1:19">
      <c r="A852" s="14">
        <f t="shared" si="37"/>
        <v>852</v>
      </c>
      <c r="B852" s="121" t="s">
        <v>2704</v>
      </c>
      <c r="C852" s="121"/>
      <c r="D852" s="121" t="s">
        <v>2705</v>
      </c>
      <c r="E852" s="121" t="s">
        <v>113</v>
      </c>
      <c r="F852" s="121" t="s">
        <v>52</v>
      </c>
      <c r="G852" s="121" t="s">
        <v>47</v>
      </c>
      <c r="H852" s="122">
        <v>2021</v>
      </c>
      <c r="I852" s="74">
        <v>237.1</v>
      </c>
      <c r="J852" s="74">
        <v>237.1</v>
      </c>
      <c r="K852" s="74">
        <v>237.1</v>
      </c>
      <c r="L852" s="74">
        <v>237.1</v>
      </c>
      <c r="M852" s="73">
        <v>237.1</v>
      </c>
      <c r="N852" s="73">
        <v>237.1</v>
      </c>
      <c r="O852" s="73">
        <v>237.1</v>
      </c>
      <c r="P852" s="73">
        <v>237.1</v>
      </c>
      <c r="Q852" s="73">
        <v>237.1</v>
      </c>
      <c r="R852" s="73">
        <v>237.1</v>
      </c>
      <c r="S852" s="73">
        <v>237.1</v>
      </c>
    </row>
    <row r="853" spans="1:19">
      <c r="A853" s="14">
        <f t="shared" si="37"/>
        <v>853</v>
      </c>
      <c r="B853" s="121" t="s">
        <v>1499</v>
      </c>
      <c r="C853" s="121"/>
      <c r="D853" s="121" t="s">
        <v>2283</v>
      </c>
      <c r="E853" s="121" t="s">
        <v>352</v>
      </c>
      <c r="F853" s="121" t="s">
        <v>52</v>
      </c>
      <c r="G853" s="121" t="s">
        <v>46</v>
      </c>
      <c r="H853" s="122">
        <v>2016</v>
      </c>
      <c r="I853" s="74">
        <v>1.6</v>
      </c>
      <c r="J853" s="74">
        <v>1.6</v>
      </c>
      <c r="K853" s="74">
        <v>1.6</v>
      </c>
      <c r="L853" s="74">
        <v>1.6</v>
      </c>
      <c r="M853" s="73">
        <v>1.6</v>
      </c>
      <c r="N853" s="73">
        <v>1.6</v>
      </c>
      <c r="O853" s="73">
        <v>1.6</v>
      </c>
      <c r="P853" s="73">
        <v>1.6</v>
      </c>
      <c r="Q853" s="73">
        <v>1.6</v>
      </c>
      <c r="R853" s="73">
        <v>1.6</v>
      </c>
      <c r="S853" s="73">
        <v>1.6</v>
      </c>
    </row>
    <row r="854" spans="1:19">
      <c r="A854" s="14">
        <f t="shared" si="37"/>
        <v>854</v>
      </c>
      <c r="B854" s="121" t="s">
        <v>129</v>
      </c>
      <c r="C854" s="121"/>
      <c r="D854" s="121" t="s">
        <v>2268</v>
      </c>
      <c r="E854" s="121" t="s">
        <v>130</v>
      </c>
      <c r="F854" s="121" t="s">
        <v>52</v>
      </c>
      <c r="G854" s="121" t="s">
        <v>47</v>
      </c>
      <c r="H854" s="122">
        <v>2020</v>
      </c>
      <c r="I854" s="74">
        <v>152.5</v>
      </c>
      <c r="J854" s="74">
        <v>150</v>
      </c>
      <c r="K854" s="74">
        <v>150</v>
      </c>
      <c r="L854" s="74">
        <v>150</v>
      </c>
      <c r="M854" s="73">
        <v>150</v>
      </c>
      <c r="N854" s="73">
        <v>150</v>
      </c>
      <c r="O854" s="73">
        <v>150</v>
      </c>
      <c r="P854" s="73">
        <v>150</v>
      </c>
      <c r="Q854" s="73">
        <v>150</v>
      </c>
      <c r="R854" s="73">
        <v>150</v>
      </c>
      <c r="S854" s="73">
        <v>150</v>
      </c>
    </row>
    <row r="855" spans="1:19">
      <c r="A855" s="14">
        <f t="shared" si="37"/>
        <v>855</v>
      </c>
      <c r="B855" s="121" t="s">
        <v>1442</v>
      </c>
      <c r="C855" s="121"/>
      <c r="D855" s="121" t="s">
        <v>1443</v>
      </c>
      <c r="E855" s="121" t="s">
        <v>56</v>
      </c>
      <c r="F855" s="121" t="s">
        <v>52</v>
      </c>
      <c r="G855" s="121" t="s">
        <v>47</v>
      </c>
      <c r="H855" s="122">
        <v>2015</v>
      </c>
      <c r="I855" s="74">
        <v>22</v>
      </c>
      <c r="J855" s="74">
        <v>22</v>
      </c>
      <c r="K855" s="74">
        <v>22</v>
      </c>
      <c r="L855" s="74">
        <v>22</v>
      </c>
      <c r="M855" s="73">
        <v>22</v>
      </c>
      <c r="N855" s="73">
        <v>22</v>
      </c>
      <c r="O855" s="73">
        <v>22</v>
      </c>
      <c r="P855" s="73">
        <v>22</v>
      </c>
      <c r="Q855" s="73">
        <v>22</v>
      </c>
      <c r="R855" s="73">
        <v>22</v>
      </c>
      <c r="S855" s="73">
        <v>22</v>
      </c>
    </row>
    <row r="856" spans="1:19">
      <c r="A856" s="14">
        <f t="shared" si="37"/>
        <v>856</v>
      </c>
      <c r="B856" s="121" t="s">
        <v>1444</v>
      </c>
      <c r="C856" s="121"/>
      <c r="D856" s="121" t="s">
        <v>1445</v>
      </c>
      <c r="E856" s="121" t="s">
        <v>56</v>
      </c>
      <c r="F856" s="121" t="s">
        <v>52</v>
      </c>
      <c r="G856" s="121" t="s">
        <v>47</v>
      </c>
      <c r="H856" s="122">
        <v>2017</v>
      </c>
      <c r="I856" s="74">
        <v>126</v>
      </c>
      <c r="J856" s="74">
        <v>121.1</v>
      </c>
      <c r="K856" s="74">
        <v>121.1</v>
      </c>
      <c r="L856" s="74">
        <v>121.1</v>
      </c>
      <c r="M856" s="73">
        <v>121.1</v>
      </c>
      <c r="N856" s="73">
        <v>121.1</v>
      </c>
      <c r="O856" s="73">
        <v>121.1</v>
      </c>
      <c r="P856" s="73">
        <v>121.1</v>
      </c>
      <c r="Q856" s="73">
        <v>121.1</v>
      </c>
      <c r="R856" s="73">
        <v>121.1</v>
      </c>
      <c r="S856" s="73">
        <v>121.1</v>
      </c>
    </row>
    <row r="857" spans="1:19">
      <c r="A857" s="14">
        <f t="shared" si="37"/>
        <v>857</v>
      </c>
      <c r="B857" s="121" t="s">
        <v>1785</v>
      </c>
      <c r="C857" s="121"/>
      <c r="D857" s="121" t="s">
        <v>2706</v>
      </c>
      <c r="E857" s="121" t="s">
        <v>1595</v>
      </c>
      <c r="F857" s="121" t="s">
        <v>52</v>
      </c>
      <c r="G857" s="121" t="s">
        <v>47</v>
      </c>
      <c r="H857" s="122">
        <v>2021</v>
      </c>
      <c r="I857" s="74">
        <v>250</v>
      </c>
      <c r="J857" s="74">
        <v>250</v>
      </c>
      <c r="K857" s="74">
        <v>250</v>
      </c>
      <c r="L857" s="74">
        <v>250</v>
      </c>
      <c r="M857" s="73">
        <v>250</v>
      </c>
      <c r="N857" s="73">
        <v>250</v>
      </c>
      <c r="O857" s="73">
        <v>250</v>
      </c>
      <c r="P857" s="73">
        <v>250</v>
      </c>
      <c r="Q857" s="73">
        <v>250</v>
      </c>
      <c r="R857" s="73">
        <v>250</v>
      </c>
      <c r="S857" s="73">
        <v>250</v>
      </c>
    </row>
    <row r="858" spans="1:19">
      <c r="A858" s="14">
        <f t="shared" si="37"/>
        <v>858</v>
      </c>
      <c r="B858" s="121" t="s">
        <v>2419</v>
      </c>
      <c r="C858" s="121"/>
      <c r="D858" s="121" t="s">
        <v>2420</v>
      </c>
      <c r="E858" s="121" t="s">
        <v>56</v>
      </c>
      <c r="F858" s="121" t="s">
        <v>52</v>
      </c>
      <c r="G858" s="121" t="s">
        <v>47</v>
      </c>
      <c r="H858" s="122">
        <v>2021</v>
      </c>
      <c r="I858" s="74">
        <v>126.3</v>
      </c>
      <c r="J858" s="74">
        <v>124.6</v>
      </c>
      <c r="K858" s="74">
        <v>124.6</v>
      </c>
      <c r="L858" s="74">
        <v>124.6</v>
      </c>
      <c r="M858" s="73">
        <v>124.6</v>
      </c>
      <c r="N858" s="73">
        <v>124.6</v>
      </c>
      <c r="O858" s="73">
        <v>124.6</v>
      </c>
      <c r="P858" s="73">
        <v>124.6</v>
      </c>
      <c r="Q858" s="73">
        <v>124.6</v>
      </c>
      <c r="R858" s="73">
        <v>124.6</v>
      </c>
      <c r="S858" s="73">
        <v>124.6</v>
      </c>
    </row>
    <row r="859" spans="1:19">
      <c r="A859" s="14">
        <f t="shared" si="37"/>
        <v>859</v>
      </c>
      <c r="B859" s="121" t="s">
        <v>2421</v>
      </c>
      <c r="C859" s="121"/>
      <c r="D859" s="121" t="s">
        <v>2422</v>
      </c>
      <c r="E859" s="121" t="s">
        <v>56</v>
      </c>
      <c r="F859" s="121" t="s">
        <v>52</v>
      </c>
      <c r="G859" s="121" t="s">
        <v>47</v>
      </c>
      <c r="H859" s="122">
        <v>2021</v>
      </c>
      <c r="I859" s="74">
        <v>132.19999999999999</v>
      </c>
      <c r="J859" s="74">
        <v>130.4</v>
      </c>
      <c r="K859" s="74">
        <v>130.4</v>
      </c>
      <c r="L859" s="74">
        <v>130.4</v>
      </c>
      <c r="M859" s="73">
        <v>130.4</v>
      </c>
      <c r="N859" s="73">
        <v>130.4</v>
      </c>
      <c r="O859" s="73">
        <v>130.4</v>
      </c>
      <c r="P859" s="73">
        <v>130.4</v>
      </c>
      <c r="Q859" s="73">
        <v>130.4</v>
      </c>
      <c r="R859" s="73">
        <v>130.4</v>
      </c>
      <c r="S859" s="73">
        <v>130.4</v>
      </c>
    </row>
    <row r="860" spans="1:19">
      <c r="A860" s="14">
        <f t="shared" si="37"/>
        <v>860</v>
      </c>
      <c r="B860" s="121" t="s">
        <v>1515</v>
      </c>
      <c r="C860" s="121"/>
      <c r="D860" s="121" t="s">
        <v>1516</v>
      </c>
      <c r="E860" s="121" t="s">
        <v>214</v>
      </c>
      <c r="F860" s="121" t="s">
        <v>52</v>
      </c>
      <c r="G860" s="121" t="s">
        <v>45</v>
      </c>
      <c r="H860" s="122">
        <v>2019</v>
      </c>
      <c r="I860" s="74">
        <v>5</v>
      </c>
      <c r="J860" s="74">
        <v>5</v>
      </c>
      <c r="K860" s="74">
        <v>5</v>
      </c>
      <c r="L860" s="74">
        <v>5</v>
      </c>
      <c r="M860" s="73">
        <v>5</v>
      </c>
      <c r="N860" s="73">
        <v>5</v>
      </c>
      <c r="O860" s="73">
        <v>5</v>
      </c>
      <c r="P860" s="73">
        <v>5</v>
      </c>
      <c r="Q860" s="73">
        <v>5</v>
      </c>
      <c r="R860" s="73">
        <v>5</v>
      </c>
      <c r="S860" s="73">
        <v>5</v>
      </c>
    </row>
    <row r="861" spans="1:19">
      <c r="A861" s="14">
        <f t="shared" si="37"/>
        <v>861</v>
      </c>
      <c r="B861" s="121" t="s">
        <v>1500</v>
      </c>
      <c r="C861" s="121"/>
      <c r="D861" s="121" t="s">
        <v>1501</v>
      </c>
      <c r="E861" s="121" t="s">
        <v>546</v>
      </c>
      <c r="F861" s="121" t="s">
        <v>52</v>
      </c>
      <c r="G861" s="121" t="s">
        <v>45</v>
      </c>
      <c r="H861" s="122">
        <v>2017</v>
      </c>
      <c r="I861" s="74">
        <v>5.3</v>
      </c>
      <c r="J861" s="74">
        <v>5.3</v>
      </c>
      <c r="K861" s="74">
        <v>5.3</v>
      </c>
      <c r="L861" s="74">
        <v>5.3</v>
      </c>
      <c r="M861" s="73">
        <v>5.3</v>
      </c>
      <c r="N861" s="73">
        <v>5.3</v>
      </c>
      <c r="O861" s="73">
        <v>5.3</v>
      </c>
      <c r="P861" s="73">
        <v>5.3</v>
      </c>
      <c r="Q861" s="73">
        <v>5.3</v>
      </c>
      <c r="R861" s="73">
        <v>5.3</v>
      </c>
      <c r="S861" s="73">
        <v>5.3</v>
      </c>
    </row>
    <row r="862" spans="1:19">
      <c r="A862" s="14">
        <f t="shared" si="37"/>
        <v>862</v>
      </c>
      <c r="B862" s="121" t="s">
        <v>1502</v>
      </c>
      <c r="C862" s="121"/>
      <c r="D862" s="121" t="s">
        <v>1503</v>
      </c>
      <c r="E862" s="121" t="s">
        <v>1482</v>
      </c>
      <c r="F862" s="121" t="s">
        <v>52</v>
      </c>
      <c r="G862" s="121" t="s">
        <v>46</v>
      </c>
      <c r="H862" s="122">
        <v>2015</v>
      </c>
      <c r="I862" s="74">
        <v>1.6</v>
      </c>
      <c r="J862" s="74">
        <v>1.6</v>
      </c>
      <c r="K862" s="74">
        <v>1.6</v>
      </c>
      <c r="L862" s="74">
        <v>1.6</v>
      </c>
      <c r="M862" s="73">
        <v>1.6</v>
      </c>
      <c r="N862" s="73">
        <v>1.6</v>
      </c>
      <c r="O862" s="73">
        <v>1.6</v>
      </c>
      <c r="P862" s="73">
        <v>1.6</v>
      </c>
      <c r="Q862" s="73">
        <v>1.6</v>
      </c>
      <c r="R862" s="73">
        <v>1.6</v>
      </c>
      <c r="S862" s="73">
        <v>1.6</v>
      </c>
    </row>
    <row r="863" spans="1:19">
      <c r="A863" s="14">
        <f t="shared" si="37"/>
        <v>863</v>
      </c>
      <c r="B863" s="121" t="s">
        <v>2269</v>
      </c>
      <c r="C863" s="121"/>
      <c r="D863" s="121" t="s">
        <v>2270</v>
      </c>
      <c r="E863" s="121" t="s">
        <v>1077</v>
      </c>
      <c r="F863" s="121" t="s">
        <v>52</v>
      </c>
      <c r="G863" s="121" t="s">
        <v>47</v>
      </c>
      <c r="H863" s="122">
        <v>2020</v>
      </c>
      <c r="I863" s="74">
        <v>102.2</v>
      </c>
      <c r="J863" s="74">
        <v>102.2</v>
      </c>
      <c r="K863" s="74">
        <v>102.2</v>
      </c>
      <c r="L863" s="74">
        <v>102.2</v>
      </c>
      <c r="M863" s="73">
        <v>102.2</v>
      </c>
      <c r="N863" s="73">
        <v>102.2</v>
      </c>
      <c r="O863" s="73">
        <v>102.2</v>
      </c>
      <c r="P863" s="73">
        <v>102.2</v>
      </c>
      <c r="Q863" s="73">
        <v>102.2</v>
      </c>
      <c r="R863" s="73">
        <v>102.2</v>
      </c>
      <c r="S863" s="73">
        <v>102.2</v>
      </c>
    </row>
    <row r="864" spans="1:19">
      <c r="A864" s="14">
        <f t="shared" si="37"/>
        <v>864</v>
      </c>
      <c r="B864" s="121" t="s">
        <v>2271</v>
      </c>
      <c r="C864" s="121"/>
      <c r="D864" s="121" t="s">
        <v>2272</v>
      </c>
      <c r="E864" s="121" t="s">
        <v>1077</v>
      </c>
      <c r="F864" s="121" t="s">
        <v>52</v>
      </c>
      <c r="G864" s="121" t="s">
        <v>47</v>
      </c>
      <c r="H864" s="122">
        <v>2020</v>
      </c>
      <c r="I864" s="74">
        <v>102.3</v>
      </c>
      <c r="J864" s="74">
        <v>102.3</v>
      </c>
      <c r="K864" s="74">
        <v>102.3</v>
      </c>
      <c r="L864" s="74">
        <v>102.3</v>
      </c>
      <c r="M864" s="73">
        <v>102.3</v>
      </c>
      <c r="N864" s="73">
        <v>102.3</v>
      </c>
      <c r="O864" s="73">
        <v>102.3</v>
      </c>
      <c r="P864" s="73">
        <v>102.3</v>
      </c>
      <c r="Q864" s="73">
        <v>102.3</v>
      </c>
      <c r="R864" s="73">
        <v>102.3</v>
      </c>
      <c r="S864" s="73">
        <v>102.3</v>
      </c>
    </row>
    <row r="865" spans="1:19">
      <c r="A865" s="14">
        <f t="shared" si="37"/>
        <v>865</v>
      </c>
      <c r="B865" s="121" t="s">
        <v>1655</v>
      </c>
      <c r="C865" s="121"/>
      <c r="D865" s="121" t="s">
        <v>2707</v>
      </c>
      <c r="E865" s="121" t="s">
        <v>469</v>
      </c>
      <c r="F865" s="121" t="s">
        <v>52</v>
      </c>
      <c r="G865" s="121" t="s">
        <v>45</v>
      </c>
      <c r="H865" s="122">
        <v>2021</v>
      </c>
      <c r="I865" s="74">
        <v>198.5</v>
      </c>
      <c r="J865" s="74">
        <v>198.5</v>
      </c>
      <c r="K865" s="74">
        <v>198.5</v>
      </c>
      <c r="L865" s="74">
        <v>198.5</v>
      </c>
      <c r="M865" s="73">
        <v>198.5</v>
      </c>
      <c r="N865" s="73">
        <v>198.5</v>
      </c>
      <c r="O865" s="73">
        <v>198.5</v>
      </c>
      <c r="P865" s="73">
        <v>198.5</v>
      </c>
      <c r="Q865" s="73">
        <v>198.5</v>
      </c>
      <c r="R865" s="73">
        <v>198.5</v>
      </c>
      <c r="S865" s="73">
        <v>198.5</v>
      </c>
    </row>
    <row r="866" spans="1:19">
      <c r="A866" s="14">
        <f t="shared" si="37"/>
        <v>866</v>
      </c>
      <c r="B866" s="121" t="s">
        <v>1788</v>
      </c>
      <c r="C866" s="121"/>
      <c r="D866" s="121" t="s">
        <v>2708</v>
      </c>
      <c r="E866" s="121" t="s">
        <v>49</v>
      </c>
      <c r="F866" s="121" t="s">
        <v>52</v>
      </c>
      <c r="G866" s="121" t="s">
        <v>47</v>
      </c>
      <c r="H866" s="122">
        <v>2021</v>
      </c>
      <c r="I866" s="74">
        <v>162.1</v>
      </c>
      <c r="J866" s="74">
        <v>162.1</v>
      </c>
      <c r="K866" s="74">
        <v>162.1</v>
      </c>
      <c r="L866" s="74">
        <v>162.1</v>
      </c>
      <c r="M866" s="73">
        <v>162.1</v>
      </c>
      <c r="N866" s="73">
        <v>162.1</v>
      </c>
      <c r="O866" s="73">
        <v>162.1</v>
      </c>
      <c r="P866" s="73">
        <v>162.1</v>
      </c>
      <c r="Q866" s="73">
        <v>162.1</v>
      </c>
      <c r="R866" s="73">
        <v>162.1</v>
      </c>
      <c r="S866" s="73">
        <v>162.1</v>
      </c>
    </row>
    <row r="867" spans="1:19">
      <c r="A867" s="14">
        <f t="shared" si="37"/>
        <v>867</v>
      </c>
      <c r="B867" s="121" t="s">
        <v>1789</v>
      </c>
      <c r="C867" s="121"/>
      <c r="D867" s="121" t="s">
        <v>2709</v>
      </c>
      <c r="E867" s="121" t="s">
        <v>49</v>
      </c>
      <c r="F867" s="121" t="s">
        <v>52</v>
      </c>
      <c r="G867" s="121" t="s">
        <v>47</v>
      </c>
      <c r="H867" s="122">
        <v>2021</v>
      </c>
      <c r="I867" s="74">
        <v>143.5</v>
      </c>
      <c r="J867" s="74">
        <v>143.5</v>
      </c>
      <c r="K867" s="74">
        <v>143.5</v>
      </c>
      <c r="L867" s="74">
        <v>143.5</v>
      </c>
      <c r="M867" s="73">
        <v>143.5</v>
      </c>
      <c r="N867" s="73">
        <v>143.5</v>
      </c>
      <c r="O867" s="73">
        <v>143.5</v>
      </c>
      <c r="P867" s="73">
        <v>143.5</v>
      </c>
      <c r="Q867" s="73">
        <v>143.5</v>
      </c>
      <c r="R867" s="73">
        <v>143.5</v>
      </c>
      <c r="S867" s="73">
        <v>143.5</v>
      </c>
    </row>
    <row r="868" spans="1:19">
      <c r="A868" s="14">
        <f t="shared" si="37"/>
        <v>868</v>
      </c>
      <c r="B868" s="121" t="s">
        <v>1658</v>
      </c>
      <c r="C868" s="121"/>
      <c r="D868" s="121" t="s">
        <v>2423</v>
      </c>
      <c r="E868" s="121" t="s">
        <v>1659</v>
      </c>
      <c r="F868" s="121" t="s">
        <v>52</v>
      </c>
      <c r="G868" s="121" t="s">
        <v>45</v>
      </c>
      <c r="H868" s="122">
        <v>2020</v>
      </c>
      <c r="I868" s="74">
        <v>59.8</v>
      </c>
      <c r="J868" s="74">
        <v>59.8</v>
      </c>
      <c r="K868" s="74">
        <v>59.8</v>
      </c>
      <c r="L868" s="74">
        <v>59.8</v>
      </c>
      <c r="M868" s="73">
        <v>59.8</v>
      </c>
      <c r="N868" s="73">
        <v>59.8</v>
      </c>
      <c r="O868" s="73">
        <v>59.8</v>
      </c>
      <c r="P868" s="73">
        <v>59.8</v>
      </c>
      <c r="Q868" s="73">
        <v>59.8</v>
      </c>
      <c r="R868" s="73">
        <v>59.8</v>
      </c>
      <c r="S868" s="73">
        <v>59.8</v>
      </c>
    </row>
    <row r="869" spans="1:19">
      <c r="A869" s="14">
        <f t="shared" si="37"/>
        <v>869</v>
      </c>
      <c r="B869" s="121" t="s">
        <v>1522</v>
      </c>
      <c r="C869" s="121"/>
      <c r="D869" s="121" t="s">
        <v>1774</v>
      </c>
      <c r="E869" s="121" t="s">
        <v>1523</v>
      </c>
      <c r="F869" s="121" t="s">
        <v>52</v>
      </c>
      <c r="G869" s="121" t="s">
        <v>47</v>
      </c>
      <c r="H869" s="122">
        <v>2019</v>
      </c>
      <c r="I869" s="74">
        <v>7.5</v>
      </c>
      <c r="J869" s="74">
        <v>7.5</v>
      </c>
      <c r="K869" s="74">
        <v>7.5</v>
      </c>
      <c r="L869" s="74">
        <v>7.5</v>
      </c>
      <c r="M869" s="73">
        <v>7.5</v>
      </c>
      <c r="N869" s="73">
        <v>7.5</v>
      </c>
      <c r="O869" s="73">
        <v>7.5</v>
      </c>
      <c r="P869" s="73">
        <v>7.5</v>
      </c>
      <c r="Q869" s="73">
        <v>7.5</v>
      </c>
      <c r="R869" s="73">
        <v>7.5</v>
      </c>
      <c r="S869" s="73">
        <v>7.5</v>
      </c>
    </row>
    <row r="870" spans="1:19">
      <c r="A870" s="14">
        <f t="shared" si="37"/>
        <v>870</v>
      </c>
      <c r="B870" s="121" t="s">
        <v>1660</v>
      </c>
      <c r="C870" s="121"/>
      <c r="D870" s="121" t="s">
        <v>2273</v>
      </c>
      <c r="E870" s="121" t="s">
        <v>113</v>
      </c>
      <c r="F870" s="121" t="s">
        <v>52</v>
      </c>
      <c r="G870" s="121" t="s">
        <v>47</v>
      </c>
      <c r="H870" s="122">
        <v>2020</v>
      </c>
      <c r="I870" s="74">
        <v>100.7</v>
      </c>
      <c r="J870" s="74">
        <v>100.7</v>
      </c>
      <c r="K870" s="74">
        <v>100.7</v>
      </c>
      <c r="L870" s="74">
        <v>100.7</v>
      </c>
      <c r="M870" s="73">
        <v>100.7</v>
      </c>
      <c r="N870" s="73">
        <v>100.7</v>
      </c>
      <c r="O870" s="73">
        <v>100.7</v>
      </c>
      <c r="P870" s="73">
        <v>100.7</v>
      </c>
      <c r="Q870" s="73">
        <v>100.7</v>
      </c>
      <c r="R870" s="73">
        <v>100.7</v>
      </c>
      <c r="S870" s="73">
        <v>100.7</v>
      </c>
    </row>
    <row r="871" spans="1:19">
      <c r="A871" s="14">
        <f t="shared" si="37"/>
        <v>871</v>
      </c>
      <c r="B871" s="121" t="s">
        <v>1504</v>
      </c>
      <c r="C871" s="121"/>
      <c r="D871" s="121" t="s">
        <v>1505</v>
      </c>
      <c r="E871" s="121" t="s">
        <v>513</v>
      </c>
      <c r="F871" s="121" t="s">
        <v>52</v>
      </c>
      <c r="G871" s="121" t="s">
        <v>45</v>
      </c>
      <c r="H871" s="122">
        <v>2017</v>
      </c>
      <c r="I871" s="74">
        <v>10</v>
      </c>
      <c r="J871" s="74">
        <v>10</v>
      </c>
      <c r="K871" s="74">
        <v>10</v>
      </c>
      <c r="L871" s="74">
        <v>10</v>
      </c>
      <c r="M871" s="73">
        <v>10</v>
      </c>
      <c r="N871" s="73">
        <v>10</v>
      </c>
      <c r="O871" s="73">
        <v>10</v>
      </c>
      <c r="P871" s="73">
        <v>10</v>
      </c>
      <c r="Q871" s="73">
        <v>10</v>
      </c>
      <c r="R871" s="73">
        <v>10</v>
      </c>
      <c r="S871" s="73">
        <v>10</v>
      </c>
    </row>
    <row r="872" spans="1:19">
      <c r="A872" s="14">
        <f t="shared" si="37"/>
        <v>872</v>
      </c>
      <c r="B872" s="121" t="s">
        <v>131</v>
      </c>
      <c r="C872" s="121"/>
      <c r="D872" s="121" t="s">
        <v>2710</v>
      </c>
      <c r="E872" s="121" t="s">
        <v>59</v>
      </c>
      <c r="F872" s="121" t="s">
        <v>52</v>
      </c>
      <c r="G872" s="121" t="s">
        <v>45</v>
      </c>
      <c r="H872" s="122">
        <v>2021</v>
      </c>
      <c r="I872" s="74">
        <v>147.6</v>
      </c>
      <c r="J872" s="74">
        <v>147.6</v>
      </c>
      <c r="K872" s="74">
        <v>147.6</v>
      </c>
      <c r="L872" s="74">
        <v>147.6</v>
      </c>
      <c r="M872" s="73">
        <v>147.6</v>
      </c>
      <c r="N872" s="73">
        <v>147.6</v>
      </c>
      <c r="O872" s="73">
        <v>147.6</v>
      </c>
      <c r="P872" s="73">
        <v>147.6</v>
      </c>
      <c r="Q872" s="73">
        <v>147.6</v>
      </c>
      <c r="R872" s="73">
        <v>147.6</v>
      </c>
      <c r="S872" s="73">
        <v>147.6</v>
      </c>
    </row>
    <row r="873" spans="1:19">
      <c r="A873" s="14">
        <f t="shared" si="37"/>
        <v>873</v>
      </c>
      <c r="B873" s="121" t="s">
        <v>2978</v>
      </c>
      <c r="C873" s="121"/>
      <c r="D873" s="121" t="s">
        <v>2979</v>
      </c>
      <c r="E873" s="121" t="s">
        <v>49</v>
      </c>
      <c r="F873" s="121" t="s">
        <v>52</v>
      </c>
      <c r="G873" s="121" t="s">
        <v>47</v>
      </c>
      <c r="H873" s="122">
        <v>2021</v>
      </c>
      <c r="I873" s="74">
        <v>98.5</v>
      </c>
      <c r="J873" s="74">
        <v>98.5</v>
      </c>
      <c r="K873" s="74">
        <v>98.5</v>
      </c>
      <c r="L873" s="74">
        <v>98.5</v>
      </c>
      <c r="M873" s="73">
        <v>98.5</v>
      </c>
      <c r="N873" s="73">
        <v>98.5</v>
      </c>
      <c r="O873" s="73">
        <v>98.5</v>
      </c>
      <c r="P873" s="73">
        <v>98.5</v>
      </c>
      <c r="Q873" s="73">
        <v>98.5</v>
      </c>
      <c r="R873" s="73">
        <v>98.5</v>
      </c>
      <c r="S873" s="73">
        <v>98.5</v>
      </c>
    </row>
    <row r="874" spans="1:19">
      <c r="A874" s="14">
        <f t="shared" si="37"/>
        <v>874</v>
      </c>
      <c r="B874" s="121" t="s">
        <v>2980</v>
      </c>
      <c r="C874" s="121"/>
      <c r="D874" s="121" t="s">
        <v>2981</v>
      </c>
      <c r="E874" s="121" t="s">
        <v>49</v>
      </c>
      <c r="F874" s="121" t="s">
        <v>52</v>
      </c>
      <c r="G874" s="121" t="s">
        <v>47</v>
      </c>
      <c r="H874" s="122">
        <v>2021</v>
      </c>
      <c r="I874" s="74">
        <v>128.30000000000001</v>
      </c>
      <c r="J874" s="74">
        <v>128.30000000000001</v>
      </c>
      <c r="K874" s="74">
        <v>128.30000000000001</v>
      </c>
      <c r="L874" s="74">
        <v>128.30000000000001</v>
      </c>
      <c r="M874" s="73">
        <v>128.30000000000001</v>
      </c>
      <c r="N874" s="73">
        <v>128.30000000000001</v>
      </c>
      <c r="O874" s="73">
        <v>128.30000000000001</v>
      </c>
      <c r="P874" s="73">
        <v>128.30000000000001</v>
      </c>
      <c r="Q874" s="73">
        <v>128.30000000000001</v>
      </c>
      <c r="R874" s="73">
        <v>128.30000000000001</v>
      </c>
      <c r="S874" s="73">
        <v>128.30000000000001</v>
      </c>
    </row>
    <row r="875" spans="1:19">
      <c r="A875" s="14">
        <f t="shared" si="37"/>
        <v>875</v>
      </c>
      <c r="B875" s="121" t="s">
        <v>1506</v>
      </c>
      <c r="C875" s="121"/>
      <c r="D875" s="121" t="s">
        <v>1507</v>
      </c>
      <c r="E875" s="121" t="s">
        <v>1508</v>
      </c>
      <c r="F875" s="121" t="s">
        <v>52</v>
      </c>
      <c r="G875" s="121" t="s">
        <v>45</v>
      </c>
      <c r="H875" s="122">
        <v>2017</v>
      </c>
      <c r="I875" s="74">
        <v>5.3</v>
      </c>
      <c r="J875" s="74">
        <v>5.3</v>
      </c>
      <c r="K875" s="74">
        <v>5.3</v>
      </c>
      <c r="L875" s="74">
        <v>5.3</v>
      </c>
      <c r="M875" s="73">
        <v>5.3</v>
      </c>
      <c r="N875" s="73">
        <v>5.3</v>
      </c>
      <c r="O875" s="73">
        <v>5.3</v>
      </c>
      <c r="P875" s="73">
        <v>5.3</v>
      </c>
      <c r="Q875" s="73">
        <v>5.3</v>
      </c>
      <c r="R875" s="73">
        <v>5.3</v>
      </c>
      <c r="S875" s="73">
        <v>5.3</v>
      </c>
    </row>
    <row r="876" spans="1:19">
      <c r="A876" s="14">
        <f t="shared" si="37"/>
        <v>876</v>
      </c>
      <c r="B876" s="121" t="s">
        <v>1509</v>
      </c>
      <c r="C876" s="121"/>
      <c r="D876" s="121" t="s">
        <v>1510</v>
      </c>
      <c r="E876" s="121" t="s">
        <v>592</v>
      </c>
      <c r="F876" s="121" t="s">
        <v>52</v>
      </c>
      <c r="G876" s="121" t="s">
        <v>46</v>
      </c>
      <c r="H876" s="122">
        <v>2019</v>
      </c>
      <c r="I876" s="74">
        <v>10</v>
      </c>
      <c r="J876" s="74">
        <v>10</v>
      </c>
      <c r="K876" s="74">
        <v>10</v>
      </c>
      <c r="L876" s="74">
        <v>10</v>
      </c>
      <c r="M876" s="73">
        <v>10</v>
      </c>
      <c r="N876" s="73">
        <v>10</v>
      </c>
      <c r="O876" s="73">
        <v>10</v>
      </c>
      <c r="P876" s="73">
        <v>10</v>
      </c>
      <c r="Q876" s="73">
        <v>10</v>
      </c>
      <c r="R876" s="73">
        <v>10</v>
      </c>
      <c r="S876" s="73">
        <v>10</v>
      </c>
    </row>
    <row r="877" spans="1:19">
      <c r="A877" s="14">
        <f t="shared" si="37"/>
        <v>877</v>
      </c>
      <c r="B877" s="121" t="s">
        <v>2982</v>
      </c>
      <c r="C877" s="121"/>
      <c r="D877" s="121" t="s">
        <v>2983</v>
      </c>
      <c r="E877" s="121" t="s">
        <v>132</v>
      </c>
      <c r="F877" s="121" t="s">
        <v>52</v>
      </c>
      <c r="G877" s="121" t="s">
        <v>55</v>
      </c>
      <c r="H877" s="122">
        <v>2021</v>
      </c>
      <c r="I877" s="74">
        <v>121.4</v>
      </c>
      <c r="J877" s="74">
        <v>121.4</v>
      </c>
      <c r="K877" s="74">
        <v>121.4</v>
      </c>
      <c r="L877" s="74">
        <v>121.4</v>
      </c>
      <c r="M877" s="73">
        <v>121.4</v>
      </c>
      <c r="N877" s="73">
        <v>121.4</v>
      </c>
      <c r="O877" s="73">
        <v>121.4</v>
      </c>
      <c r="P877" s="73">
        <v>121.4</v>
      </c>
      <c r="Q877" s="73">
        <v>121.4</v>
      </c>
      <c r="R877" s="73">
        <v>121.4</v>
      </c>
      <c r="S877" s="73">
        <v>121.4</v>
      </c>
    </row>
    <row r="878" spans="1:19">
      <c r="A878" s="14">
        <f t="shared" si="37"/>
        <v>878</v>
      </c>
      <c r="B878" s="121" t="s">
        <v>2984</v>
      </c>
      <c r="C878" s="121"/>
      <c r="D878" s="121" t="s">
        <v>2985</v>
      </c>
      <c r="E878" s="121" t="s">
        <v>132</v>
      </c>
      <c r="F878" s="121" t="s">
        <v>52</v>
      </c>
      <c r="G878" s="121" t="s">
        <v>55</v>
      </c>
      <c r="H878" s="122">
        <v>2021</v>
      </c>
      <c r="I878" s="74">
        <v>118.6</v>
      </c>
      <c r="J878" s="74">
        <v>118.6</v>
      </c>
      <c r="K878" s="74">
        <v>118.6</v>
      </c>
      <c r="L878" s="74">
        <v>118.6</v>
      </c>
      <c r="M878" s="73">
        <v>118.6</v>
      </c>
      <c r="N878" s="73">
        <v>118.6</v>
      </c>
      <c r="O878" s="73">
        <v>118.6</v>
      </c>
      <c r="P878" s="73">
        <v>118.6</v>
      </c>
      <c r="Q878" s="73">
        <v>118.6</v>
      </c>
      <c r="R878" s="73">
        <v>118.6</v>
      </c>
      <c r="S878" s="73">
        <v>118.6</v>
      </c>
    </row>
    <row r="879" spans="1:19">
      <c r="A879" s="14">
        <f t="shared" si="37"/>
        <v>879</v>
      </c>
      <c r="B879" s="121" t="s">
        <v>1511</v>
      </c>
      <c r="C879" s="121"/>
      <c r="D879" s="121" t="s">
        <v>1512</v>
      </c>
      <c r="E879" s="121" t="s">
        <v>1340</v>
      </c>
      <c r="F879" s="121" t="s">
        <v>52</v>
      </c>
      <c r="G879" s="121" t="s">
        <v>45</v>
      </c>
      <c r="H879" s="122">
        <v>2017</v>
      </c>
      <c r="I879" s="74">
        <v>5.2</v>
      </c>
      <c r="J879" s="74">
        <v>5.2</v>
      </c>
      <c r="K879" s="74">
        <v>5.2</v>
      </c>
      <c r="L879" s="74">
        <v>5.2</v>
      </c>
      <c r="M879" s="73">
        <v>5.2</v>
      </c>
      <c r="N879" s="73">
        <v>5.2</v>
      </c>
      <c r="O879" s="73">
        <v>5.2</v>
      </c>
      <c r="P879" s="73">
        <v>5.2</v>
      </c>
      <c r="Q879" s="73">
        <v>5.2</v>
      </c>
      <c r="R879" s="73">
        <v>5.2</v>
      </c>
      <c r="S879" s="73">
        <v>5.2</v>
      </c>
    </row>
    <row r="880" spans="1:19">
      <c r="A880" s="14">
        <f t="shared" si="37"/>
        <v>880</v>
      </c>
      <c r="B880" s="121" t="s">
        <v>1648</v>
      </c>
      <c r="C880" s="121"/>
      <c r="D880" s="121" t="s">
        <v>2274</v>
      </c>
      <c r="E880" s="121" t="s">
        <v>57</v>
      </c>
      <c r="F880" s="121" t="s">
        <v>52</v>
      </c>
      <c r="G880" s="121" t="s">
        <v>47</v>
      </c>
      <c r="H880" s="122">
        <v>2020</v>
      </c>
      <c r="I880" s="74">
        <v>180</v>
      </c>
      <c r="J880" s="74">
        <v>180</v>
      </c>
      <c r="K880" s="74">
        <v>180</v>
      </c>
      <c r="L880" s="74">
        <v>180</v>
      </c>
      <c r="M880" s="73">
        <v>180</v>
      </c>
      <c r="N880" s="73">
        <v>180</v>
      </c>
      <c r="O880" s="73">
        <v>180</v>
      </c>
      <c r="P880" s="73">
        <v>180</v>
      </c>
      <c r="Q880" s="73">
        <v>180</v>
      </c>
      <c r="R880" s="73">
        <v>180</v>
      </c>
      <c r="S880" s="73">
        <v>180</v>
      </c>
    </row>
    <row r="881" spans="1:19">
      <c r="A881" s="14">
        <f t="shared" si="37"/>
        <v>881</v>
      </c>
      <c r="B881" s="121" t="s">
        <v>1448</v>
      </c>
      <c r="C881" s="121"/>
      <c r="D881" s="121" t="s">
        <v>1449</v>
      </c>
      <c r="E881" s="121" t="s">
        <v>51</v>
      </c>
      <c r="F881" s="121" t="s">
        <v>52</v>
      </c>
      <c r="G881" s="121" t="s">
        <v>46</v>
      </c>
      <c r="H881" s="122">
        <v>2013</v>
      </c>
      <c r="I881" s="74">
        <v>39.18</v>
      </c>
      <c r="J881" s="74">
        <v>39.200000000000003</v>
      </c>
      <c r="K881" s="74">
        <v>39.200000000000003</v>
      </c>
      <c r="L881" s="74">
        <v>39.200000000000003</v>
      </c>
      <c r="M881" s="73">
        <v>39.200000000000003</v>
      </c>
      <c r="N881" s="73">
        <v>39.200000000000003</v>
      </c>
      <c r="O881" s="73">
        <v>39.200000000000003</v>
      </c>
      <c r="P881" s="73">
        <v>39.200000000000003</v>
      </c>
      <c r="Q881" s="73">
        <v>39.200000000000003</v>
      </c>
      <c r="R881" s="73">
        <v>39.200000000000003</v>
      </c>
      <c r="S881" s="73">
        <v>39.200000000000003</v>
      </c>
    </row>
    <row r="882" spans="1:19">
      <c r="A882" s="14">
        <f t="shared" si="37"/>
        <v>882</v>
      </c>
      <c r="B882" s="121" t="s">
        <v>1513</v>
      </c>
      <c r="C882" s="121"/>
      <c r="D882" s="121" t="s">
        <v>1514</v>
      </c>
      <c r="E882" s="121" t="s">
        <v>51</v>
      </c>
      <c r="F882" s="121" t="s">
        <v>52</v>
      </c>
      <c r="G882" s="121" t="s">
        <v>46</v>
      </c>
      <c r="H882" s="122">
        <v>2014</v>
      </c>
      <c r="I882" s="74">
        <v>4.4000000000000004</v>
      </c>
      <c r="J882" s="74">
        <v>4.4000000000000004</v>
      </c>
      <c r="K882" s="74">
        <v>4.4000000000000004</v>
      </c>
      <c r="L882" s="74">
        <v>4.4000000000000004</v>
      </c>
      <c r="M882" s="73">
        <v>4.4000000000000004</v>
      </c>
      <c r="N882" s="73">
        <v>4.4000000000000004</v>
      </c>
      <c r="O882" s="73">
        <v>4.4000000000000004</v>
      </c>
      <c r="P882" s="73">
        <v>4.4000000000000004</v>
      </c>
      <c r="Q882" s="73">
        <v>4.4000000000000004</v>
      </c>
      <c r="R882" s="73">
        <v>4.4000000000000004</v>
      </c>
      <c r="S882" s="73">
        <v>4.4000000000000004</v>
      </c>
    </row>
    <row r="883" spans="1:19">
      <c r="A883" s="14">
        <f t="shared" si="37"/>
        <v>883</v>
      </c>
      <c r="B883" s="121" t="s">
        <v>1517</v>
      </c>
      <c r="C883" s="121"/>
      <c r="D883" s="121" t="s">
        <v>1518</v>
      </c>
      <c r="E883" s="121" t="s">
        <v>51</v>
      </c>
      <c r="F883" s="121" t="s">
        <v>52</v>
      </c>
      <c r="G883" s="121" t="s">
        <v>46</v>
      </c>
      <c r="H883" s="122">
        <v>2014</v>
      </c>
      <c r="I883" s="74">
        <v>5.5</v>
      </c>
      <c r="J883" s="74">
        <v>5.5</v>
      </c>
      <c r="K883" s="74">
        <v>5.5</v>
      </c>
      <c r="L883" s="74">
        <v>5.5</v>
      </c>
      <c r="M883" s="73">
        <v>5.5</v>
      </c>
      <c r="N883" s="73">
        <v>5.5</v>
      </c>
      <c r="O883" s="73">
        <v>5.5</v>
      </c>
      <c r="P883" s="73">
        <v>5.5</v>
      </c>
      <c r="Q883" s="73">
        <v>5.5</v>
      </c>
      <c r="R883" s="73">
        <v>5.5</v>
      </c>
      <c r="S883" s="73">
        <v>5.5</v>
      </c>
    </row>
    <row r="884" spans="1:19">
      <c r="A884" s="14">
        <f t="shared" si="37"/>
        <v>884</v>
      </c>
      <c r="B884" s="121" t="s">
        <v>1450</v>
      </c>
      <c r="C884" s="121"/>
      <c r="D884" s="121" t="s">
        <v>1451</v>
      </c>
      <c r="E884" s="121" t="s">
        <v>1023</v>
      </c>
      <c r="F884" s="121" t="s">
        <v>52</v>
      </c>
      <c r="G884" s="121" t="s">
        <v>46</v>
      </c>
      <c r="H884" s="122">
        <v>2014</v>
      </c>
      <c r="I884" s="74">
        <v>37.619999999999997</v>
      </c>
      <c r="J884" s="74">
        <v>37.6</v>
      </c>
      <c r="K884" s="74">
        <v>37.6</v>
      </c>
      <c r="L884" s="74">
        <v>37.6</v>
      </c>
      <c r="M884" s="73">
        <v>37.6</v>
      </c>
      <c r="N884" s="73">
        <v>37.6</v>
      </c>
      <c r="O884" s="73">
        <v>37.6</v>
      </c>
      <c r="P884" s="73">
        <v>37.6</v>
      </c>
      <c r="Q884" s="73">
        <v>37.6</v>
      </c>
      <c r="R884" s="73">
        <v>37.6</v>
      </c>
      <c r="S884" s="73">
        <v>37.6</v>
      </c>
    </row>
    <row r="885" spans="1:19">
      <c r="A885" s="14">
        <f t="shared" si="37"/>
        <v>885</v>
      </c>
      <c r="B885" s="121" t="s">
        <v>1452</v>
      </c>
      <c r="C885" s="121"/>
      <c r="D885" s="121" t="s">
        <v>1453</v>
      </c>
      <c r="E885" s="121" t="s">
        <v>1454</v>
      </c>
      <c r="F885" s="121" t="s">
        <v>52</v>
      </c>
      <c r="G885" s="121" t="s">
        <v>46</v>
      </c>
      <c r="H885" s="122">
        <v>2015</v>
      </c>
      <c r="I885" s="74">
        <v>100</v>
      </c>
      <c r="J885" s="74">
        <v>100</v>
      </c>
      <c r="K885" s="74">
        <v>100</v>
      </c>
      <c r="L885" s="74">
        <v>100</v>
      </c>
      <c r="M885" s="73">
        <v>100</v>
      </c>
      <c r="N885" s="73">
        <v>100</v>
      </c>
      <c r="O885" s="73">
        <v>100</v>
      </c>
      <c r="P885" s="73">
        <v>100</v>
      </c>
      <c r="Q885" s="73">
        <v>100</v>
      </c>
      <c r="R885" s="73">
        <v>100</v>
      </c>
      <c r="S885" s="73">
        <v>100</v>
      </c>
    </row>
    <row r="886" spans="1:19">
      <c r="A886" s="14">
        <f t="shared" si="37"/>
        <v>886</v>
      </c>
      <c r="B886" s="121" t="s">
        <v>1455</v>
      </c>
      <c r="C886" s="121"/>
      <c r="D886" s="121" t="s">
        <v>1456</v>
      </c>
      <c r="E886" s="121" t="s">
        <v>56</v>
      </c>
      <c r="F886" s="121" t="s">
        <v>52</v>
      </c>
      <c r="G886" s="121" t="s">
        <v>47</v>
      </c>
      <c r="H886" s="122">
        <v>2017</v>
      </c>
      <c r="I886" s="74">
        <v>110.2</v>
      </c>
      <c r="J886" s="74">
        <v>110.2</v>
      </c>
      <c r="K886" s="74">
        <v>110.2</v>
      </c>
      <c r="L886" s="74">
        <v>110.2</v>
      </c>
      <c r="M886" s="73">
        <v>110.2</v>
      </c>
      <c r="N886" s="73">
        <v>110.2</v>
      </c>
      <c r="O886" s="73">
        <v>110.2</v>
      </c>
      <c r="P886" s="73">
        <v>110.2</v>
      </c>
      <c r="Q886" s="73">
        <v>110.2</v>
      </c>
      <c r="R886" s="73">
        <v>110.2</v>
      </c>
      <c r="S886" s="73">
        <v>110.2</v>
      </c>
    </row>
    <row r="887" spans="1:19">
      <c r="A887" s="14">
        <f t="shared" si="37"/>
        <v>887</v>
      </c>
      <c r="B887" s="121" t="s">
        <v>1457</v>
      </c>
      <c r="C887" s="121"/>
      <c r="D887" s="121" t="s">
        <v>1458</v>
      </c>
      <c r="E887" s="121" t="s">
        <v>1141</v>
      </c>
      <c r="F887" s="121" t="s">
        <v>52</v>
      </c>
      <c r="G887" s="121" t="s">
        <v>47</v>
      </c>
      <c r="H887" s="122">
        <v>2016</v>
      </c>
      <c r="I887" s="74">
        <v>112</v>
      </c>
      <c r="J887" s="74">
        <v>112</v>
      </c>
      <c r="K887" s="74">
        <v>112</v>
      </c>
      <c r="L887" s="74">
        <v>112</v>
      </c>
      <c r="M887" s="73">
        <v>112</v>
      </c>
      <c r="N887" s="73">
        <v>112</v>
      </c>
      <c r="O887" s="73">
        <v>112</v>
      </c>
      <c r="P887" s="73">
        <v>112</v>
      </c>
      <c r="Q887" s="73">
        <v>112</v>
      </c>
      <c r="R887" s="73">
        <v>112</v>
      </c>
      <c r="S887" s="73">
        <v>112</v>
      </c>
    </row>
    <row r="888" spans="1:19">
      <c r="A888" s="14">
        <f t="shared" si="37"/>
        <v>888</v>
      </c>
      <c r="B888" s="121" t="s">
        <v>1737</v>
      </c>
      <c r="C888" s="121"/>
      <c r="D888" s="121" t="s">
        <v>1739</v>
      </c>
      <c r="E888" s="121" t="s">
        <v>1214</v>
      </c>
      <c r="F888" s="121" t="s">
        <v>52</v>
      </c>
      <c r="G888" s="121" t="s">
        <v>47</v>
      </c>
      <c r="H888" s="122">
        <v>2019</v>
      </c>
      <c r="I888" s="74">
        <v>125.04</v>
      </c>
      <c r="J888" s="74">
        <v>125.1</v>
      </c>
      <c r="K888" s="74">
        <v>125.1</v>
      </c>
      <c r="L888" s="74">
        <v>125.1</v>
      </c>
      <c r="M888" s="73">
        <v>125.1</v>
      </c>
      <c r="N888" s="73">
        <v>125.1</v>
      </c>
      <c r="O888" s="73">
        <v>125.1</v>
      </c>
      <c r="P888" s="73">
        <v>125.1</v>
      </c>
      <c r="Q888" s="73">
        <v>125.1</v>
      </c>
      <c r="R888" s="73">
        <v>125.1</v>
      </c>
      <c r="S888" s="73">
        <v>125.1</v>
      </c>
    </row>
    <row r="889" spans="1:19">
      <c r="A889" s="14">
        <f t="shared" si="37"/>
        <v>889</v>
      </c>
      <c r="B889" s="121" t="s">
        <v>1738</v>
      </c>
      <c r="C889" s="121"/>
      <c r="D889" s="121" t="s">
        <v>1740</v>
      </c>
      <c r="E889" s="121" t="s">
        <v>1214</v>
      </c>
      <c r="F889" s="121" t="s">
        <v>52</v>
      </c>
      <c r="G889" s="121" t="s">
        <v>47</v>
      </c>
      <c r="H889" s="122">
        <v>2019</v>
      </c>
      <c r="I889" s="74">
        <v>127.95</v>
      </c>
      <c r="J889" s="74">
        <v>128.1</v>
      </c>
      <c r="K889" s="74">
        <v>128.1</v>
      </c>
      <c r="L889" s="74">
        <v>128.1</v>
      </c>
      <c r="M889" s="73">
        <v>128.1</v>
      </c>
      <c r="N889" s="73">
        <v>128.1</v>
      </c>
      <c r="O889" s="73">
        <v>128.1</v>
      </c>
      <c r="P889" s="73">
        <v>128.1</v>
      </c>
      <c r="Q889" s="73">
        <v>128.1</v>
      </c>
      <c r="R889" s="73">
        <v>128.1</v>
      </c>
      <c r="S889" s="73">
        <v>128.1</v>
      </c>
    </row>
    <row r="890" spans="1:19">
      <c r="A890" s="14">
        <f t="shared" si="37"/>
        <v>890</v>
      </c>
      <c r="B890" s="121" t="s">
        <v>1677</v>
      </c>
      <c r="C890" s="121"/>
      <c r="D890" s="121" t="s">
        <v>2711</v>
      </c>
      <c r="E890" s="121" t="s">
        <v>988</v>
      </c>
      <c r="F890" s="121" t="s">
        <v>52</v>
      </c>
      <c r="G890" s="121" t="s">
        <v>45</v>
      </c>
      <c r="H890" s="122">
        <v>2021</v>
      </c>
      <c r="I890" s="74">
        <v>83.9</v>
      </c>
      <c r="J890" s="74">
        <v>83.9</v>
      </c>
      <c r="K890" s="74">
        <v>83.9</v>
      </c>
      <c r="L890" s="74">
        <v>83.9</v>
      </c>
      <c r="M890" s="73">
        <v>83.9</v>
      </c>
      <c r="N890" s="73">
        <v>83.9</v>
      </c>
      <c r="O890" s="73">
        <v>83.9</v>
      </c>
      <c r="P890" s="73">
        <v>83.9</v>
      </c>
      <c r="Q890" s="73">
        <v>83.9</v>
      </c>
      <c r="R890" s="73">
        <v>83.9</v>
      </c>
      <c r="S890" s="73">
        <v>83.9</v>
      </c>
    </row>
    <row r="891" spans="1:19">
      <c r="A891" s="14">
        <f t="shared" si="37"/>
        <v>891</v>
      </c>
      <c r="B891" s="121" t="s">
        <v>1519</v>
      </c>
      <c r="C891" s="121"/>
      <c r="D891" s="121" t="s">
        <v>1520</v>
      </c>
      <c r="E891" s="121" t="s">
        <v>352</v>
      </c>
      <c r="F891" s="121" t="s">
        <v>52</v>
      </c>
      <c r="G891" s="121" t="s">
        <v>46</v>
      </c>
      <c r="H891" s="122">
        <v>2017</v>
      </c>
      <c r="I891" s="74">
        <v>2.6</v>
      </c>
      <c r="J891" s="74">
        <v>2.6</v>
      </c>
      <c r="K891" s="74">
        <v>2.6</v>
      </c>
      <c r="L891" s="74">
        <v>2.6</v>
      </c>
      <c r="M891" s="73">
        <v>2.6</v>
      </c>
      <c r="N891" s="73">
        <v>2.6</v>
      </c>
      <c r="O891" s="73">
        <v>2.6</v>
      </c>
      <c r="P891" s="73">
        <v>2.6</v>
      </c>
      <c r="Q891" s="73">
        <v>2.6</v>
      </c>
      <c r="R891" s="73">
        <v>2.6</v>
      </c>
      <c r="S891" s="73">
        <v>2.6</v>
      </c>
    </row>
    <row r="892" spans="1:19">
      <c r="A892" s="14">
        <f t="shared" si="37"/>
        <v>892</v>
      </c>
      <c r="B892" s="121" t="s">
        <v>2712</v>
      </c>
      <c r="C892" s="121"/>
      <c r="D892" s="121" t="s">
        <v>2275</v>
      </c>
      <c r="E892" s="121" t="s">
        <v>113</v>
      </c>
      <c r="F892" s="121" t="s">
        <v>52</v>
      </c>
      <c r="G892" s="121" t="s">
        <v>47</v>
      </c>
      <c r="H892" s="122">
        <v>2020</v>
      </c>
      <c r="I892" s="74">
        <v>153.6</v>
      </c>
      <c r="J892" s="74">
        <v>153.6</v>
      </c>
      <c r="K892" s="74">
        <v>153.6</v>
      </c>
      <c r="L892" s="74">
        <v>153.6</v>
      </c>
      <c r="M892" s="73">
        <v>153.6</v>
      </c>
      <c r="N892" s="73">
        <v>153.6</v>
      </c>
      <c r="O892" s="73">
        <v>153.6</v>
      </c>
      <c r="P892" s="73">
        <v>153.6</v>
      </c>
      <c r="Q892" s="73">
        <v>153.6</v>
      </c>
      <c r="R892" s="73">
        <v>153.6</v>
      </c>
      <c r="S892" s="73">
        <v>153.6</v>
      </c>
    </row>
    <row r="893" spans="1:19">
      <c r="A893" s="14">
        <f t="shared" si="37"/>
        <v>893</v>
      </c>
      <c r="B893" s="121" t="s">
        <v>2713</v>
      </c>
      <c r="C893" s="121"/>
      <c r="D893" s="121" t="s">
        <v>2276</v>
      </c>
      <c r="E893" s="121" t="s">
        <v>113</v>
      </c>
      <c r="F893" s="121" t="s">
        <v>52</v>
      </c>
      <c r="G893" s="121" t="s">
        <v>47</v>
      </c>
      <c r="H893" s="122">
        <v>2020</v>
      </c>
      <c r="I893" s="74">
        <v>150</v>
      </c>
      <c r="J893" s="74">
        <v>150</v>
      </c>
      <c r="K893" s="74">
        <v>150</v>
      </c>
      <c r="L893" s="74">
        <v>150</v>
      </c>
      <c r="M893" s="73">
        <v>150</v>
      </c>
      <c r="N893" s="73">
        <v>150</v>
      </c>
      <c r="O893" s="73">
        <v>150</v>
      </c>
      <c r="P893" s="73">
        <v>150</v>
      </c>
      <c r="Q893" s="73">
        <v>150</v>
      </c>
      <c r="R893" s="73">
        <v>150</v>
      </c>
      <c r="S893" s="73">
        <v>150</v>
      </c>
    </row>
    <row r="894" spans="1:19">
      <c r="A894" s="14">
        <f t="shared" si="37"/>
        <v>894</v>
      </c>
      <c r="B894" s="121" t="s">
        <v>2714</v>
      </c>
      <c r="C894" s="121"/>
      <c r="D894" s="121" t="s">
        <v>2715</v>
      </c>
      <c r="E894" s="121" t="s">
        <v>113</v>
      </c>
      <c r="F894" s="121" t="s">
        <v>52</v>
      </c>
      <c r="G894" s="121" t="s">
        <v>47</v>
      </c>
      <c r="H894" s="122">
        <v>2021</v>
      </c>
      <c r="I894" s="74">
        <v>126.5</v>
      </c>
      <c r="J894" s="74">
        <v>126.5</v>
      </c>
      <c r="K894" s="74">
        <v>126.5</v>
      </c>
      <c r="L894" s="74">
        <v>126.5</v>
      </c>
      <c r="M894" s="73">
        <v>126.5</v>
      </c>
      <c r="N894" s="73">
        <v>126.5</v>
      </c>
      <c r="O894" s="73">
        <v>126.5</v>
      </c>
      <c r="P894" s="73">
        <v>126.5</v>
      </c>
      <c r="Q894" s="73">
        <v>126.5</v>
      </c>
      <c r="R894" s="73">
        <v>126.5</v>
      </c>
      <c r="S894" s="73">
        <v>126.5</v>
      </c>
    </row>
    <row r="895" spans="1:19">
      <c r="A895" s="14">
        <f t="shared" si="37"/>
        <v>895</v>
      </c>
      <c r="B895" s="121" t="s">
        <v>2716</v>
      </c>
      <c r="C895" s="121"/>
      <c r="D895" s="121" t="s">
        <v>2717</v>
      </c>
      <c r="E895" s="121" t="s">
        <v>113</v>
      </c>
      <c r="F895" s="121" t="s">
        <v>52</v>
      </c>
      <c r="G895" s="121" t="s">
        <v>47</v>
      </c>
      <c r="H895" s="122">
        <v>2021</v>
      </c>
      <c r="I895" s="74">
        <v>126.4</v>
      </c>
      <c r="J895" s="74">
        <v>126.4</v>
      </c>
      <c r="K895" s="74">
        <v>126.4</v>
      </c>
      <c r="L895" s="74">
        <v>126.4</v>
      </c>
      <c r="M895" s="73">
        <v>126.4</v>
      </c>
      <c r="N895" s="73">
        <v>126.4</v>
      </c>
      <c r="O895" s="73">
        <v>126.4</v>
      </c>
      <c r="P895" s="73">
        <v>126.4</v>
      </c>
      <c r="Q895" s="73">
        <v>126.4</v>
      </c>
      <c r="R895" s="73">
        <v>126.4</v>
      </c>
      <c r="S895" s="73">
        <v>126.4</v>
      </c>
    </row>
    <row r="896" spans="1:19">
      <c r="A896" s="14">
        <f t="shared" si="37"/>
        <v>896</v>
      </c>
      <c r="B896" s="121" t="s">
        <v>1790</v>
      </c>
      <c r="C896" s="121"/>
      <c r="D896" s="121" t="s">
        <v>2201</v>
      </c>
      <c r="E896" s="121" t="s">
        <v>61</v>
      </c>
      <c r="F896" s="121" t="s">
        <v>52</v>
      </c>
      <c r="G896" s="121" t="s">
        <v>47</v>
      </c>
      <c r="H896" s="122">
        <v>2020</v>
      </c>
      <c r="I896" s="74">
        <v>102.5</v>
      </c>
      <c r="J896" s="74">
        <v>102.5</v>
      </c>
      <c r="K896" s="74">
        <v>102.5</v>
      </c>
      <c r="L896" s="74">
        <v>102.5</v>
      </c>
      <c r="M896" s="73">
        <v>102.5</v>
      </c>
      <c r="N896" s="73">
        <v>102.5</v>
      </c>
      <c r="O896" s="73">
        <v>102.5</v>
      </c>
      <c r="P896" s="73">
        <v>102.5</v>
      </c>
      <c r="Q896" s="73">
        <v>102.5</v>
      </c>
      <c r="R896" s="73">
        <v>102.5</v>
      </c>
      <c r="S896" s="73">
        <v>102.5</v>
      </c>
    </row>
    <row r="897" spans="1:19">
      <c r="A897" s="14">
        <f t="shared" si="37"/>
        <v>897</v>
      </c>
      <c r="B897" s="121" t="s">
        <v>1790</v>
      </c>
      <c r="C897" s="121"/>
      <c r="D897" s="121" t="s">
        <v>2202</v>
      </c>
      <c r="E897" s="121" t="s">
        <v>61</v>
      </c>
      <c r="F897" s="121" t="s">
        <v>52</v>
      </c>
      <c r="G897" s="121" t="s">
        <v>47</v>
      </c>
      <c r="H897" s="122">
        <v>2020</v>
      </c>
      <c r="I897" s="74">
        <v>102.5</v>
      </c>
      <c r="J897" s="74">
        <v>102.5</v>
      </c>
      <c r="K897" s="74">
        <v>102.5</v>
      </c>
      <c r="L897" s="74">
        <v>102.5</v>
      </c>
      <c r="M897" s="73">
        <v>102.5</v>
      </c>
      <c r="N897" s="73">
        <v>102.5</v>
      </c>
      <c r="O897" s="73">
        <v>102.5</v>
      </c>
      <c r="P897" s="73">
        <v>102.5</v>
      </c>
      <c r="Q897" s="73">
        <v>102.5</v>
      </c>
      <c r="R897" s="73">
        <v>102.5</v>
      </c>
      <c r="S897" s="73">
        <v>102.5</v>
      </c>
    </row>
    <row r="898" spans="1:19">
      <c r="A898" s="14">
        <f t="shared" si="37"/>
        <v>898</v>
      </c>
      <c r="B898" s="121" t="s">
        <v>1791</v>
      </c>
      <c r="C898" s="121"/>
      <c r="D898" s="121" t="s">
        <v>2277</v>
      </c>
      <c r="E898" s="121" t="s">
        <v>61</v>
      </c>
      <c r="F898" s="121" t="s">
        <v>52</v>
      </c>
      <c r="G898" s="121" t="s">
        <v>47</v>
      </c>
      <c r="H898" s="122">
        <v>2020</v>
      </c>
      <c r="I898" s="74">
        <v>97.5</v>
      </c>
      <c r="J898" s="74">
        <v>97.5</v>
      </c>
      <c r="K898" s="74">
        <v>97.5</v>
      </c>
      <c r="L898" s="74">
        <v>97.5</v>
      </c>
      <c r="M898" s="73">
        <v>97.5</v>
      </c>
      <c r="N898" s="73">
        <v>97.5</v>
      </c>
      <c r="O898" s="73">
        <v>97.5</v>
      </c>
      <c r="P898" s="73">
        <v>97.5</v>
      </c>
      <c r="Q898" s="73">
        <v>97.5</v>
      </c>
      <c r="R898" s="73">
        <v>97.5</v>
      </c>
      <c r="S898" s="73">
        <v>97.5</v>
      </c>
    </row>
    <row r="899" spans="1:19">
      <c r="A899" s="14">
        <f t="shared" si="37"/>
        <v>899</v>
      </c>
      <c r="B899" s="121" t="s">
        <v>1791</v>
      </c>
      <c r="C899" s="121"/>
      <c r="D899" s="121" t="s">
        <v>2278</v>
      </c>
      <c r="E899" s="121" t="s">
        <v>61</v>
      </c>
      <c r="F899" s="121" t="s">
        <v>52</v>
      </c>
      <c r="G899" s="121" t="s">
        <v>47</v>
      </c>
      <c r="H899" s="122">
        <v>2020</v>
      </c>
      <c r="I899" s="74">
        <v>107.5</v>
      </c>
      <c r="J899" s="74">
        <v>107.5</v>
      </c>
      <c r="K899" s="74">
        <v>107.5</v>
      </c>
      <c r="L899" s="74">
        <v>107.5</v>
      </c>
      <c r="M899" s="73">
        <v>107.5</v>
      </c>
      <c r="N899" s="73">
        <v>107.5</v>
      </c>
      <c r="O899" s="73">
        <v>107.5</v>
      </c>
      <c r="P899" s="73">
        <v>107.5</v>
      </c>
      <c r="Q899" s="73">
        <v>107.5</v>
      </c>
      <c r="R899" s="73">
        <v>107.5</v>
      </c>
      <c r="S899" s="73">
        <v>107.5</v>
      </c>
    </row>
    <row r="900" spans="1:19">
      <c r="A900" s="14">
        <f t="shared" si="37"/>
        <v>900</v>
      </c>
      <c r="B900" s="121" t="s">
        <v>1652</v>
      </c>
      <c r="C900" s="121"/>
      <c r="D900" s="121" t="s">
        <v>2279</v>
      </c>
      <c r="E900" s="121" t="s">
        <v>1174</v>
      </c>
      <c r="F900" s="121" t="s">
        <v>52</v>
      </c>
      <c r="G900" s="121" t="s">
        <v>47</v>
      </c>
      <c r="H900" s="122">
        <v>2020</v>
      </c>
      <c r="I900" s="74">
        <v>211.19</v>
      </c>
      <c r="J900" s="74">
        <v>200</v>
      </c>
      <c r="K900" s="74">
        <v>200</v>
      </c>
      <c r="L900" s="74">
        <v>200</v>
      </c>
      <c r="M900" s="73">
        <v>200</v>
      </c>
      <c r="N900" s="73">
        <v>200</v>
      </c>
      <c r="O900" s="73">
        <v>200</v>
      </c>
      <c r="P900" s="73">
        <v>200</v>
      </c>
      <c r="Q900" s="73">
        <v>200</v>
      </c>
      <c r="R900" s="73">
        <v>200</v>
      </c>
      <c r="S900" s="73">
        <v>200</v>
      </c>
    </row>
    <row r="901" spans="1:19">
      <c r="A901" s="14">
        <f t="shared" ref="A901:A964" si="38">A900+1</f>
        <v>901</v>
      </c>
      <c r="B901" s="121" t="s">
        <v>1459</v>
      </c>
      <c r="C901" s="121"/>
      <c r="D901" s="121" t="s">
        <v>1460</v>
      </c>
      <c r="E901" s="121" t="s">
        <v>56</v>
      </c>
      <c r="F901" s="121" t="s">
        <v>52</v>
      </c>
      <c r="G901" s="121" t="s">
        <v>47</v>
      </c>
      <c r="H901" s="122">
        <v>2016</v>
      </c>
      <c r="I901" s="74">
        <v>78.75</v>
      </c>
      <c r="J901" s="74">
        <v>78.8</v>
      </c>
      <c r="K901" s="74">
        <v>78.8</v>
      </c>
      <c r="L901" s="74">
        <v>78.8</v>
      </c>
      <c r="M901" s="73">
        <v>78.8</v>
      </c>
      <c r="N901" s="73">
        <v>78.8</v>
      </c>
      <c r="O901" s="73">
        <v>78.8</v>
      </c>
      <c r="P901" s="73">
        <v>78.8</v>
      </c>
      <c r="Q901" s="73">
        <v>78.8</v>
      </c>
      <c r="R901" s="73">
        <v>78.8</v>
      </c>
      <c r="S901" s="73">
        <v>78.8</v>
      </c>
    </row>
    <row r="902" spans="1:19">
      <c r="A902" s="14">
        <f t="shared" si="38"/>
        <v>902</v>
      </c>
      <c r="B902" s="121" t="s">
        <v>1461</v>
      </c>
      <c r="C902" s="121"/>
      <c r="D902" s="121" t="s">
        <v>1462</v>
      </c>
      <c r="E902" s="121" t="s">
        <v>56</v>
      </c>
      <c r="F902" s="121" t="s">
        <v>52</v>
      </c>
      <c r="G902" s="121" t="s">
        <v>47</v>
      </c>
      <c r="H902" s="122">
        <v>2016</v>
      </c>
      <c r="I902" s="74">
        <v>78.75</v>
      </c>
      <c r="J902" s="74">
        <v>78.8</v>
      </c>
      <c r="K902" s="74">
        <v>78.8</v>
      </c>
      <c r="L902" s="74">
        <v>78.8</v>
      </c>
      <c r="M902" s="73">
        <v>78.8</v>
      </c>
      <c r="N902" s="73">
        <v>78.8</v>
      </c>
      <c r="O902" s="73">
        <v>78.8</v>
      </c>
      <c r="P902" s="73">
        <v>78.8</v>
      </c>
      <c r="Q902" s="73">
        <v>78.8</v>
      </c>
      <c r="R902" s="73">
        <v>78.8</v>
      </c>
      <c r="S902" s="73">
        <v>78.8</v>
      </c>
    </row>
    <row r="903" spans="1:19">
      <c r="A903" s="14">
        <f t="shared" si="38"/>
        <v>903</v>
      </c>
      <c r="B903" s="121" t="s">
        <v>2469</v>
      </c>
      <c r="C903" s="121"/>
      <c r="D903" s="121" t="s">
        <v>2718</v>
      </c>
      <c r="E903" s="121" t="s">
        <v>56</v>
      </c>
      <c r="F903" s="121" t="s">
        <v>52</v>
      </c>
      <c r="G903" s="121" t="s">
        <v>47</v>
      </c>
      <c r="H903" s="122">
        <v>2021</v>
      </c>
      <c r="I903" s="74">
        <v>222</v>
      </c>
      <c r="J903" s="74">
        <v>222</v>
      </c>
      <c r="K903" s="74">
        <v>222</v>
      </c>
      <c r="L903" s="74">
        <v>222</v>
      </c>
      <c r="M903" s="73">
        <v>222</v>
      </c>
      <c r="N903" s="73">
        <v>222</v>
      </c>
      <c r="O903" s="73">
        <v>222</v>
      </c>
      <c r="P903" s="73">
        <v>222</v>
      </c>
      <c r="Q903" s="73">
        <v>222</v>
      </c>
      <c r="R903" s="73">
        <v>222</v>
      </c>
      <c r="S903" s="73">
        <v>222</v>
      </c>
    </row>
    <row r="904" spans="1:19">
      <c r="A904" s="14">
        <f t="shared" si="38"/>
        <v>904</v>
      </c>
      <c r="B904" s="121" t="s">
        <v>2470</v>
      </c>
      <c r="C904" s="121"/>
      <c r="D904" s="121" t="s">
        <v>2719</v>
      </c>
      <c r="E904" s="121" t="s">
        <v>56</v>
      </c>
      <c r="F904" s="121" t="s">
        <v>52</v>
      </c>
      <c r="G904" s="121" t="s">
        <v>47</v>
      </c>
      <c r="H904" s="122">
        <v>2021</v>
      </c>
      <c r="I904" s="74">
        <v>28</v>
      </c>
      <c r="J904" s="74">
        <v>28</v>
      </c>
      <c r="K904" s="74">
        <v>28</v>
      </c>
      <c r="L904" s="74">
        <v>28</v>
      </c>
      <c r="M904" s="73">
        <v>28</v>
      </c>
      <c r="N904" s="73">
        <v>28</v>
      </c>
      <c r="O904" s="73">
        <v>28</v>
      </c>
      <c r="P904" s="73">
        <v>28</v>
      </c>
      <c r="Q904" s="73">
        <v>28</v>
      </c>
      <c r="R904" s="73">
        <v>28</v>
      </c>
      <c r="S904" s="73">
        <v>28</v>
      </c>
    </row>
    <row r="905" spans="1:19">
      <c r="A905" s="14">
        <f t="shared" si="38"/>
        <v>905</v>
      </c>
      <c r="B905" s="121" t="s">
        <v>1521</v>
      </c>
      <c r="C905" s="121"/>
      <c r="D905" s="121" t="s">
        <v>2184</v>
      </c>
      <c r="E905" s="121" t="s">
        <v>397</v>
      </c>
      <c r="F905" s="121" t="s">
        <v>52</v>
      </c>
      <c r="G905" s="121" t="s">
        <v>45</v>
      </c>
      <c r="H905" s="122">
        <v>2015</v>
      </c>
      <c r="I905" s="74">
        <v>2</v>
      </c>
      <c r="J905" s="74">
        <v>2</v>
      </c>
      <c r="K905" s="74">
        <v>2</v>
      </c>
      <c r="L905" s="74">
        <v>2</v>
      </c>
      <c r="M905" s="73">
        <v>2</v>
      </c>
      <c r="N905" s="73">
        <v>2</v>
      </c>
      <c r="O905" s="73">
        <v>2</v>
      </c>
      <c r="P905" s="73">
        <v>2</v>
      </c>
      <c r="Q905" s="73">
        <v>2</v>
      </c>
      <c r="R905" s="73">
        <v>2</v>
      </c>
      <c r="S905" s="73">
        <v>2</v>
      </c>
    </row>
    <row r="906" spans="1:19">
      <c r="A906" s="14">
        <f t="shared" si="38"/>
        <v>906</v>
      </c>
      <c r="B906" s="121" t="s">
        <v>1463</v>
      </c>
      <c r="C906" s="121"/>
      <c r="D906" s="121" t="s">
        <v>1464</v>
      </c>
      <c r="E906" s="121" t="s">
        <v>56</v>
      </c>
      <c r="F906" s="121" t="s">
        <v>52</v>
      </c>
      <c r="G906" s="121" t="s">
        <v>47</v>
      </c>
      <c r="H906" s="122">
        <v>2018</v>
      </c>
      <c r="I906" s="74">
        <v>155.44</v>
      </c>
      <c r="J906" s="74">
        <v>150</v>
      </c>
      <c r="K906" s="74">
        <v>150</v>
      </c>
      <c r="L906" s="74">
        <v>150</v>
      </c>
      <c r="M906" s="73">
        <v>150</v>
      </c>
      <c r="N906" s="73">
        <v>150</v>
      </c>
      <c r="O906" s="73">
        <v>150</v>
      </c>
      <c r="P906" s="73">
        <v>150</v>
      </c>
      <c r="Q906" s="73">
        <v>150</v>
      </c>
      <c r="R906" s="73">
        <v>150</v>
      </c>
      <c r="S906" s="73">
        <v>150</v>
      </c>
    </row>
    <row r="907" spans="1:19">
      <c r="A907" s="14">
        <f t="shared" si="38"/>
        <v>907</v>
      </c>
      <c r="B907" s="121" t="s">
        <v>1687</v>
      </c>
      <c r="C907" s="121"/>
      <c r="D907" s="121" t="s">
        <v>2424</v>
      </c>
      <c r="E907" s="121" t="s">
        <v>1340</v>
      </c>
      <c r="F907" s="121" t="s">
        <v>52</v>
      </c>
      <c r="G907" s="121" t="s">
        <v>45</v>
      </c>
      <c r="H907" s="122">
        <v>2020</v>
      </c>
      <c r="I907" s="74">
        <v>59.8</v>
      </c>
      <c r="J907" s="74">
        <v>59.8</v>
      </c>
      <c r="K907" s="74">
        <v>59.8</v>
      </c>
      <c r="L907" s="74">
        <v>59.8</v>
      </c>
      <c r="M907" s="73">
        <v>59.8</v>
      </c>
      <c r="N907" s="73">
        <v>59.8</v>
      </c>
      <c r="O907" s="73">
        <v>59.8</v>
      </c>
      <c r="P907" s="73">
        <v>59.8</v>
      </c>
      <c r="Q907" s="73">
        <v>59.8</v>
      </c>
      <c r="R907" s="73">
        <v>59.8</v>
      </c>
      <c r="S907" s="73">
        <v>59.8</v>
      </c>
    </row>
    <row r="908" spans="1:19">
      <c r="A908" s="14">
        <f t="shared" si="38"/>
        <v>908</v>
      </c>
      <c r="B908" s="121" t="s">
        <v>1465</v>
      </c>
      <c r="C908" s="121"/>
      <c r="D908" s="121" t="s">
        <v>1466</v>
      </c>
      <c r="E908" s="121" t="s">
        <v>1467</v>
      </c>
      <c r="F908" s="121" t="s">
        <v>52</v>
      </c>
      <c r="G908" s="121" t="s">
        <v>47</v>
      </c>
      <c r="H908" s="122">
        <v>2018</v>
      </c>
      <c r="I908" s="74">
        <v>50</v>
      </c>
      <c r="J908" s="74">
        <v>50</v>
      </c>
      <c r="K908" s="74">
        <v>50</v>
      </c>
      <c r="L908" s="74">
        <v>50</v>
      </c>
      <c r="M908" s="73">
        <v>50</v>
      </c>
      <c r="N908" s="73">
        <v>50</v>
      </c>
      <c r="O908" s="73">
        <v>50</v>
      </c>
      <c r="P908" s="73">
        <v>50</v>
      </c>
      <c r="Q908" s="73">
        <v>50</v>
      </c>
      <c r="R908" s="73">
        <v>50</v>
      </c>
      <c r="S908" s="73">
        <v>50</v>
      </c>
    </row>
    <row r="909" spans="1:19">
      <c r="A909" s="14">
        <f t="shared" si="38"/>
        <v>909</v>
      </c>
      <c r="B909" s="121" t="s">
        <v>1468</v>
      </c>
      <c r="C909" s="121"/>
      <c r="D909" s="121" t="s">
        <v>1469</v>
      </c>
      <c r="E909" s="121" t="s">
        <v>61</v>
      </c>
      <c r="F909" s="121" t="s">
        <v>52</v>
      </c>
      <c r="G909" s="121" t="s">
        <v>47</v>
      </c>
      <c r="H909" s="122">
        <v>2017</v>
      </c>
      <c r="I909" s="74">
        <v>157.5</v>
      </c>
      <c r="J909" s="74">
        <v>157.5</v>
      </c>
      <c r="K909" s="74">
        <v>157.5</v>
      </c>
      <c r="L909" s="74">
        <v>157.5</v>
      </c>
      <c r="M909" s="73">
        <v>157.5</v>
      </c>
      <c r="N909" s="73">
        <v>157.5</v>
      </c>
      <c r="O909" s="73">
        <v>157.5</v>
      </c>
      <c r="P909" s="73">
        <v>157.5</v>
      </c>
      <c r="Q909" s="73">
        <v>157.5</v>
      </c>
      <c r="R909" s="73">
        <v>157.5</v>
      </c>
      <c r="S909" s="73">
        <v>157.5</v>
      </c>
    </row>
    <row r="910" spans="1:19">
      <c r="A910" s="14">
        <f t="shared" si="38"/>
        <v>910</v>
      </c>
      <c r="B910" s="121" t="s">
        <v>1064</v>
      </c>
      <c r="C910" s="121"/>
      <c r="D910" s="121" t="s">
        <v>1524</v>
      </c>
      <c r="E910" s="121" t="s">
        <v>513</v>
      </c>
      <c r="F910" s="121" t="s">
        <v>52</v>
      </c>
      <c r="G910" s="121" t="s">
        <v>45</v>
      </c>
      <c r="H910" s="122">
        <v>2018</v>
      </c>
      <c r="I910" s="74">
        <v>10</v>
      </c>
      <c r="J910" s="74">
        <v>10</v>
      </c>
      <c r="K910" s="74">
        <v>10</v>
      </c>
      <c r="L910" s="74">
        <v>10</v>
      </c>
      <c r="M910" s="73">
        <v>10</v>
      </c>
      <c r="N910" s="73">
        <v>10</v>
      </c>
      <c r="O910" s="73">
        <v>10</v>
      </c>
      <c r="P910" s="73">
        <v>10</v>
      </c>
      <c r="Q910" s="73">
        <v>10</v>
      </c>
      <c r="R910" s="73">
        <v>10</v>
      </c>
      <c r="S910" s="73">
        <v>10</v>
      </c>
    </row>
    <row r="911" spans="1:19">
      <c r="A911" s="14">
        <f t="shared" si="38"/>
        <v>911</v>
      </c>
      <c r="B911" s="121" t="s">
        <v>1525</v>
      </c>
      <c r="C911" s="121"/>
      <c r="D911" s="121" t="s">
        <v>1526</v>
      </c>
      <c r="E911" s="121" t="s">
        <v>51</v>
      </c>
      <c r="F911" s="121" t="s">
        <v>52</v>
      </c>
      <c r="G911" s="121" t="s">
        <v>46</v>
      </c>
      <c r="H911" s="122">
        <v>2012</v>
      </c>
      <c r="I911" s="74">
        <v>9.9</v>
      </c>
      <c r="J911" s="74">
        <v>9.9</v>
      </c>
      <c r="K911" s="74">
        <v>9.9</v>
      </c>
      <c r="L911" s="74">
        <v>9.9</v>
      </c>
      <c r="M911" s="73">
        <v>9.9</v>
      </c>
      <c r="N911" s="73">
        <v>9.9</v>
      </c>
      <c r="O911" s="73">
        <v>9.9</v>
      </c>
      <c r="P911" s="73">
        <v>9.9</v>
      </c>
      <c r="Q911" s="73">
        <v>9.9</v>
      </c>
      <c r="R911" s="73">
        <v>9.9</v>
      </c>
      <c r="S911" s="73">
        <v>9.9</v>
      </c>
    </row>
    <row r="912" spans="1:19">
      <c r="A912" s="14">
        <f t="shared" si="38"/>
        <v>912</v>
      </c>
      <c r="B912" s="121" t="s">
        <v>1527</v>
      </c>
      <c r="C912" s="121"/>
      <c r="D912" s="121" t="s">
        <v>1528</v>
      </c>
      <c r="E912" s="121" t="s">
        <v>51</v>
      </c>
      <c r="F912" s="121" t="s">
        <v>52</v>
      </c>
      <c r="G912" s="121" t="s">
        <v>46</v>
      </c>
      <c r="H912" s="122">
        <v>2012</v>
      </c>
      <c r="I912" s="74">
        <v>9.9</v>
      </c>
      <c r="J912" s="74">
        <v>9.9</v>
      </c>
      <c r="K912" s="74">
        <v>9.9</v>
      </c>
      <c r="L912" s="74">
        <v>9.9</v>
      </c>
      <c r="M912" s="73">
        <v>9.9</v>
      </c>
      <c r="N912" s="73">
        <v>9.9</v>
      </c>
      <c r="O912" s="73">
        <v>9.9</v>
      </c>
      <c r="P912" s="73">
        <v>9.9</v>
      </c>
      <c r="Q912" s="73">
        <v>9.9</v>
      </c>
      <c r="R912" s="73">
        <v>9.9</v>
      </c>
      <c r="S912" s="73">
        <v>9.9</v>
      </c>
    </row>
    <row r="913" spans="1:19">
      <c r="A913" s="14">
        <f t="shared" si="38"/>
        <v>913</v>
      </c>
      <c r="B913" s="121" t="s">
        <v>1529</v>
      </c>
      <c r="C913" s="121"/>
      <c r="D913" s="121" t="s">
        <v>1530</v>
      </c>
      <c r="E913" s="121" t="s">
        <v>51</v>
      </c>
      <c r="F913" s="121" t="s">
        <v>52</v>
      </c>
      <c r="G913" s="121" t="s">
        <v>46</v>
      </c>
      <c r="H913" s="122">
        <v>2012</v>
      </c>
      <c r="I913" s="74">
        <v>5.6</v>
      </c>
      <c r="J913" s="74">
        <v>5.6</v>
      </c>
      <c r="K913" s="74">
        <v>5.6</v>
      </c>
      <c r="L913" s="74">
        <v>5.6</v>
      </c>
      <c r="M913" s="73">
        <v>5.6</v>
      </c>
      <c r="N913" s="73">
        <v>5.6</v>
      </c>
      <c r="O913" s="73">
        <v>5.6</v>
      </c>
      <c r="P913" s="73">
        <v>5.6</v>
      </c>
      <c r="Q913" s="73">
        <v>5.6</v>
      </c>
      <c r="R913" s="73">
        <v>5.6</v>
      </c>
      <c r="S913" s="73">
        <v>5.6</v>
      </c>
    </row>
    <row r="914" spans="1:19">
      <c r="A914" s="14">
        <f t="shared" si="38"/>
        <v>914</v>
      </c>
      <c r="B914" s="121" t="s">
        <v>1531</v>
      </c>
      <c r="C914" s="121"/>
      <c r="D914" s="121" t="s">
        <v>1532</v>
      </c>
      <c r="E914" s="121" t="s">
        <v>51</v>
      </c>
      <c r="F914" s="121" t="s">
        <v>52</v>
      </c>
      <c r="G914" s="121" t="s">
        <v>46</v>
      </c>
      <c r="H914" s="122">
        <v>2012</v>
      </c>
      <c r="I914" s="74">
        <v>5</v>
      </c>
      <c r="J914" s="74">
        <v>5</v>
      </c>
      <c r="K914" s="74">
        <v>5</v>
      </c>
      <c r="L914" s="74">
        <v>5</v>
      </c>
      <c r="M914" s="73">
        <v>5</v>
      </c>
      <c r="N914" s="73">
        <v>5</v>
      </c>
      <c r="O914" s="73">
        <v>5</v>
      </c>
      <c r="P914" s="73">
        <v>5</v>
      </c>
      <c r="Q914" s="73">
        <v>5</v>
      </c>
      <c r="R914" s="73">
        <v>5</v>
      </c>
      <c r="S914" s="73">
        <v>5</v>
      </c>
    </row>
    <row r="915" spans="1:19">
      <c r="A915" s="14">
        <f t="shared" si="38"/>
        <v>915</v>
      </c>
      <c r="B915" s="121" t="s">
        <v>2720</v>
      </c>
      <c r="C915" s="121"/>
      <c r="D915" s="121" t="s">
        <v>2721</v>
      </c>
      <c r="E915" s="121" t="s">
        <v>56</v>
      </c>
      <c r="F915" s="121" t="s">
        <v>52</v>
      </c>
      <c r="G915" s="121" t="s">
        <v>47</v>
      </c>
      <c r="H915" s="122">
        <v>2021</v>
      </c>
      <c r="I915" s="74">
        <v>125.9</v>
      </c>
      <c r="J915" s="74">
        <v>125.9</v>
      </c>
      <c r="K915" s="74">
        <v>125.9</v>
      </c>
      <c r="L915" s="74">
        <v>125.9</v>
      </c>
      <c r="M915" s="73">
        <v>125.9</v>
      </c>
      <c r="N915" s="73">
        <v>125.9</v>
      </c>
      <c r="O915" s="73">
        <v>125.9</v>
      </c>
      <c r="P915" s="73">
        <v>125.9</v>
      </c>
      <c r="Q915" s="73">
        <v>125.9</v>
      </c>
      <c r="R915" s="73">
        <v>125.9</v>
      </c>
      <c r="S915" s="73">
        <v>125.9</v>
      </c>
    </row>
    <row r="916" spans="1:19">
      <c r="A916" s="14">
        <f t="shared" si="38"/>
        <v>916</v>
      </c>
      <c r="B916" s="121" t="s">
        <v>2722</v>
      </c>
      <c r="C916" s="121"/>
      <c r="D916" s="121" t="s">
        <v>2723</v>
      </c>
      <c r="E916" s="121" t="s">
        <v>56</v>
      </c>
      <c r="F916" s="121" t="s">
        <v>52</v>
      </c>
      <c r="G916" s="121" t="s">
        <v>47</v>
      </c>
      <c r="H916" s="122">
        <v>2021</v>
      </c>
      <c r="I916" s="74">
        <v>128.9</v>
      </c>
      <c r="J916" s="74">
        <v>128.9</v>
      </c>
      <c r="K916" s="74">
        <v>128.9</v>
      </c>
      <c r="L916" s="74">
        <v>128.9</v>
      </c>
      <c r="M916" s="73">
        <v>128.9</v>
      </c>
      <c r="N916" s="73">
        <v>128.9</v>
      </c>
      <c r="O916" s="73">
        <v>128.9</v>
      </c>
      <c r="P916" s="73">
        <v>128.9</v>
      </c>
      <c r="Q916" s="73">
        <v>128.9</v>
      </c>
      <c r="R916" s="73">
        <v>128.9</v>
      </c>
      <c r="S916" s="73">
        <v>128.9</v>
      </c>
    </row>
    <row r="917" spans="1:19">
      <c r="A917" s="14">
        <f t="shared" si="38"/>
        <v>917</v>
      </c>
      <c r="B917" s="121" t="s">
        <v>2999</v>
      </c>
      <c r="C917" s="121"/>
      <c r="D917" s="121" t="s">
        <v>3000</v>
      </c>
      <c r="E917" s="121" t="s">
        <v>128</v>
      </c>
      <c r="F917" s="121" t="s">
        <v>52</v>
      </c>
      <c r="G917" s="121" t="s">
        <v>47</v>
      </c>
      <c r="H917" s="122">
        <v>2021</v>
      </c>
      <c r="I917" s="74">
        <v>136.80000000000001</v>
      </c>
      <c r="J917" s="74">
        <v>136.80000000000001</v>
      </c>
      <c r="K917" s="74">
        <v>136.80000000000001</v>
      </c>
      <c r="L917" s="74">
        <v>136.80000000000001</v>
      </c>
      <c r="M917" s="73">
        <v>136.80000000000001</v>
      </c>
      <c r="N917" s="73">
        <v>136.80000000000001</v>
      </c>
      <c r="O917" s="73">
        <v>136.80000000000001</v>
      </c>
      <c r="P917" s="73">
        <v>136.80000000000001</v>
      </c>
      <c r="Q917" s="73">
        <v>136.80000000000001</v>
      </c>
      <c r="R917" s="73">
        <v>136.80000000000001</v>
      </c>
      <c r="S917" s="73">
        <v>136.80000000000001</v>
      </c>
    </row>
    <row r="918" spans="1:19">
      <c r="A918" s="14">
        <f t="shared" si="38"/>
        <v>918</v>
      </c>
      <c r="B918" s="121" t="s">
        <v>3001</v>
      </c>
      <c r="C918" s="121"/>
      <c r="D918" s="121" t="s">
        <v>3002</v>
      </c>
      <c r="E918" s="121" t="s">
        <v>128</v>
      </c>
      <c r="F918" s="121" t="s">
        <v>52</v>
      </c>
      <c r="G918" s="121" t="s">
        <v>47</v>
      </c>
      <c r="H918" s="122">
        <v>2021</v>
      </c>
      <c r="I918" s="74">
        <v>131.1</v>
      </c>
      <c r="J918" s="74">
        <v>131.1</v>
      </c>
      <c r="K918" s="74">
        <v>131.1</v>
      </c>
      <c r="L918" s="74">
        <v>131.1</v>
      </c>
      <c r="M918" s="73">
        <v>131.1</v>
      </c>
      <c r="N918" s="73">
        <v>131.1</v>
      </c>
      <c r="O918" s="73">
        <v>131.1</v>
      </c>
      <c r="P918" s="73">
        <v>131.1</v>
      </c>
      <c r="Q918" s="73">
        <v>131.1</v>
      </c>
      <c r="R918" s="73">
        <v>131.1</v>
      </c>
      <c r="S918" s="73">
        <v>131.1</v>
      </c>
    </row>
    <row r="919" spans="1:19">
      <c r="A919" s="14">
        <f t="shared" si="38"/>
        <v>919</v>
      </c>
      <c r="B919" s="121" t="s">
        <v>3265</v>
      </c>
      <c r="C919" s="121"/>
      <c r="D919" s="121" t="s">
        <v>3266</v>
      </c>
      <c r="E919" s="121" t="s">
        <v>1035</v>
      </c>
      <c r="F919" s="121" t="s">
        <v>52</v>
      </c>
      <c r="G919" s="121" t="s">
        <v>45</v>
      </c>
      <c r="H919" s="122">
        <v>2021</v>
      </c>
      <c r="I919" s="74">
        <v>10</v>
      </c>
      <c r="J919" s="74">
        <v>10</v>
      </c>
      <c r="K919" s="74">
        <v>10</v>
      </c>
      <c r="L919" s="74">
        <v>10</v>
      </c>
      <c r="M919" s="73">
        <v>10</v>
      </c>
      <c r="N919" s="73">
        <v>10</v>
      </c>
      <c r="O919" s="73">
        <v>10</v>
      </c>
      <c r="P919" s="73">
        <v>10</v>
      </c>
      <c r="Q919" s="73">
        <v>10</v>
      </c>
      <c r="R919" s="73">
        <v>10</v>
      </c>
      <c r="S919" s="73">
        <v>10</v>
      </c>
    </row>
    <row r="920" spans="1:19">
      <c r="A920" s="14">
        <f t="shared" si="38"/>
        <v>920</v>
      </c>
      <c r="B920" s="121" t="s">
        <v>1694</v>
      </c>
      <c r="C920" s="121"/>
      <c r="D920" s="121" t="s">
        <v>2724</v>
      </c>
      <c r="E920" s="121" t="s">
        <v>1590</v>
      </c>
      <c r="F920" s="121" t="s">
        <v>52</v>
      </c>
      <c r="G920" s="121" t="s">
        <v>90</v>
      </c>
      <c r="H920" s="122">
        <v>2021</v>
      </c>
      <c r="I920" s="74">
        <v>120</v>
      </c>
      <c r="J920" s="74">
        <v>120</v>
      </c>
      <c r="K920" s="74">
        <v>120</v>
      </c>
      <c r="L920" s="74">
        <v>120</v>
      </c>
      <c r="M920" s="73">
        <v>120</v>
      </c>
      <c r="N920" s="73">
        <v>120</v>
      </c>
      <c r="O920" s="73">
        <v>120</v>
      </c>
      <c r="P920" s="73">
        <v>120</v>
      </c>
      <c r="Q920" s="73">
        <v>120</v>
      </c>
      <c r="R920" s="73">
        <v>120</v>
      </c>
      <c r="S920" s="73">
        <v>120</v>
      </c>
    </row>
    <row r="921" spans="1:19">
      <c r="A921" s="14">
        <f t="shared" si="38"/>
        <v>921</v>
      </c>
      <c r="B921" s="121" t="s">
        <v>1533</v>
      </c>
      <c r="C921" s="121"/>
      <c r="D921" s="121" t="s">
        <v>1534</v>
      </c>
      <c r="E921" s="121" t="s">
        <v>256</v>
      </c>
      <c r="F921" s="121" t="s">
        <v>52</v>
      </c>
      <c r="G921" s="121" t="s">
        <v>45</v>
      </c>
      <c r="H921" s="122">
        <v>2016</v>
      </c>
      <c r="I921" s="74">
        <v>10</v>
      </c>
      <c r="J921" s="74">
        <v>10</v>
      </c>
      <c r="K921" s="74">
        <v>10</v>
      </c>
      <c r="L921" s="74">
        <v>10</v>
      </c>
      <c r="M921" s="73">
        <v>10</v>
      </c>
      <c r="N921" s="73">
        <v>10</v>
      </c>
      <c r="O921" s="73">
        <v>10</v>
      </c>
      <c r="P921" s="73">
        <v>10</v>
      </c>
      <c r="Q921" s="73">
        <v>10</v>
      </c>
      <c r="R921" s="73">
        <v>10</v>
      </c>
      <c r="S921" s="73">
        <v>10</v>
      </c>
    </row>
    <row r="922" spans="1:19">
      <c r="A922" s="14">
        <f t="shared" si="38"/>
        <v>922</v>
      </c>
      <c r="B922" s="121" t="s">
        <v>111</v>
      </c>
      <c r="C922" s="121"/>
      <c r="D922" s="121" t="s">
        <v>122</v>
      </c>
      <c r="E922" s="121" t="s">
        <v>61</v>
      </c>
      <c r="F922" s="121" t="s">
        <v>52</v>
      </c>
      <c r="G922" s="121" t="s">
        <v>47</v>
      </c>
      <c r="H922" s="122">
        <v>2018</v>
      </c>
      <c r="I922" s="74">
        <v>182</v>
      </c>
      <c r="J922" s="74">
        <v>182</v>
      </c>
      <c r="K922" s="74">
        <v>182</v>
      </c>
      <c r="L922" s="74">
        <v>182</v>
      </c>
      <c r="M922" s="73">
        <v>182</v>
      </c>
      <c r="N922" s="73">
        <v>182</v>
      </c>
      <c r="O922" s="73">
        <v>182</v>
      </c>
      <c r="P922" s="73">
        <v>182</v>
      </c>
      <c r="Q922" s="73">
        <v>182</v>
      </c>
      <c r="R922" s="73">
        <v>182</v>
      </c>
      <c r="S922" s="73">
        <v>182</v>
      </c>
    </row>
    <row r="923" spans="1:19">
      <c r="A923" s="14">
        <f t="shared" si="38"/>
        <v>923</v>
      </c>
      <c r="B923" s="121" t="s">
        <v>1470</v>
      </c>
      <c r="C923" s="121"/>
      <c r="D923" s="121" t="s">
        <v>1471</v>
      </c>
      <c r="E923" s="121" t="s">
        <v>352</v>
      </c>
      <c r="F923" s="121" t="s">
        <v>52</v>
      </c>
      <c r="G923" s="121" t="s">
        <v>46</v>
      </c>
      <c r="H923" s="122">
        <v>2011</v>
      </c>
      <c r="I923" s="74">
        <v>26.7</v>
      </c>
      <c r="J923" s="74">
        <v>26.7</v>
      </c>
      <c r="K923" s="74">
        <v>26.7</v>
      </c>
      <c r="L923" s="74">
        <v>26.7</v>
      </c>
      <c r="M923" s="73">
        <v>26.7</v>
      </c>
      <c r="N923" s="73">
        <v>26.7</v>
      </c>
      <c r="O923" s="73">
        <v>26.7</v>
      </c>
      <c r="P923" s="73">
        <v>26.7</v>
      </c>
      <c r="Q923" s="73">
        <v>26.7</v>
      </c>
      <c r="R923" s="73">
        <v>26.7</v>
      </c>
      <c r="S923" s="73">
        <v>26.7</v>
      </c>
    </row>
    <row r="924" spans="1:19">
      <c r="A924" s="14">
        <f t="shared" si="38"/>
        <v>924</v>
      </c>
      <c r="B924" s="121" t="s">
        <v>1535</v>
      </c>
      <c r="C924" s="121"/>
      <c r="D924" s="121" t="s">
        <v>1536</v>
      </c>
      <c r="E924" s="121" t="s">
        <v>546</v>
      </c>
      <c r="F924" s="121" t="s">
        <v>52</v>
      </c>
      <c r="G924" s="121" t="s">
        <v>45</v>
      </c>
      <c r="H924" s="122">
        <v>2018</v>
      </c>
      <c r="I924" s="74">
        <v>5</v>
      </c>
      <c r="J924" s="74">
        <v>5</v>
      </c>
      <c r="K924" s="74">
        <v>5</v>
      </c>
      <c r="L924" s="74">
        <v>5</v>
      </c>
      <c r="M924" s="73">
        <v>5</v>
      </c>
      <c r="N924" s="73">
        <v>5</v>
      </c>
      <c r="O924" s="73">
        <v>5</v>
      </c>
      <c r="P924" s="73">
        <v>5</v>
      </c>
      <c r="Q924" s="73">
        <v>5</v>
      </c>
      <c r="R924" s="73">
        <v>5</v>
      </c>
      <c r="S924" s="73">
        <v>5</v>
      </c>
    </row>
    <row r="925" spans="1:19">
      <c r="A925" s="14">
        <f t="shared" si="38"/>
        <v>925</v>
      </c>
      <c r="B925" s="121" t="s">
        <v>1661</v>
      </c>
      <c r="C925" s="121"/>
      <c r="D925" s="121" t="s">
        <v>1773</v>
      </c>
      <c r="E925" s="121" t="s">
        <v>1662</v>
      </c>
      <c r="F925" s="121" t="s">
        <v>52</v>
      </c>
      <c r="G925" s="121" t="s">
        <v>47</v>
      </c>
      <c r="H925" s="122">
        <v>2019</v>
      </c>
      <c r="I925" s="74">
        <v>100</v>
      </c>
      <c r="J925" s="74">
        <v>100</v>
      </c>
      <c r="K925" s="74">
        <v>100</v>
      </c>
      <c r="L925" s="74">
        <v>100</v>
      </c>
      <c r="M925" s="73">
        <v>100</v>
      </c>
      <c r="N925" s="73">
        <v>100</v>
      </c>
      <c r="O925" s="73">
        <v>100</v>
      </c>
      <c r="P925" s="73">
        <v>100</v>
      </c>
      <c r="Q925" s="73">
        <v>100</v>
      </c>
      <c r="R925" s="73">
        <v>100</v>
      </c>
      <c r="S925" s="73">
        <v>100</v>
      </c>
    </row>
    <row r="926" spans="1:19">
      <c r="A926" s="14">
        <f t="shared" si="38"/>
        <v>926</v>
      </c>
      <c r="B926" s="121" t="s">
        <v>1537</v>
      </c>
      <c r="C926" s="121"/>
      <c r="D926" s="121" t="s">
        <v>1538</v>
      </c>
      <c r="E926" s="121" t="s">
        <v>546</v>
      </c>
      <c r="F926" s="121" t="s">
        <v>52</v>
      </c>
      <c r="G926" s="121" t="s">
        <v>45</v>
      </c>
      <c r="H926" s="122">
        <v>2017</v>
      </c>
      <c r="I926" s="74">
        <v>5</v>
      </c>
      <c r="J926" s="74">
        <v>5</v>
      </c>
      <c r="K926" s="74">
        <v>5</v>
      </c>
      <c r="L926" s="74">
        <v>5</v>
      </c>
      <c r="M926" s="73">
        <v>5</v>
      </c>
      <c r="N926" s="73">
        <v>5</v>
      </c>
      <c r="O926" s="73">
        <v>5</v>
      </c>
      <c r="P926" s="73">
        <v>5</v>
      </c>
      <c r="Q926" s="73">
        <v>5</v>
      </c>
      <c r="R926" s="73">
        <v>5</v>
      </c>
      <c r="S926" s="73">
        <v>5</v>
      </c>
    </row>
    <row r="927" spans="1:19">
      <c r="A927" s="14">
        <f t="shared" si="38"/>
        <v>927</v>
      </c>
      <c r="B927" s="121" t="s">
        <v>1539</v>
      </c>
      <c r="C927" s="121"/>
      <c r="D927" s="121" t="s">
        <v>1540</v>
      </c>
      <c r="E927" s="121" t="s">
        <v>546</v>
      </c>
      <c r="F927" s="121" t="s">
        <v>52</v>
      </c>
      <c r="G927" s="121" t="s">
        <v>45</v>
      </c>
      <c r="H927" s="122">
        <v>2017</v>
      </c>
      <c r="I927" s="74">
        <v>5</v>
      </c>
      <c r="J927" s="74">
        <v>5</v>
      </c>
      <c r="K927" s="74">
        <v>5</v>
      </c>
      <c r="L927" s="74">
        <v>5</v>
      </c>
      <c r="M927" s="73">
        <v>5</v>
      </c>
      <c r="N927" s="73">
        <v>5</v>
      </c>
      <c r="O927" s="73">
        <v>5</v>
      </c>
      <c r="P927" s="73">
        <v>5</v>
      </c>
      <c r="Q927" s="73">
        <v>5</v>
      </c>
      <c r="R927" s="73">
        <v>5</v>
      </c>
      <c r="S927" s="73">
        <v>5</v>
      </c>
    </row>
    <row r="928" spans="1:19">
      <c r="A928" s="14">
        <f t="shared" si="38"/>
        <v>928</v>
      </c>
      <c r="B928" s="121" t="s">
        <v>1541</v>
      </c>
      <c r="C928" s="121"/>
      <c r="D928" s="121" t="s">
        <v>1542</v>
      </c>
      <c r="E928" s="121" t="s">
        <v>988</v>
      </c>
      <c r="F928" s="121" t="s">
        <v>52</v>
      </c>
      <c r="G928" s="121" t="s">
        <v>45</v>
      </c>
      <c r="H928" s="122">
        <v>2017</v>
      </c>
      <c r="I928" s="74">
        <v>10</v>
      </c>
      <c r="J928" s="74">
        <v>10</v>
      </c>
      <c r="K928" s="74">
        <v>10</v>
      </c>
      <c r="L928" s="74">
        <v>10</v>
      </c>
      <c r="M928" s="73">
        <v>10</v>
      </c>
      <c r="N928" s="73">
        <v>10</v>
      </c>
      <c r="O928" s="73">
        <v>10</v>
      </c>
      <c r="P928" s="73">
        <v>10</v>
      </c>
      <c r="Q928" s="73">
        <v>10</v>
      </c>
      <c r="R928" s="73">
        <v>10</v>
      </c>
      <c r="S928" s="73">
        <v>10</v>
      </c>
    </row>
    <row r="929" spans="1:19">
      <c r="A929" s="14">
        <f t="shared" si="38"/>
        <v>929</v>
      </c>
      <c r="B929" s="121" t="s">
        <v>1543</v>
      </c>
      <c r="C929" s="121"/>
      <c r="D929" s="121" t="s">
        <v>1544</v>
      </c>
      <c r="E929" s="121" t="s">
        <v>256</v>
      </c>
      <c r="F929" s="121" t="s">
        <v>52</v>
      </c>
      <c r="G929" s="121" t="s">
        <v>45</v>
      </c>
      <c r="H929" s="122">
        <v>2017</v>
      </c>
      <c r="I929" s="74">
        <v>10</v>
      </c>
      <c r="J929" s="74">
        <v>10</v>
      </c>
      <c r="K929" s="74">
        <v>10</v>
      </c>
      <c r="L929" s="74">
        <v>10</v>
      </c>
      <c r="M929" s="73">
        <v>10</v>
      </c>
      <c r="N929" s="73">
        <v>10</v>
      </c>
      <c r="O929" s="73">
        <v>10</v>
      </c>
      <c r="P929" s="73">
        <v>10</v>
      </c>
      <c r="Q929" s="73">
        <v>10</v>
      </c>
      <c r="R929" s="73">
        <v>10</v>
      </c>
      <c r="S929" s="73">
        <v>10</v>
      </c>
    </row>
    <row r="930" spans="1:19">
      <c r="A930" s="14">
        <f t="shared" si="38"/>
        <v>930</v>
      </c>
      <c r="B930" s="121" t="s">
        <v>1545</v>
      </c>
      <c r="C930" s="121"/>
      <c r="D930" s="121" t="s">
        <v>1546</v>
      </c>
      <c r="E930" s="121" t="s">
        <v>256</v>
      </c>
      <c r="F930" s="121" t="s">
        <v>52</v>
      </c>
      <c r="G930" s="121" t="s">
        <v>45</v>
      </c>
      <c r="H930" s="122">
        <v>2018</v>
      </c>
      <c r="I930" s="74">
        <v>5</v>
      </c>
      <c r="J930" s="74">
        <v>5</v>
      </c>
      <c r="K930" s="74">
        <v>5</v>
      </c>
      <c r="L930" s="74">
        <v>5</v>
      </c>
      <c r="M930" s="73">
        <v>5</v>
      </c>
      <c r="N930" s="73">
        <v>5</v>
      </c>
      <c r="O930" s="73">
        <v>5</v>
      </c>
      <c r="P930" s="73">
        <v>5</v>
      </c>
      <c r="Q930" s="73">
        <v>5</v>
      </c>
      <c r="R930" s="73">
        <v>5</v>
      </c>
      <c r="S930" s="73">
        <v>5</v>
      </c>
    </row>
    <row r="931" spans="1:19">
      <c r="A931" s="14">
        <f t="shared" si="38"/>
        <v>931</v>
      </c>
      <c r="B931" s="119" t="s">
        <v>1547</v>
      </c>
      <c r="C931" s="119"/>
      <c r="D931" s="119"/>
      <c r="E931" s="119"/>
      <c r="F931" s="119"/>
      <c r="G931" s="119"/>
      <c r="H931" s="120"/>
      <c r="I931" s="71">
        <f t="shared" ref="I931:R931" si="39">SUM(I820:I930)</f>
        <v>8611.2199999999993</v>
      </c>
      <c r="J931" s="71">
        <f t="shared" si="39"/>
        <v>8578.3000000000011</v>
      </c>
      <c r="K931" s="71">
        <f t="shared" si="39"/>
        <v>8578.3000000000011</v>
      </c>
      <c r="L931" s="71">
        <f t="shared" si="39"/>
        <v>8578.3000000000011</v>
      </c>
      <c r="M931" s="72">
        <f t="shared" si="39"/>
        <v>8578.3000000000011</v>
      </c>
      <c r="N931" s="72">
        <f t="shared" si="39"/>
        <v>8578.3000000000011</v>
      </c>
      <c r="O931" s="72">
        <f t="shared" si="39"/>
        <v>8578.3000000000011</v>
      </c>
      <c r="P931" s="72">
        <f t="shared" si="39"/>
        <v>8578.3000000000011</v>
      </c>
      <c r="Q931" s="72">
        <f t="shared" si="39"/>
        <v>8578.3000000000011</v>
      </c>
      <c r="R931" s="72">
        <f t="shared" si="39"/>
        <v>8578.3000000000011</v>
      </c>
      <c r="S931" s="72">
        <f t="shared" ref="S931" si="40">SUM(S820:S930)</f>
        <v>8578.3000000000011</v>
      </c>
    </row>
    <row r="932" spans="1:19">
      <c r="A932" s="14">
        <f t="shared" si="38"/>
        <v>932</v>
      </c>
      <c r="B932" s="121" t="s">
        <v>1548</v>
      </c>
      <c r="C932" s="121"/>
      <c r="D932" s="121" t="s">
        <v>1549</v>
      </c>
      <c r="E932" s="121" t="s">
        <v>1413</v>
      </c>
      <c r="F932" s="121"/>
      <c r="G932" s="121"/>
      <c r="H932" s="122"/>
      <c r="I932" s="74">
        <v>100</v>
      </c>
      <c r="J932" s="74">
        <v>81</v>
      </c>
      <c r="K932" s="74">
        <v>81</v>
      </c>
      <c r="L932" s="74">
        <v>81</v>
      </c>
      <c r="M932" s="74">
        <v>81</v>
      </c>
      <c r="N932" s="74">
        <v>81</v>
      </c>
      <c r="O932" s="74">
        <v>81</v>
      </c>
      <c r="P932" s="74">
        <v>81</v>
      </c>
      <c r="Q932" s="74">
        <v>81</v>
      </c>
      <c r="R932" s="74">
        <v>81</v>
      </c>
      <c r="S932" s="74">
        <v>81</v>
      </c>
    </row>
    <row r="933" spans="1:19">
      <c r="A933" s="14">
        <f t="shared" si="38"/>
        <v>933</v>
      </c>
      <c r="B933" s="119"/>
      <c r="C933" s="119"/>
      <c r="D933" s="119"/>
      <c r="E933" s="119"/>
      <c r="F933" s="119"/>
      <c r="G933" s="119"/>
      <c r="H933" s="120"/>
      <c r="I933" s="71"/>
      <c r="J933" s="71"/>
      <c r="K933" s="71"/>
      <c r="L933" s="71"/>
      <c r="M933" s="72"/>
      <c r="N933" s="72"/>
      <c r="O933" s="72"/>
      <c r="P933" s="72"/>
      <c r="Q933" s="72"/>
      <c r="R933" s="72"/>
      <c r="S933" s="72"/>
    </row>
    <row r="934" spans="1:19">
      <c r="A934" s="14">
        <f t="shared" si="38"/>
        <v>934</v>
      </c>
      <c r="B934" s="119" t="s">
        <v>2725</v>
      </c>
      <c r="C934" s="119"/>
      <c r="D934" s="119"/>
      <c r="E934" s="119"/>
      <c r="F934" s="119"/>
      <c r="G934" s="119"/>
      <c r="H934" s="120"/>
      <c r="I934" s="71"/>
      <c r="J934" s="71"/>
      <c r="K934" s="71"/>
      <c r="L934" s="71"/>
      <c r="M934" s="72"/>
      <c r="N934" s="72"/>
      <c r="O934" s="72"/>
      <c r="P934" s="72"/>
      <c r="Q934" s="72"/>
      <c r="R934" s="72"/>
      <c r="S934" s="72"/>
    </row>
    <row r="935" spans="1:19">
      <c r="A935" s="14">
        <f t="shared" si="38"/>
        <v>935</v>
      </c>
      <c r="B935" s="121" t="s">
        <v>3089</v>
      </c>
      <c r="C935" s="121" t="s">
        <v>3267</v>
      </c>
      <c r="D935" s="121" t="s">
        <v>3090</v>
      </c>
      <c r="E935" s="121" t="s">
        <v>979</v>
      </c>
      <c r="F935" s="121" t="s">
        <v>52</v>
      </c>
      <c r="G935" s="121" t="s">
        <v>45</v>
      </c>
      <c r="H935" s="122">
        <v>2022</v>
      </c>
      <c r="I935" s="74">
        <v>69</v>
      </c>
      <c r="J935" s="74">
        <v>69</v>
      </c>
      <c r="K935" s="74">
        <v>69</v>
      </c>
      <c r="L935" s="74">
        <v>69</v>
      </c>
      <c r="M935" s="73">
        <v>69</v>
      </c>
      <c r="N935" s="73">
        <v>69</v>
      </c>
      <c r="O935" s="73">
        <v>69</v>
      </c>
      <c r="P935" s="73">
        <v>69</v>
      </c>
      <c r="Q935" s="73">
        <v>69</v>
      </c>
      <c r="R935" s="73">
        <v>69</v>
      </c>
      <c r="S935" s="73">
        <v>69</v>
      </c>
    </row>
    <row r="936" spans="1:19">
      <c r="A936" s="14">
        <f t="shared" si="38"/>
        <v>936</v>
      </c>
      <c r="B936" s="121" t="s">
        <v>2308</v>
      </c>
      <c r="C936" s="121" t="s">
        <v>3268</v>
      </c>
      <c r="D936" s="121" t="s">
        <v>3147</v>
      </c>
      <c r="E936" s="121" t="s">
        <v>1608</v>
      </c>
      <c r="F936" s="121" t="s">
        <v>52</v>
      </c>
      <c r="G936" s="121" t="s">
        <v>46</v>
      </c>
      <c r="H936" s="122">
        <v>2022</v>
      </c>
      <c r="I936" s="74">
        <v>53.4</v>
      </c>
      <c r="J936" s="74">
        <v>50</v>
      </c>
      <c r="K936" s="74">
        <v>50</v>
      </c>
      <c r="L936" s="74">
        <v>50</v>
      </c>
      <c r="M936" s="73">
        <v>50</v>
      </c>
      <c r="N936" s="73">
        <v>50</v>
      </c>
      <c r="O936" s="73">
        <v>50</v>
      </c>
      <c r="P936" s="73">
        <v>50</v>
      </c>
      <c r="Q936" s="73">
        <v>50</v>
      </c>
      <c r="R936" s="73">
        <v>50</v>
      </c>
      <c r="S936" s="73">
        <v>50</v>
      </c>
    </row>
    <row r="937" spans="1:19">
      <c r="A937" s="14">
        <f t="shared" si="38"/>
        <v>937</v>
      </c>
      <c r="B937" s="121" t="s">
        <v>3269</v>
      </c>
      <c r="C937" s="121" t="s">
        <v>3270</v>
      </c>
      <c r="D937" s="121" t="s">
        <v>3271</v>
      </c>
      <c r="E937" s="121" t="s">
        <v>267</v>
      </c>
      <c r="F937" s="121" t="s">
        <v>52</v>
      </c>
      <c r="G937" s="121" t="s">
        <v>221</v>
      </c>
      <c r="H937" s="122">
        <v>2022</v>
      </c>
      <c r="I937" s="74">
        <v>217.5</v>
      </c>
      <c r="J937" s="74">
        <v>217.5</v>
      </c>
      <c r="K937" s="74">
        <v>217.5</v>
      </c>
      <c r="L937" s="74">
        <v>217.5</v>
      </c>
      <c r="M937" s="73">
        <v>217.5</v>
      </c>
      <c r="N937" s="73">
        <v>217.5</v>
      </c>
      <c r="O937" s="73">
        <v>217.5</v>
      </c>
      <c r="P937" s="73">
        <v>217.5</v>
      </c>
      <c r="Q937" s="73">
        <v>217.5</v>
      </c>
      <c r="R937" s="73">
        <v>217.5</v>
      </c>
      <c r="S937" s="73">
        <v>217.5</v>
      </c>
    </row>
    <row r="938" spans="1:19">
      <c r="A938" s="14">
        <f t="shared" si="38"/>
        <v>938</v>
      </c>
      <c r="B938" s="121" t="s">
        <v>3272</v>
      </c>
      <c r="C938" s="121" t="s">
        <v>3270</v>
      </c>
      <c r="D938" s="121" t="s">
        <v>3273</v>
      </c>
      <c r="E938" s="121" t="s">
        <v>267</v>
      </c>
      <c r="F938" s="121" t="s">
        <v>52</v>
      </c>
      <c r="G938" s="121" t="s">
        <v>221</v>
      </c>
      <c r="H938" s="122">
        <v>2022</v>
      </c>
      <c r="I938" s="74">
        <v>221.3</v>
      </c>
      <c r="J938" s="74">
        <v>221.3</v>
      </c>
      <c r="K938" s="74">
        <v>221.3</v>
      </c>
      <c r="L938" s="74">
        <v>221.3</v>
      </c>
      <c r="M938" s="73">
        <v>221.3</v>
      </c>
      <c r="N938" s="73">
        <v>221.3</v>
      </c>
      <c r="O938" s="73">
        <v>221.3</v>
      </c>
      <c r="P938" s="73">
        <v>221.3</v>
      </c>
      <c r="Q938" s="73">
        <v>221.3</v>
      </c>
      <c r="R938" s="73">
        <v>221.3</v>
      </c>
      <c r="S938" s="73">
        <v>221.3</v>
      </c>
    </row>
    <row r="939" spans="1:19">
      <c r="A939" s="14">
        <f t="shared" si="38"/>
        <v>939</v>
      </c>
      <c r="B939" s="121" t="s">
        <v>1641</v>
      </c>
      <c r="C939" s="121" t="s">
        <v>3274</v>
      </c>
      <c r="D939" s="121" t="s">
        <v>3275</v>
      </c>
      <c r="E939" s="121" t="s">
        <v>130</v>
      </c>
      <c r="F939" s="121" t="s">
        <v>52</v>
      </c>
      <c r="G939" s="121" t="s">
        <v>47</v>
      </c>
      <c r="H939" s="122">
        <v>2022</v>
      </c>
      <c r="I939" s="74">
        <v>109.5</v>
      </c>
      <c r="J939" s="74">
        <v>108</v>
      </c>
      <c r="K939" s="74">
        <v>108</v>
      </c>
      <c r="L939" s="74">
        <v>108</v>
      </c>
      <c r="M939" s="73">
        <v>108</v>
      </c>
      <c r="N939" s="73">
        <v>108</v>
      </c>
      <c r="O939" s="73">
        <v>108</v>
      </c>
      <c r="P939" s="73">
        <v>108</v>
      </c>
      <c r="Q939" s="73">
        <v>108</v>
      </c>
      <c r="R939" s="73">
        <v>108</v>
      </c>
      <c r="S939" s="73">
        <v>108</v>
      </c>
    </row>
    <row r="940" spans="1:19">
      <c r="A940" s="14">
        <f t="shared" si="38"/>
        <v>940</v>
      </c>
      <c r="B940" s="121" t="s">
        <v>3276</v>
      </c>
      <c r="C940" s="121" t="s">
        <v>2319</v>
      </c>
      <c r="D940" s="121" t="s">
        <v>3277</v>
      </c>
      <c r="E940" s="121" t="s">
        <v>267</v>
      </c>
      <c r="F940" s="121" t="s">
        <v>52</v>
      </c>
      <c r="G940" s="121" t="s">
        <v>221</v>
      </c>
      <c r="H940" s="122">
        <v>2022</v>
      </c>
      <c r="I940" s="74">
        <v>179.5</v>
      </c>
      <c r="J940" s="74">
        <v>179.6</v>
      </c>
      <c r="K940" s="74">
        <v>179.6</v>
      </c>
      <c r="L940" s="74">
        <v>179.6</v>
      </c>
      <c r="M940" s="73">
        <v>179.6</v>
      </c>
      <c r="N940" s="73">
        <v>179.6</v>
      </c>
      <c r="O940" s="73">
        <v>179.6</v>
      </c>
      <c r="P940" s="73">
        <v>179.6</v>
      </c>
      <c r="Q940" s="73">
        <v>179.6</v>
      </c>
      <c r="R940" s="73">
        <v>179.6</v>
      </c>
      <c r="S940" s="73">
        <v>179.6</v>
      </c>
    </row>
    <row r="941" spans="1:19">
      <c r="A941" s="14">
        <f t="shared" si="38"/>
        <v>941</v>
      </c>
      <c r="B941" s="121" t="s">
        <v>3278</v>
      </c>
      <c r="C941" s="121" t="s">
        <v>2319</v>
      </c>
      <c r="D941" s="121" t="s">
        <v>3279</v>
      </c>
      <c r="E941" s="121" t="s">
        <v>267</v>
      </c>
      <c r="F941" s="121" t="s">
        <v>52</v>
      </c>
      <c r="G941" s="121" t="s">
        <v>221</v>
      </c>
      <c r="H941" s="122">
        <v>2022</v>
      </c>
      <c r="I941" s="74">
        <v>171.8</v>
      </c>
      <c r="J941" s="74">
        <v>171.9</v>
      </c>
      <c r="K941" s="74">
        <v>171.9</v>
      </c>
      <c r="L941" s="74">
        <v>171.9</v>
      </c>
      <c r="M941" s="73">
        <v>171.9</v>
      </c>
      <c r="N941" s="73">
        <v>171.9</v>
      </c>
      <c r="O941" s="73">
        <v>171.9</v>
      </c>
      <c r="P941" s="73">
        <v>171.9</v>
      </c>
      <c r="Q941" s="73">
        <v>171.9</v>
      </c>
      <c r="R941" s="73">
        <v>171.9</v>
      </c>
      <c r="S941" s="73">
        <v>171.9</v>
      </c>
    </row>
    <row r="942" spans="1:19">
      <c r="A942" s="14">
        <f t="shared" si="38"/>
        <v>942</v>
      </c>
      <c r="B942" s="121" t="s">
        <v>3280</v>
      </c>
      <c r="C942" s="121" t="s">
        <v>137</v>
      </c>
      <c r="D942" s="121" t="s">
        <v>3281</v>
      </c>
      <c r="E942" s="121" t="s">
        <v>48</v>
      </c>
      <c r="F942" s="121" t="s">
        <v>52</v>
      </c>
      <c r="G942" s="121" t="s">
        <v>90</v>
      </c>
      <c r="H942" s="122">
        <v>2022</v>
      </c>
      <c r="I942" s="74">
        <v>137.5</v>
      </c>
      <c r="J942" s="74">
        <v>137.5</v>
      </c>
      <c r="K942" s="74">
        <v>137.5</v>
      </c>
      <c r="L942" s="74">
        <v>137.5</v>
      </c>
      <c r="M942" s="73">
        <v>137.5</v>
      </c>
      <c r="N942" s="73">
        <v>137.5</v>
      </c>
      <c r="O942" s="73">
        <v>137.5</v>
      </c>
      <c r="P942" s="73">
        <v>137.5</v>
      </c>
      <c r="Q942" s="73">
        <v>137.5</v>
      </c>
      <c r="R942" s="73">
        <v>137.5</v>
      </c>
      <c r="S942" s="73">
        <v>137.5</v>
      </c>
    </row>
    <row r="943" spans="1:19">
      <c r="A943" s="14">
        <f t="shared" si="38"/>
        <v>943</v>
      </c>
      <c r="B943" s="121" t="s">
        <v>3282</v>
      </c>
      <c r="C943" s="121" t="s">
        <v>2324</v>
      </c>
      <c r="D943" s="121" t="s">
        <v>3283</v>
      </c>
      <c r="E943" s="121" t="s">
        <v>397</v>
      </c>
      <c r="F943" s="121" t="s">
        <v>52</v>
      </c>
      <c r="G943" s="121" t="s">
        <v>45</v>
      </c>
      <c r="H943" s="122">
        <v>2022</v>
      </c>
      <c r="I943" s="74">
        <v>148.80000000000001</v>
      </c>
      <c r="J943" s="74">
        <v>146.69999999999999</v>
      </c>
      <c r="K943" s="74">
        <v>146.69999999999999</v>
      </c>
      <c r="L943" s="74">
        <v>146.69999999999999</v>
      </c>
      <c r="M943" s="73">
        <v>146.69999999999999</v>
      </c>
      <c r="N943" s="73">
        <v>146.69999999999999</v>
      </c>
      <c r="O943" s="73">
        <v>146.69999999999999</v>
      </c>
      <c r="P943" s="73">
        <v>146.69999999999999</v>
      </c>
      <c r="Q943" s="73">
        <v>146.69999999999999</v>
      </c>
      <c r="R943" s="73">
        <v>146.69999999999999</v>
      </c>
      <c r="S943" s="73">
        <v>146.69999999999999</v>
      </c>
    </row>
    <row r="944" spans="1:19">
      <c r="A944" s="14">
        <f t="shared" si="38"/>
        <v>944</v>
      </c>
      <c r="B944" s="121" t="s">
        <v>3284</v>
      </c>
      <c r="C944" s="121" t="s">
        <v>2324</v>
      </c>
      <c r="D944" s="121" t="s">
        <v>3285</v>
      </c>
      <c r="E944" s="121" t="s">
        <v>397</v>
      </c>
      <c r="F944" s="121" t="s">
        <v>52</v>
      </c>
      <c r="G944" s="121" t="s">
        <v>45</v>
      </c>
      <c r="H944" s="122">
        <v>2022</v>
      </c>
      <c r="I944" s="74">
        <v>130.19999999999999</v>
      </c>
      <c r="J944" s="74">
        <v>128.30000000000001</v>
      </c>
      <c r="K944" s="74">
        <v>128.30000000000001</v>
      </c>
      <c r="L944" s="74">
        <v>128.30000000000001</v>
      </c>
      <c r="M944" s="73">
        <v>128.30000000000001</v>
      </c>
      <c r="N944" s="73">
        <v>128.30000000000001</v>
      </c>
      <c r="O944" s="73">
        <v>128.30000000000001</v>
      </c>
      <c r="P944" s="73">
        <v>128.30000000000001</v>
      </c>
      <c r="Q944" s="73">
        <v>128.30000000000001</v>
      </c>
      <c r="R944" s="73">
        <v>128.30000000000001</v>
      </c>
      <c r="S944" s="73">
        <v>128.30000000000001</v>
      </c>
    </row>
    <row r="945" spans="1:19">
      <c r="A945" s="14">
        <f t="shared" si="38"/>
        <v>945</v>
      </c>
      <c r="B945" s="121" t="s">
        <v>2986</v>
      </c>
      <c r="C945" s="121" t="s">
        <v>3286</v>
      </c>
      <c r="D945" s="121" t="s">
        <v>2987</v>
      </c>
      <c r="E945" s="121" t="s">
        <v>297</v>
      </c>
      <c r="F945" s="121" t="s">
        <v>52</v>
      </c>
      <c r="G945" s="121" t="s">
        <v>46</v>
      </c>
      <c r="H945" s="122">
        <v>2022</v>
      </c>
      <c r="I945" s="74">
        <v>257</v>
      </c>
      <c r="J945" s="74">
        <v>257</v>
      </c>
      <c r="K945" s="74">
        <v>257</v>
      </c>
      <c r="L945" s="74">
        <v>257</v>
      </c>
      <c r="M945" s="73">
        <v>257</v>
      </c>
      <c r="N945" s="73">
        <v>257</v>
      </c>
      <c r="O945" s="73">
        <v>257</v>
      </c>
      <c r="P945" s="73">
        <v>257</v>
      </c>
      <c r="Q945" s="73">
        <v>257</v>
      </c>
      <c r="R945" s="73">
        <v>257</v>
      </c>
      <c r="S945" s="73">
        <v>257</v>
      </c>
    </row>
    <row r="946" spans="1:19">
      <c r="A946" s="14">
        <f t="shared" si="38"/>
        <v>946</v>
      </c>
      <c r="B946" s="121" t="s">
        <v>2988</v>
      </c>
      <c r="C946" s="121" t="s">
        <v>3286</v>
      </c>
      <c r="D946" s="121" t="s">
        <v>2989</v>
      </c>
      <c r="E946" s="121" t="s">
        <v>297</v>
      </c>
      <c r="F946" s="121" t="s">
        <v>52</v>
      </c>
      <c r="G946" s="121" t="s">
        <v>46</v>
      </c>
      <c r="H946" s="122">
        <v>2022</v>
      </c>
      <c r="I946" s="74">
        <v>257</v>
      </c>
      <c r="J946" s="74">
        <v>257</v>
      </c>
      <c r="K946" s="74">
        <v>257</v>
      </c>
      <c r="L946" s="74">
        <v>257</v>
      </c>
      <c r="M946" s="73">
        <v>257</v>
      </c>
      <c r="N946" s="73">
        <v>257</v>
      </c>
      <c r="O946" s="73">
        <v>257</v>
      </c>
      <c r="P946" s="73">
        <v>257</v>
      </c>
      <c r="Q946" s="73">
        <v>257</v>
      </c>
      <c r="R946" s="73">
        <v>257</v>
      </c>
      <c r="S946" s="73">
        <v>257</v>
      </c>
    </row>
    <row r="947" spans="1:19">
      <c r="A947" s="14">
        <f t="shared" si="38"/>
        <v>947</v>
      </c>
      <c r="B947" s="121" t="s">
        <v>2990</v>
      </c>
      <c r="C947" s="121" t="s">
        <v>3287</v>
      </c>
      <c r="D947" s="121" t="s">
        <v>2991</v>
      </c>
      <c r="E947" s="121" t="s">
        <v>469</v>
      </c>
      <c r="F947" s="121" t="s">
        <v>52</v>
      </c>
      <c r="G947" s="121" t="s">
        <v>45</v>
      </c>
      <c r="H947" s="122">
        <v>2022</v>
      </c>
      <c r="I947" s="74">
        <v>128.41999999999999</v>
      </c>
      <c r="J947" s="74">
        <v>125</v>
      </c>
      <c r="K947" s="74">
        <v>125</v>
      </c>
      <c r="L947" s="74">
        <v>125</v>
      </c>
      <c r="M947" s="73">
        <v>125</v>
      </c>
      <c r="N947" s="73">
        <v>125</v>
      </c>
      <c r="O947" s="73">
        <v>125</v>
      </c>
      <c r="P947" s="73">
        <v>125</v>
      </c>
      <c r="Q947" s="73">
        <v>125</v>
      </c>
      <c r="R947" s="73">
        <v>125</v>
      </c>
      <c r="S947" s="73">
        <v>125</v>
      </c>
    </row>
    <row r="948" spans="1:19">
      <c r="A948" s="14">
        <f t="shared" si="38"/>
        <v>948</v>
      </c>
      <c r="B948" s="121" t="s">
        <v>2992</v>
      </c>
      <c r="C948" s="121" t="s">
        <v>3287</v>
      </c>
      <c r="D948" s="121" t="s">
        <v>2993</v>
      </c>
      <c r="E948" s="121" t="s">
        <v>469</v>
      </c>
      <c r="F948" s="121" t="s">
        <v>52</v>
      </c>
      <c r="G948" s="121" t="s">
        <v>45</v>
      </c>
      <c r="H948" s="122">
        <v>2022</v>
      </c>
      <c r="I948" s="74">
        <v>128.41999999999999</v>
      </c>
      <c r="J948" s="74">
        <v>125</v>
      </c>
      <c r="K948" s="74">
        <v>125</v>
      </c>
      <c r="L948" s="74">
        <v>125</v>
      </c>
      <c r="M948" s="73">
        <v>125</v>
      </c>
      <c r="N948" s="73">
        <v>125</v>
      </c>
      <c r="O948" s="73">
        <v>125</v>
      </c>
      <c r="P948" s="73">
        <v>125</v>
      </c>
      <c r="Q948" s="73">
        <v>125</v>
      </c>
      <c r="R948" s="73">
        <v>125</v>
      </c>
      <c r="S948" s="73">
        <v>125</v>
      </c>
    </row>
    <row r="949" spans="1:19">
      <c r="A949" s="14">
        <f t="shared" si="38"/>
        <v>949</v>
      </c>
      <c r="B949" s="121" t="s">
        <v>2994</v>
      </c>
      <c r="C949" s="121" t="s">
        <v>3288</v>
      </c>
      <c r="D949" s="121" t="s">
        <v>2995</v>
      </c>
      <c r="E949" s="121" t="s">
        <v>469</v>
      </c>
      <c r="F949" s="121" t="s">
        <v>52</v>
      </c>
      <c r="G949" s="121" t="s">
        <v>45</v>
      </c>
      <c r="H949" s="122">
        <v>2022</v>
      </c>
      <c r="I949" s="74">
        <v>128.41999999999999</v>
      </c>
      <c r="J949" s="74">
        <v>125</v>
      </c>
      <c r="K949" s="74">
        <v>125</v>
      </c>
      <c r="L949" s="74">
        <v>125</v>
      </c>
      <c r="M949" s="73">
        <v>125</v>
      </c>
      <c r="N949" s="73">
        <v>125</v>
      </c>
      <c r="O949" s="73">
        <v>125</v>
      </c>
      <c r="P949" s="73">
        <v>125</v>
      </c>
      <c r="Q949" s="73">
        <v>125</v>
      </c>
      <c r="R949" s="73">
        <v>125</v>
      </c>
      <c r="S949" s="73">
        <v>125</v>
      </c>
    </row>
    <row r="950" spans="1:19">
      <c r="A950" s="14">
        <f t="shared" si="38"/>
        <v>950</v>
      </c>
      <c r="B950" s="121" t="s">
        <v>2996</v>
      </c>
      <c r="C950" s="121" t="s">
        <v>3288</v>
      </c>
      <c r="D950" s="121" t="s">
        <v>2997</v>
      </c>
      <c r="E950" s="121" t="s">
        <v>469</v>
      </c>
      <c r="F950" s="121" t="s">
        <v>52</v>
      </c>
      <c r="G950" s="121" t="s">
        <v>45</v>
      </c>
      <c r="H950" s="122">
        <v>2022</v>
      </c>
      <c r="I950" s="74">
        <v>128.41999999999999</v>
      </c>
      <c r="J950" s="74">
        <v>125</v>
      </c>
      <c r="K950" s="74">
        <v>125</v>
      </c>
      <c r="L950" s="74">
        <v>125</v>
      </c>
      <c r="M950" s="73">
        <v>125</v>
      </c>
      <c r="N950" s="73">
        <v>125</v>
      </c>
      <c r="O950" s="73">
        <v>125</v>
      </c>
      <c r="P950" s="73">
        <v>125</v>
      </c>
      <c r="Q950" s="73">
        <v>125</v>
      </c>
      <c r="R950" s="73">
        <v>125</v>
      </c>
      <c r="S950" s="73">
        <v>125</v>
      </c>
    </row>
    <row r="951" spans="1:19">
      <c r="A951" s="14">
        <f t="shared" si="38"/>
        <v>951</v>
      </c>
      <c r="B951" s="121" t="s">
        <v>2344</v>
      </c>
      <c r="C951" s="121" t="s">
        <v>3289</v>
      </c>
      <c r="D951" s="121" t="s">
        <v>2998</v>
      </c>
      <c r="E951" s="121" t="s">
        <v>62</v>
      </c>
      <c r="F951" s="121" t="s">
        <v>52</v>
      </c>
      <c r="G951" s="121" t="s">
        <v>45</v>
      </c>
      <c r="H951" s="122">
        <v>2022</v>
      </c>
      <c r="I951" s="74">
        <v>135</v>
      </c>
      <c r="J951" s="74">
        <v>135</v>
      </c>
      <c r="K951" s="74">
        <v>135</v>
      </c>
      <c r="L951" s="74">
        <v>135</v>
      </c>
      <c r="M951" s="73">
        <v>135</v>
      </c>
      <c r="N951" s="73">
        <v>135</v>
      </c>
      <c r="O951" s="73">
        <v>135</v>
      </c>
      <c r="P951" s="73">
        <v>135</v>
      </c>
      <c r="Q951" s="73">
        <v>135</v>
      </c>
      <c r="R951" s="73">
        <v>135</v>
      </c>
      <c r="S951" s="73">
        <v>135</v>
      </c>
    </row>
    <row r="952" spans="1:19">
      <c r="A952" s="14">
        <f t="shared" si="38"/>
        <v>952</v>
      </c>
      <c r="B952" s="121" t="s">
        <v>2351</v>
      </c>
      <c r="C952" s="121" t="s">
        <v>3290</v>
      </c>
      <c r="D952" s="121" t="s">
        <v>3003</v>
      </c>
      <c r="E952" s="121" t="s">
        <v>2352</v>
      </c>
      <c r="F952" s="121" t="s">
        <v>52</v>
      </c>
      <c r="G952" s="121" t="s">
        <v>45</v>
      </c>
      <c r="H952" s="122">
        <v>2022</v>
      </c>
      <c r="I952" s="74">
        <v>129.19999999999999</v>
      </c>
      <c r="J952" s="74">
        <v>127</v>
      </c>
      <c r="K952" s="74">
        <v>127</v>
      </c>
      <c r="L952" s="74">
        <v>127</v>
      </c>
      <c r="M952" s="73">
        <v>127</v>
      </c>
      <c r="N952" s="73">
        <v>127</v>
      </c>
      <c r="O952" s="73">
        <v>127</v>
      </c>
      <c r="P952" s="73">
        <v>127</v>
      </c>
      <c r="Q952" s="73">
        <v>127</v>
      </c>
      <c r="R952" s="73">
        <v>127</v>
      </c>
      <c r="S952" s="73">
        <v>127</v>
      </c>
    </row>
    <row r="953" spans="1:19">
      <c r="A953" s="14">
        <f t="shared" si="38"/>
        <v>953</v>
      </c>
      <c r="B953" s="119" t="s">
        <v>2726</v>
      </c>
      <c r="C953" s="119"/>
      <c r="D953" s="119"/>
      <c r="E953" s="119"/>
      <c r="F953" s="119"/>
      <c r="G953" s="119"/>
      <c r="H953" s="120"/>
      <c r="I953" s="71">
        <f t="shared" ref="I953:R953" si="41">SUM(I935:I952)</f>
        <v>2730.38</v>
      </c>
      <c r="J953" s="71">
        <f t="shared" si="41"/>
        <v>2705.8</v>
      </c>
      <c r="K953" s="71">
        <f t="shared" si="41"/>
        <v>2705.8</v>
      </c>
      <c r="L953" s="71">
        <f t="shared" si="41"/>
        <v>2705.8</v>
      </c>
      <c r="M953" s="72">
        <f t="shared" si="41"/>
        <v>2705.8</v>
      </c>
      <c r="N953" s="72">
        <f t="shared" si="41"/>
        <v>2705.8</v>
      </c>
      <c r="O953" s="72">
        <f t="shared" si="41"/>
        <v>2705.8</v>
      </c>
      <c r="P953" s="72">
        <f t="shared" si="41"/>
        <v>2705.8</v>
      </c>
      <c r="Q953" s="72">
        <f t="shared" si="41"/>
        <v>2705.8</v>
      </c>
      <c r="R953" s="72">
        <f t="shared" si="41"/>
        <v>2705.8</v>
      </c>
      <c r="S953" s="72">
        <f t="shared" ref="S953" si="42">SUM(S935:S952)</f>
        <v>2705.8</v>
      </c>
    </row>
    <row r="954" spans="1:19">
      <c r="A954" s="14">
        <f t="shared" si="38"/>
        <v>954</v>
      </c>
      <c r="B954" s="121" t="s">
        <v>1548</v>
      </c>
      <c r="C954" s="121"/>
      <c r="D954" s="121" t="s">
        <v>2727</v>
      </c>
      <c r="E954" s="121" t="s">
        <v>1413</v>
      </c>
      <c r="F954" s="121"/>
      <c r="G954" s="121"/>
      <c r="H954" s="122"/>
      <c r="I954" s="74">
        <v>100</v>
      </c>
      <c r="J954" s="74">
        <v>81</v>
      </c>
      <c r="K954" s="74">
        <v>81</v>
      </c>
      <c r="L954" s="74">
        <v>81</v>
      </c>
      <c r="M954" s="74">
        <v>81</v>
      </c>
      <c r="N954" s="74">
        <v>81</v>
      </c>
      <c r="O954" s="74">
        <v>81</v>
      </c>
      <c r="P954" s="74">
        <v>81</v>
      </c>
      <c r="Q954" s="74">
        <v>81</v>
      </c>
      <c r="R954" s="74">
        <v>81</v>
      </c>
      <c r="S954" s="74">
        <v>81</v>
      </c>
    </row>
    <row r="955" spans="1:19">
      <c r="A955" s="14">
        <f t="shared" si="38"/>
        <v>955</v>
      </c>
      <c r="B955" s="119"/>
      <c r="C955" s="119"/>
      <c r="D955" s="119"/>
      <c r="E955" s="119"/>
      <c r="F955" s="119"/>
      <c r="G955" s="119"/>
      <c r="H955" s="120"/>
      <c r="I955" s="71"/>
      <c r="J955" s="71"/>
      <c r="K955" s="71"/>
      <c r="L955" s="71"/>
      <c r="M955" s="72"/>
      <c r="N955" s="72"/>
      <c r="O955" s="72"/>
      <c r="P955" s="72"/>
      <c r="Q955" s="72"/>
      <c r="R955" s="72"/>
      <c r="S955" s="72"/>
    </row>
    <row r="956" spans="1:19">
      <c r="A956" s="14">
        <f t="shared" si="38"/>
        <v>956</v>
      </c>
      <c r="B956" s="119" t="s">
        <v>1550</v>
      </c>
      <c r="C956" s="119"/>
      <c r="D956" s="119"/>
      <c r="E956" s="119"/>
      <c r="F956" s="119"/>
      <c r="G956" s="119"/>
      <c r="H956" s="120"/>
      <c r="I956" s="71"/>
      <c r="J956" s="71"/>
      <c r="K956" s="71"/>
      <c r="L956" s="71"/>
      <c r="M956" s="72"/>
      <c r="N956" s="72"/>
      <c r="O956" s="72"/>
      <c r="P956" s="72"/>
      <c r="Q956" s="72"/>
      <c r="R956" s="72"/>
      <c r="S956" s="72"/>
    </row>
    <row r="957" spans="1:19">
      <c r="A957" s="14">
        <f t="shared" si="38"/>
        <v>957</v>
      </c>
      <c r="B957" s="121" t="s">
        <v>1798</v>
      </c>
      <c r="C957" s="121"/>
      <c r="D957" s="121" t="s">
        <v>2728</v>
      </c>
      <c r="E957" s="121" t="s">
        <v>1799</v>
      </c>
      <c r="F957" s="121" t="s">
        <v>1553</v>
      </c>
      <c r="G957" s="121" t="s">
        <v>46</v>
      </c>
      <c r="H957" s="122">
        <v>2021</v>
      </c>
      <c r="I957" s="74">
        <v>100.5</v>
      </c>
      <c r="J957" s="74">
        <v>100.5</v>
      </c>
      <c r="K957" s="74">
        <v>100.5</v>
      </c>
      <c r="L957" s="74">
        <v>100.5</v>
      </c>
      <c r="M957" s="73">
        <v>100.5</v>
      </c>
      <c r="N957" s="73">
        <v>100.5</v>
      </c>
      <c r="O957" s="73">
        <v>100.5</v>
      </c>
      <c r="P957" s="73">
        <v>100.5</v>
      </c>
      <c r="Q957" s="73">
        <v>100.5</v>
      </c>
      <c r="R957" s="73">
        <v>100.5</v>
      </c>
      <c r="S957" s="73">
        <v>100.5</v>
      </c>
    </row>
    <row r="958" spans="1:19">
      <c r="A958" s="14">
        <f t="shared" si="38"/>
        <v>958</v>
      </c>
      <c r="B958" s="121" t="s">
        <v>1551</v>
      </c>
      <c r="C958" s="121"/>
      <c r="D958" s="121" t="s">
        <v>1552</v>
      </c>
      <c r="E958" s="121" t="s">
        <v>208</v>
      </c>
      <c r="F958" s="121" t="s">
        <v>1553</v>
      </c>
      <c r="G958" s="121" t="s">
        <v>47</v>
      </c>
      <c r="H958" s="122">
        <v>2017</v>
      </c>
      <c r="I958" s="74">
        <v>30</v>
      </c>
      <c r="J958" s="74">
        <v>30</v>
      </c>
      <c r="K958" s="74">
        <v>30</v>
      </c>
      <c r="L958" s="74">
        <v>30</v>
      </c>
      <c r="M958" s="73">
        <v>30</v>
      </c>
      <c r="N958" s="73">
        <v>30</v>
      </c>
      <c r="O958" s="73">
        <v>30</v>
      </c>
      <c r="P958" s="73">
        <v>30</v>
      </c>
      <c r="Q958" s="73">
        <v>30</v>
      </c>
      <c r="R958" s="73">
        <v>30</v>
      </c>
      <c r="S958" s="73">
        <v>30</v>
      </c>
    </row>
    <row r="959" spans="1:19">
      <c r="A959" s="14">
        <f t="shared" si="38"/>
        <v>959</v>
      </c>
      <c r="B959" s="121" t="s">
        <v>2284</v>
      </c>
      <c r="C959" s="121"/>
      <c r="D959" s="121" t="s">
        <v>1804</v>
      </c>
      <c r="E959" s="121" t="s">
        <v>1590</v>
      </c>
      <c r="F959" s="121" t="s">
        <v>1553</v>
      </c>
      <c r="G959" s="121" t="s">
        <v>90</v>
      </c>
      <c r="H959" s="122">
        <v>2020</v>
      </c>
      <c r="I959" s="74">
        <v>9.9499999999999993</v>
      </c>
      <c r="J959" s="74">
        <v>9.9</v>
      </c>
      <c r="K959" s="74">
        <v>9.9</v>
      </c>
      <c r="L959" s="74">
        <v>9.9</v>
      </c>
      <c r="M959" s="73">
        <v>9.9</v>
      </c>
      <c r="N959" s="73">
        <v>9.9</v>
      </c>
      <c r="O959" s="73">
        <v>9.9</v>
      </c>
      <c r="P959" s="73">
        <v>9.9</v>
      </c>
      <c r="Q959" s="73">
        <v>9.9</v>
      </c>
      <c r="R959" s="73">
        <v>9.9</v>
      </c>
      <c r="S959" s="73">
        <v>9.9</v>
      </c>
    </row>
    <row r="960" spans="1:19">
      <c r="A960" s="14">
        <f t="shared" si="38"/>
        <v>960</v>
      </c>
      <c r="B960" s="121" t="s">
        <v>2372</v>
      </c>
      <c r="C960" s="121"/>
      <c r="D960" s="121" t="s">
        <v>2194</v>
      </c>
      <c r="E960" s="121" t="s">
        <v>1590</v>
      </c>
      <c r="F960" s="121" t="s">
        <v>1553</v>
      </c>
      <c r="G960" s="121" t="s">
        <v>90</v>
      </c>
      <c r="H960" s="122">
        <v>2020</v>
      </c>
      <c r="I960" s="74">
        <v>9.9499999999999993</v>
      </c>
      <c r="J960" s="74">
        <v>9.9</v>
      </c>
      <c r="K960" s="74">
        <v>9.9</v>
      </c>
      <c r="L960" s="74">
        <v>9.9</v>
      </c>
      <c r="M960" s="73">
        <v>9.9</v>
      </c>
      <c r="N960" s="73">
        <v>9.9</v>
      </c>
      <c r="O960" s="73">
        <v>9.9</v>
      </c>
      <c r="P960" s="73">
        <v>9.9</v>
      </c>
      <c r="Q960" s="73">
        <v>9.9</v>
      </c>
      <c r="R960" s="73">
        <v>9.9</v>
      </c>
      <c r="S960" s="73">
        <v>9.9</v>
      </c>
    </row>
    <row r="961" spans="1:19">
      <c r="A961" s="14">
        <f t="shared" si="38"/>
        <v>961</v>
      </c>
      <c r="B961" s="121" t="s">
        <v>2285</v>
      </c>
      <c r="C961" s="121"/>
      <c r="D961" s="121" t="s">
        <v>2195</v>
      </c>
      <c r="E961" s="121" t="s">
        <v>1590</v>
      </c>
      <c r="F961" s="121" t="s">
        <v>1553</v>
      </c>
      <c r="G961" s="121" t="s">
        <v>90</v>
      </c>
      <c r="H961" s="122">
        <v>2020</v>
      </c>
      <c r="I961" s="74">
        <v>9.9499999999999993</v>
      </c>
      <c r="J961" s="74">
        <v>9.9</v>
      </c>
      <c r="K961" s="74">
        <v>9.9</v>
      </c>
      <c r="L961" s="74">
        <v>9.9</v>
      </c>
      <c r="M961" s="73">
        <v>9.9</v>
      </c>
      <c r="N961" s="73">
        <v>9.9</v>
      </c>
      <c r="O961" s="73">
        <v>9.9</v>
      </c>
      <c r="P961" s="73">
        <v>9.9</v>
      </c>
      <c r="Q961" s="73">
        <v>9.9</v>
      </c>
      <c r="R961" s="73">
        <v>9.9</v>
      </c>
      <c r="S961" s="73">
        <v>9.9</v>
      </c>
    </row>
    <row r="962" spans="1:19">
      <c r="A962" s="14">
        <f t="shared" si="38"/>
        <v>962</v>
      </c>
      <c r="B962" s="121" t="s">
        <v>2373</v>
      </c>
      <c r="C962" s="121"/>
      <c r="D962" s="121" t="s">
        <v>2196</v>
      </c>
      <c r="E962" s="121" t="s">
        <v>665</v>
      </c>
      <c r="F962" s="121" t="s">
        <v>1553</v>
      </c>
      <c r="G962" s="121" t="s">
        <v>221</v>
      </c>
      <c r="H962" s="122">
        <v>2021</v>
      </c>
      <c r="I962" s="74">
        <v>9.9499999999999993</v>
      </c>
      <c r="J962" s="74">
        <v>9.9</v>
      </c>
      <c r="K962" s="74">
        <v>9.9</v>
      </c>
      <c r="L962" s="74">
        <v>9.9</v>
      </c>
      <c r="M962" s="73">
        <v>9.9</v>
      </c>
      <c r="N962" s="73">
        <v>9.9</v>
      </c>
      <c r="O962" s="73">
        <v>9.9</v>
      </c>
      <c r="P962" s="73">
        <v>9.9</v>
      </c>
      <c r="Q962" s="73">
        <v>9.9</v>
      </c>
      <c r="R962" s="73">
        <v>9.9</v>
      </c>
      <c r="S962" s="73">
        <v>9.9</v>
      </c>
    </row>
    <row r="963" spans="1:19">
      <c r="A963" s="14">
        <f t="shared" si="38"/>
        <v>963</v>
      </c>
      <c r="B963" s="121" t="s">
        <v>2374</v>
      </c>
      <c r="C963" s="121"/>
      <c r="D963" s="121" t="s">
        <v>2197</v>
      </c>
      <c r="E963" s="121" t="s">
        <v>665</v>
      </c>
      <c r="F963" s="121" t="s">
        <v>1553</v>
      </c>
      <c r="G963" s="121" t="s">
        <v>221</v>
      </c>
      <c r="H963" s="122">
        <v>2020</v>
      </c>
      <c r="I963" s="74">
        <v>9.9499999999999993</v>
      </c>
      <c r="J963" s="74">
        <v>9.9</v>
      </c>
      <c r="K963" s="74">
        <v>9.9</v>
      </c>
      <c r="L963" s="74">
        <v>9.9</v>
      </c>
      <c r="M963" s="73">
        <v>9.9</v>
      </c>
      <c r="N963" s="73">
        <v>9.9</v>
      </c>
      <c r="O963" s="73">
        <v>9.9</v>
      </c>
      <c r="P963" s="73">
        <v>9.9</v>
      </c>
      <c r="Q963" s="73">
        <v>9.9</v>
      </c>
      <c r="R963" s="73">
        <v>9.9</v>
      </c>
      <c r="S963" s="73">
        <v>9.9</v>
      </c>
    </row>
    <row r="964" spans="1:19">
      <c r="A964" s="14">
        <f t="shared" si="38"/>
        <v>964</v>
      </c>
      <c r="B964" s="121" t="s">
        <v>2729</v>
      </c>
      <c r="C964" s="121"/>
      <c r="D964" s="121" t="s">
        <v>2730</v>
      </c>
      <c r="E964" s="121" t="s">
        <v>607</v>
      </c>
      <c r="F964" s="121" t="s">
        <v>1553</v>
      </c>
      <c r="G964" s="121" t="s">
        <v>46</v>
      </c>
      <c r="H964" s="122">
        <v>2021</v>
      </c>
      <c r="I964" s="74">
        <v>9.9499999999999993</v>
      </c>
      <c r="J964" s="74">
        <v>9.9</v>
      </c>
      <c r="K964" s="74">
        <v>9.9</v>
      </c>
      <c r="L964" s="74">
        <v>9.9</v>
      </c>
      <c r="M964" s="73">
        <v>9.9</v>
      </c>
      <c r="N964" s="73">
        <v>9.9</v>
      </c>
      <c r="O964" s="73">
        <v>9.9</v>
      </c>
      <c r="P964" s="73">
        <v>9.9</v>
      </c>
      <c r="Q964" s="73">
        <v>9.9</v>
      </c>
      <c r="R964" s="73">
        <v>9.9</v>
      </c>
      <c r="S964" s="73">
        <v>9.9</v>
      </c>
    </row>
    <row r="965" spans="1:19">
      <c r="A965" s="14">
        <f t="shared" ref="A965:A1028" si="43">A964+1</f>
        <v>965</v>
      </c>
      <c r="B965" s="121" t="s">
        <v>2810</v>
      </c>
      <c r="C965" s="121"/>
      <c r="D965" s="121" t="s">
        <v>2811</v>
      </c>
      <c r="E965" s="121" t="s">
        <v>124</v>
      </c>
      <c r="F965" s="121" t="s">
        <v>1553</v>
      </c>
      <c r="G965" s="121" t="s">
        <v>46</v>
      </c>
      <c r="H965" s="122">
        <v>2022</v>
      </c>
      <c r="I965" s="74">
        <v>9.9499999999999993</v>
      </c>
      <c r="J965" s="74">
        <v>9.9</v>
      </c>
      <c r="K965" s="74">
        <v>9.9</v>
      </c>
      <c r="L965" s="74">
        <v>9.9</v>
      </c>
      <c r="M965" s="73">
        <v>9.9</v>
      </c>
      <c r="N965" s="73">
        <v>9.9</v>
      </c>
      <c r="O965" s="73">
        <v>9.9</v>
      </c>
      <c r="P965" s="73">
        <v>9.9</v>
      </c>
      <c r="Q965" s="73">
        <v>9.9</v>
      </c>
      <c r="R965" s="73">
        <v>9.9</v>
      </c>
      <c r="S965" s="73">
        <v>9.9</v>
      </c>
    </row>
    <row r="966" spans="1:19">
      <c r="A966" s="14">
        <f t="shared" si="43"/>
        <v>966</v>
      </c>
      <c r="B966" s="121" t="s">
        <v>2375</v>
      </c>
      <c r="C966" s="121"/>
      <c r="D966" s="121" t="s">
        <v>2198</v>
      </c>
      <c r="E966" s="121" t="s">
        <v>665</v>
      </c>
      <c r="F966" s="121" t="s">
        <v>1553</v>
      </c>
      <c r="G966" s="121" t="s">
        <v>221</v>
      </c>
      <c r="H966" s="122">
        <v>2020</v>
      </c>
      <c r="I966" s="74">
        <v>9.9499999999999993</v>
      </c>
      <c r="J966" s="74">
        <v>9.9</v>
      </c>
      <c r="K966" s="74">
        <v>9.9</v>
      </c>
      <c r="L966" s="74">
        <v>9.9</v>
      </c>
      <c r="M966" s="73">
        <v>9.9</v>
      </c>
      <c r="N966" s="73">
        <v>9.9</v>
      </c>
      <c r="O966" s="73">
        <v>9.9</v>
      </c>
      <c r="P966" s="73">
        <v>9.9</v>
      </c>
      <c r="Q966" s="73">
        <v>9.9</v>
      </c>
      <c r="R966" s="73">
        <v>9.9</v>
      </c>
      <c r="S966" s="73">
        <v>9.9</v>
      </c>
    </row>
    <row r="967" spans="1:19">
      <c r="A967" s="14">
        <f t="shared" si="43"/>
        <v>967</v>
      </c>
      <c r="B967" s="121" t="s">
        <v>2286</v>
      </c>
      <c r="C967" s="121"/>
      <c r="D967" s="121" t="s">
        <v>1805</v>
      </c>
      <c r="E967" s="121" t="s">
        <v>57</v>
      </c>
      <c r="F967" s="121" t="s">
        <v>1553</v>
      </c>
      <c r="G967" s="121" t="s">
        <v>47</v>
      </c>
      <c r="H967" s="122">
        <v>2020</v>
      </c>
      <c r="I967" s="74">
        <v>9.9499999999999993</v>
      </c>
      <c r="J967" s="74">
        <v>9.9</v>
      </c>
      <c r="K967" s="74">
        <v>9.9</v>
      </c>
      <c r="L967" s="74">
        <v>9.9</v>
      </c>
      <c r="M967" s="73">
        <v>9.9</v>
      </c>
      <c r="N967" s="73">
        <v>9.9</v>
      </c>
      <c r="O967" s="73">
        <v>9.9</v>
      </c>
      <c r="P967" s="73">
        <v>9.9</v>
      </c>
      <c r="Q967" s="73">
        <v>9.9</v>
      </c>
      <c r="R967" s="73">
        <v>9.9</v>
      </c>
      <c r="S967" s="73">
        <v>9.9</v>
      </c>
    </row>
    <row r="968" spans="1:19">
      <c r="A968" s="14">
        <f t="shared" si="43"/>
        <v>968</v>
      </c>
      <c r="B968" s="121" t="s">
        <v>2376</v>
      </c>
      <c r="C968" s="121"/>
      <c r="D968" s="121" t="s">
        <v>2377</v>
      </c>
      <c r="E968" s="121" t="s">
        <v>922</v>
      </c>
      <c r="F968" s="121" t="s">
        <v>1553</v>
      </c>
      <c r="G968" s="121" t="s">
        <v>46</v>
      </c>
      <c r="H968" s="122">
        <v>2022</v>
      </c>
      <c r="I968" s="74">
        <v>9.9499999999999993</v>
      </c>
      <c r="J968" s="74">
        <v>9.9</v>
      </c>
      <c r="K968" s="74">
        <v>9.9</v>
      </c>
      <c r="L968" s="74">
        <v>9.9</v>
      </c>
      <c r="M968" s="73">
        <v>9.9</v>
      </c>
      <c r="N968" s="73">
        <v>9.9</v>
      </c>
      <c r="O968" s="73">
        <v>9.9</v>
      </c>
      <c r="P968" s="73">
        <v>9.9</v>
      </c>
      <c r="Q968" s="73">
        <v>9.9</v>
      </c>
      <c r="R968" s="73">
        <v>9.9</v>
      </c>
      <c r="S968" s="73">
        <v>9.9</v>
      </c>
    </row>
    <row r="969" spans="1:19">
      <c r="A969" s="14">
        <f t="shared" si="43"/>
        <v>969</v>
      </c>
      <c r="B969" s="121" t="s">
        <v>2378</v>
      </c>
      <c r="C969" s="121"/>
      <c r="D969" s="121" t="s">
        <v>2379</v>
      </c>
      <c r="E969" s="121" t="s">
        <v>922</v>
      </c>
      <c r="F969" s="121" t="s">
        <v>1553</v>
      </c>
      <c r="G969" s="121" t="s">
        <v>46</v>
      </c>
      <c r="H969" s="122">
        <v>2022</v>
      </c>
      <c r="I969" s="74">
        <v>9.9499999999999993</v>
      </c>
      <c r="J969" s="74">
        <v>9.9</v>
      </c>
      <c r="K969" s="74">
        <v>9.9</v>
      </c>
      <c r="L969" s="74">
        <v>9.9</v>
      </c>
      <c r="M969" s="73">
        <v>9.9</v>
      </c>
      <c r="N969" s="73">
        <v>9.9</v>
      </c>
      <c r="O969" s="73">
        <v>9.9</v>
      </c>
      <c r="P969" s="73">
        <v>9.9</v>
      </c>
      <c r="Q969" s="73">
        <v>9.9</v>
      </c>
      <c r="R969" s="73">
        <v>9.9</v>
      </c>
      <c r="S969" s="73">
        <v>9.9</v>
      </c>
    </row>
    <row r="970" spans="1:19">
      <c r="A970" s="14">
        <f t="shared" si="43"/>
        <v>970</v>
      </c>
      <c r="B970" s="121" t="s">
        <v>2486</v>
      </c>
      <c r="C970" s="121"/>
      <c r="D970" s="121" t="s">
        <v>2487</v>
      </c>
      <c r="E970" s="121" t="s">
        <v>51</v>
      </c>
      <c r="F970" s="121" t="s">
        <v>1553</v>
      </c>
      <c r="G970" s="121" t="s">
        <v>46</v>
      </c>
      <c r="H970" s="122">
        <v>2021</v>
      </c>
      <c r="I970" s="74">
        <v>9.9499999999999993</v>
      </c>
      <c r="J970" s="74">
        <v>9.9</v>
      </c>
      <c r="K970" s="74">
        <v>9.9</v>
      </c>
      <c r="L970" s="74">
        <v>9.9</v>
      </c>
      <c r="M970" s="73">
        <v>9.9</v>
      </c>
      <c r="N970" s="73">
        <v>9.9</v>
      </c>
      <c r="O970" s="73">
        <v>9.9</v>
      </c>
      <c r="P970" s="73">
        <v>9.9</v>
      </c>
      <c r="Q970" s="73">
        <v>9.9</v>
      </c>
      <c r="R970" s="73">
        <v>9.9</v>
      </c>
      <c r="S970" s="73">
        <v>9.9</v>
      </c>
    </row>
    <row r="971" spans="1:19">
      <c r="A971" s="14">
        <f t="shared" si="43"/>
        <v>971</v>
      </c>
      <c r="B971" s="121" t="s">
        <v>2380</v>
      </c>
      <c r="C971" s="121"/>
      <c r="D971" s="121" t="s">
        <v>2381</v>
      </c>
      <c r="E971" s="121" t="s">
        <v>1590</v>
      </c>
      <c r="F971" s="121" t="s">
        <v>1553</v>
      </c>
      <c r="G971" s="121" t="s">
        <v>90</v>
      </c>
      <c r="H971" s="122">
        <v>2020</v>
      </c>
      <c r="I971" s="74">
        <v>9.9499999999999993</v>
      </c>
      <c r="J971" s="74">
        <v>10</v>
      </c>
      <c r="K971" s="74">
        <v>10</v>
      </c>
      <c r="L971" s="74">
        <v>10</v>
      </c>
      <c r="M971" s="73">
        <v>10</v>
      </c>
      <c r="N971" s="73">
        <v>10</v>
      </c>
      <c r="O971" s="73">
        <v>10</v>
      </c>
      <c r="P971" s="73">
        <v>10</v>
      </c>
      <c r="Q971" s="73">
        <v>10</v>
      </c>
      <c r="R971" s="73">
        <v>10</v>
      </c>
      <c r="S971" s="73">
        <v>10</v>
      </c>
    </row>
    <row r="972" spans="1:19">
      <c r="A972" s="14">
        <f t="shared" si="43"/>
        <v>972</v>
      </c>
      <c r="B972" s="121" t="s">
        <v>2382</v>
      </c>
      <c r="C972" s="121"/>
      <c r="D972" s="121" t="s">
        <v>2383</v>
      </c>
      <c r="E972" s="121" t="s">
        <v>124</v>
      </c>
      <c r="F972" s="121" t="s">
        <v>1553</v>
      </c>
      <c r="G972" s="121" t="s">
        <v>46</v>
      </c>
      <c r="H972" s="122">
        <v>2022</v>
      </c>
      <c r="I972" s="74">
        <v>9.9499999999999993</v>
      </c>
      <c r="J972" s="74">
        <v>9.9</v>
      </c>
      <c r="K972" s="74">
        <v>9.9</v>
      </c>
      <c r="L972" s="74">
        <v>9.9</v>
      </c>
      <c r="M972" s="73">
        <v>9.9</v>
      </c>
      <c r="N972" s="73">
        <v>9.9</v>
      </c>
      <c r="O972" s="73">
        <v>9.9</v>
      </c>
      <c r="P972" s="73">
        <v>9.9</v>
      </c>
      <c r="Q972" s="73">
        <v>9.9</v>
      </c>
      <c r="R972" s="73">
        <v>9.9</v>
      </c>
      <c r="S972" s="73">
        <v>9.9</v>
      </c>
    </row>
    <row r="973" spans="1:19">
      <c r="A973" s="14">
        <f t="shared" si="43"/>
        <v>973</v>
      </c>
      <c r="B973" s="121" t="s">
        <v>2384</v>
      </c>
      <c r="C973" s="121"/>
      <c r="D973" s="121" t="s">
        <v>2385</v>
      </c>
      <c r="E973" s="121" t="s">
        <v>124</v>
      </c>
      <c r="F973" s="121" t="s">
        <v>1553</v>
      </c>
      <c r="G973" s="121" t="s">
        <v>46</v>
      </c>
      <c r="H973" s="122">
        <v>2022</v>
      </c>
      <c r="I973" s="74">
        <v>9.9499999999999993</v>
      </c>
      <c r="J973" s="74">
        <v>9.9</v>
      </c>
      <c r="K973" s="74">
        <v>9.9</v>
      </c>
      <c r="L973" s="74">
        <v>9.9</v>
      </c>
      <c r="M973" s="73">
        <v>9.9</v>
      </c>
      <c r="N973" s="73">
        <v>9.9</v>
      </c>
      <c r="O973" s="73">
        <v>9.9</v>
      </c>
      <c r="P973" s="73">
        <v>9.9</v>
      </c>
      <c r="Q973" s="73">
        <v>9.9</v>
      </c>
      <c r="R973" s="73">
        <v>9.9</v>
      </c>
      <c r="S973" s="73">
        <v>9.9</v>
      </c>
    </row>
    <row r="974" spans="1:19">
      <c r="A974" s="14">
        <f t="shared" si="43"/>
        <v>974</v>
      </c>
      <c r="B974" s="121" t="s">
        <v>1567</v>
      </c>
      <c r="C974" s="121"/>
      <c r="D974" s="121" t="s">
        <v>1568</v>
      </c>
      <c r="E974" s="121" t="s">
        <v>61</v>
      </c>
      <c r="F974" s="121" t="s">
        <v>1553</v>
      </c>
      <c r="G974" s="121" t="s">
        <v>47</v>
      </c>
      <c r="H974" s="122">
        <v>2018</v>
      </c>
      <c r="I974" s="74">
        <v>9.9</v>
      </c>
      <c r="J974" s="74">
        <v>9.9</v>
      </c>
      <c r="K974" s="74">
        <v>9.9</v>
      </c>
      <c r="L974" s="74">
        <v>9.9</v>
      </c>
      <c r="M974" s="73">
        <v>9.9</v>
      </c>
      <c r="N974" s="73">
        <v>9.9</v>
      </c>
      <c r="O974" s="73">
        <v>9.9</v>
      </c>
      <c r="P974" s="73">
        <v>9.9</v>
      </c>
      <c r="Q974" s="73">
        <v>9.9</v>
      </c>
      <c r="R974" s="73">
        <v>9.9</v>
      </c>
      <c r="S974" s="73">
        <v>9.9</v>
      </c>
    </row>
    <row r="975" spans="1:19">
      <c r="A975" s="14">
        <f t="shared" si="43"/>
        <v>975</v>
      </c>
      <c r="B975" s="121" t="s">
        <v>1695</v>
      </c>
      <c r="C975" s="121"/>
      <c r="D975" s="121" t="s">
        <v>2731</v>
      </c>
      <c r="E975" s="121" t="s">
        <v>536</v>
      </c>
      <c r="F975" s="121" t="s">
        <v>1553</v>
      </c>
      <c r="G975" s="121" t="s">
        <v>45</v>
      </c>
      <c r="H975" s="122">
        <v>2021</v>
      </c>
      <c r="I975" s="74">
        <v>101.7</v>
      </c>
      <c r="J975" s="74">
        <v>100</v>
      </c>
      <c r="K975" s="74">
        <v>100</v>
      </c>
      <c r="L975" s="74">
        <v>100</v>
      </c>
      <c r="M975" s="73">
        <v>100</v>
      </c>
      <c r="N975" s="73">
        <v>100</v>
      </c>
      <c r="O975" s="73">
        <v>100</v>
      </c>
      <c r="P975" s="73">
        <v>100</v>
      </c>
      <c r="Q975" s="73">
        <v>100</v>
      </c>
      <c r="R975" s="73">
        <v>100</v>
      </c>
      <c r="S975" s="73">
        <v>100</v>
      </c>
    </row>
    <row r="976" spans="1:19">
      <c r="A976" s="14">
        <f t="shared" si="43"/>
        <v>976</v>
      </c>
      <c r="B976" s="121" t="s">
        <v>2287</v>
      </c>
      <c r="C976" s="121"/>
      <c r="D976" s="121" t="s">
        <v>1806</v>
      </c>
      <c r="E976" s="121" t="s">
        <v>51</v>
      </c>
      <c r="F976" s="121" t="s">
        <v>1553</v>
      </c>
      <c r="G976" s="121" t="s">
        <v>46</v>
      </c>
      <c r="H976" s="122">
        <v>2020</v>
      </c>
      <c r="I976" s="74">
        <v>10</v>
      </c>
      <c r="J976" s="74">
        <v>10</v>
      </c>
      <c r="K976" s="74">
        <v>10</v>
      </c>
      <c r="L976" s="74">
        <v>10</v>
      </c>
      <c r="M976" s="73">
        <v>10</v>
      </c>
      <c r="N976" s="73">
        <v>10</v>
      </c>
      <c r="O976" s="73">
        <v>10</v>
      </c>
      <c r="P976" s="73">
        <v>10</v>
      </c>
      <c r="Q976" s="73">
        <v>10</v>
      </c>
      <c r="R976" s="73">
        <v>10</v>
      </c>
      <c r="S976" s="73">
        <v>10</v>
      </c>
    </row>
    <row r="977" spans="1:19">
      <c r="A977" s="14">
        <f t="shared" si="43"/>
        <v>977</v>
      </c>
      <c r="B977" s="121" t="s">
        <v>1800</v>
      </c>
      <c r="C977" s="121"/>
      <c r="D977" s="121" t="s">
        <v>2732</v>
      </c>
      <c r="E977" s="121" t="s">
        <v>113</v>
      </c>
      <c r="F977" s="121" t="s">
        <v>1553</v>
      </c>
      <c r="G977" s="121" t="s">
        <v>47</v>
      </c>
      <c r="H977" s="122">
        <v>2021</v>
      </c>
      <c r="I977" s="74">
        <v>40.299999999999997</v>
      </c>
      <c r="J977" s="74">
        <v>40.299999999999997</v>
      </c>
      <c r="K977" s="74">
        <v>40.299999999999997</v>
      </c>
      <c r="L977" s="74">
        <v>40.299999999999997</v>
      </c>
      <c r="M977" s="73">
        <v>40.299999999999997</v>
      </c>
      <c r="N977" s="73">
        <v>40.299999999999997</v>
      </c>
      <c r="O977" s="73">
        <v>40.299999999999997</v>
      </c>
      <c r="P977" s="73">
        <v>40.299999999999997</v>
      </c>
      <c r="Q977" s="73">
        <v>40.299999999999997</v>
      </c>
      <c r="R977" s="73">
        <v>40.299999999999997</v>
      </c>
      <c r="S977" s="73">
        <v>40.299999999999997</v>
      </c>
    </row>
    <row r="978" spans="1:19">
      <c r="A978" s="14">
        <f t="shared" si="43"/>
        <v>978</v>
      </c>
      <c r="B978" s="121" t="s">
        <v>2288</v>
      </c>
      <c r="C978" s="121"/>
      <c r="D978" s="121" t="s">
        <v>1696</v>
      </c>
      <c r="E978" s="121" t="s">
        <v>1662</v>
      </c>
      <c r="F978" s="121" t="s">
        <v>1553</v>
      </c>
      <c r="G978" s="121" t="s">
        <v>47</v>
      </c>
      <c r="H978" s="122">
        <v>2020</v>
      </c>
      <c r="I978" s="74">
        <v>9.9</v>
      </c>
      <c r="J978" s="74">
        <v>9.9</v>
      </c>
      <c r="K978" s="74">
        <v>9.9</v>
      </c>
      <c r="L978" s="74">
        <v>9.9</v>
      </c>
      <c r="M978" s="73">
        <v>9.9</v>
      </c>
      <c r="N978" s="73">
        <v>9.9</v>
      </c>
      <c r="O978" s="73">
        <v>9.9</v>
      </c>
      <c r="P978" s="73">
        <v>9.9</v>
      </c>
      <c r="Q978" s="73">
        <v>9.9</v>
      </c>
      <c r="R978" s="73">
        <v>9.9</v>
      </c>
      <c r="S978" s="73">
        <v>9.9</v>
      </c>
    </row>
    <row r="979" spans="1:19">
      <c r="A979" s="14">
        <f t="shared" si="43"/>
        <v>979</v>
      </c>
      <c r="B979" s="121" t="s">
        <v>2386</v>
      </c>
      <c r="C979" s="121"/>
      <c r="D979" s="121" t="s">
        <v>2387</v>
      </c>
      <c r="E979" s="121" t="s">
        <v>1662</v>
      </c>
      <c r="F979" s="121" t="s">
        <v>1553</v>
      </c>
      <c r="G979" s="121" t="s">
        <v>47</v>
      </c>
      <c r="H979" s="122">
        <v>2021</v>
      </c>
      <c r="I979" s="74">
        <v>9.9</v>
      </c>
      <c r="J979" s="74">
        <v>9.9</v>
      </c>
      <c r="K979" s="74">
        <v>9.9</v>
      </c>
      <c r="L979" s="74">
        <v>9.9</v>
      </c>
      <c r="M979" s="73">
        <v>9.9</v>
      </c>
      <c r="N979" s="73">
        <v>9.9</v>
      </c>
      <c r="O979" s="73">
        <v>9.9</v>
      </c>
      <c r="P979" s="73">
        <v>9.9</v>
      </c>
      <c r="Q979" s="73">
        <v>9.9</v>
      </c>
      <c r="R979" s="73">
        <v>9.9</v>
      </c>
      <c r="S979" s="73">
        <v>9.9</v>
      </c>
    </row>
    <row r="980" spans="1:19">
      <c r="A980" s="14">
        <f t="shared" si="43"/>
        <v>980</v>
      </c>
      <c r="B980" s="121" t="s">
        <v>2823</v>
      </c>
      <c r="C980" s="121"/>
      <c r="D980" s="121" t="s">
        <v>3148</v>
      </c>
      <c r="E980" s="121" t="s">
        <v>1662</v>
      </c>
      <c r="F980" s="121" t="s">
        <v>1553</v>
      </c>
      <c r="G980" s="121" t="s">
        <v>47</v>
      </c>
      <c r="H980" s="122">
        <v>2022</v>
      </c>
      <c r="I980" s="74">
        <v>101.5</v>
      </c>
      <c r="J980" s="74">
        <v>100</v>
      </c>
      <c r="K980" s="74">
        <v>100</v>
      </c>
      <c r="L980" s="74">
        <v>100</v>
      </c>
      <c r="M980" s="73">
        <v>100</v>
      </c>
      <c r="N980" s="73">
        <v>100</v>
      </c>
      <c r="O980" s="73">
        <v>100</v>
      </c>
      <c r="P980" s="73">
        <v>100</v>
      </c>
      <c r="Q980" s="73">
        <v>100</v>
      </c>
      <c r="R980" s="73">
        <v>100</v>
      </c>
      <c r="S980" s="73">
        <v>100</v>
      </c>
    </row>
    <row r="981" spans="1:19">
      <c r="A981" s="14">
        <f t="shared" si="43"/>
        <v>981</v>
      </c>
      <c r="B981" s="121" t="s">
        <v>2733</v>
      </c>
      <c r="C981" s="121"/>
      <c r="D981" s="121" t="s">
        <v>2734</v>
      </c>
      <c r="E981" s="121" t="s">
        <v>1590</v>
      </c>
      <c r="F981" s="121" t="s">
        <v>1553</v>
      </c>
      <c r="G981" s="121" t="s">
        <v>90</v>
      </c>
      <c r="H981" s="122">
        <v>2021</v>
      </c>
      <c r="I981" s="74">
        <v>102.4</v>
      </c>
      <c r="J981" s="74">
        <v>100</v>
      </c>
      <c r="K981" s="74">
        <v>100</v>
      </c>
      <c r="L981" s="74">
        <v>100</v>
      </c>
      <c r="M981" s="73">
        <v>100</v>
      </c>
      <c r="N981" s="73">
        <v>100</v>
      </c>
      <c r="O981" s="73">
        <v>100</v>
      </c>
      <c r="P981" s="73">
        <v>100</v>
      </c>
      <c r="Q981" s="73">
        <v>100</v>
      </c>
      <c r="R981" s="73">
        <v>100</v>
      </c>
      <c r="S981" s="73">
        <v>100</v>
      </c>
    </row>
    <row r="982" spans="1:19">
      <c r="A982" s="14">
        <f t="shared" si="43"/>
        <v>982</v>
      </c>
      <c r="B982" s="121" t="s">
        <v>2388</v>
      </c>
      <c r="C982" s="121"/>
      <c r="D982" s="121" t="s">
        <v>2389</v>
      </c>
      <c r="E982" s="121" t="s">
        <v>1662</v>
      </c>
      <c r="F982" s="121" t="s">
        <v>1553</v>
      </c>
      <c r="G982" s="121" t="s">
        <v>47</v>
      </c>
      <c r="H982" s="122">
        <v>2020</v>
      </c>
      <c r="I982" s="74">
        <v>2</v>
      </c>
      <c r="J982" s="74">
        <v>2</v>
      </c>
      <c r="K982" s="74">
        <v>2</v>
      </c>
      <c r="L982" s="74">
        <v>2</v>
      </c>
      <c r="M982" s="73">
        <v>2</v>
      </c>
      <c r="N982" s="73">
        <v>2</v>
      </c>
      <c r="O982" s="73">
        <v>2</v>
      </c>
      <c r="P982" s="73">
        <v>2</v>
      </c>
      <c r="Q982" s="73">
        <v>2</v>
      </c>
      <c r="R982" s="73">
        <v>2</v>
      </c>
      <c r="S982" s="73">
        <v>2</v>
      </c>
    </row>
    <row r="983" spans="1:19">
      <c r="A983" s="14">
        <f t="shared" si="43"/>
        <v>983</v>
      </c>
      <c r="B983" s="121" t="s">
        <v>1554</v>
      </c>
      <c r="C983" s="121"/>
      <c r="D983" s="121" t="s">
        <v>1555</v>
      </c>
      <c r="E983" s="121" t="s">
        <v>1077</v>
      </c>
      <c r="F983" s="121" t="s">
        <v>1553</v>
      </c>
      <c r="G983" s="121" t="s">
        <v>47</v>
      </c>
      <c r="H983" s="122">
        <v>2018</v>
      </c>
      <c r="I983" s="74">
        <v>9.9</v>
      </c>
      <c r="J983" s="74">
        <v>9.9</v>
      </c>
      <c r="K983" s="74">
        <v>9.9</v>
      </c>
      <c r="L983" s="74">
        <v>9.9</v>
      </c>
      <c r="M983" s="73">
        <v>9.9</v>
      </c>
      <c r="N983" s="73">
        <v>9.9</v>
      </c>
      <c r="O983" s="73">
        <v>9.9</v>
      </c>
      <c r="P983" s="73">
        <v>9.9</v>
      </c>
      <c r="Q983" s="73">
        <v>9.9</v>
      </c>
      <c r="R983" s="73">
        <v>9.9</v>
      </c>
      <c r="S983" s="73">
        <v>9.9</v>
      </c>
    </row>
    <row r="984" spans="1:19">
      <c r="A984" s="14">
        <f t="shared" si="43"/>
        <v>984</v>
      </c>
      <c r="B984" s="121" t="s">
        <v>2289</v>
      </c>
      <c r="C984" s="121"/>
      <c r="D984" s="121" t="s">
        <v>1807</v>
      </c>
      <c r="E984" s="121" t="s">
        <v>145</v>
      </c>
      <c r="F984" s="121" t="s">
        <v>1553</v>
      </c>
      <c r="G984" s="121" t="s">
        <v>46</v>
      </c>
      <c r="H984" s="122">
        <v>2020</v>
      </c>
      <c r="I984" s="74">
        <v>2.25</v>
      </c>
      <c r="J984" s="74">
        <v>2.2999999999999998</v>
      </c>
      <c r="K984" s="74">
        <v>2.2999999999999998</v>
      </c>
      <c r="L984" s="74">
        <v>2.2999999999999998</v>
      </c>
      <c r="M984" s="73">
        <v>2.2999999999999998</v>
      </c>
      <c r="N984" s="73">
        <v>2.2999999999999998</v>
      </c>
      <c r="O984" s="73">
        <v>2.2999999999999998</v>
      </c>
      <c r="P984" s="73">
        <v>2.2999999999999998</v>
      </c>
      <c r="Q984" s="73">
        <v>2.2999999999999998</v>
      </c>
      <c r="R984" s="73">
        <v>2.2999999999999998</v>
      </c>
      <c r="S984" s="73">
        <v>2.2999999999999998</v>
      </c>
    </row>
    <row r="985" spans="1:19">
      <c r="A985" s="14">
        <f t="shared" si="43"/>
        <v>985</v>
      </c>
      <c r="B985" s="121" t="s">
        <v>1578</v>
      </c>
      <c r="C985" s="121"/>
      <c r="D985" s="121" t="s">
        <v>1579</v>
      </c>
      <c r="E985" s="121" t="s">
        <v>352</v>
      </c>
      <c r="F985" s="121" t="s">
        <v>1553</v>
      </c>
      <c r="G985" s="121" t="s">
        <v>46</v>
      </c>
      <c r="H985" s="122">
        <v>2017</v>
      </c>
      <c r="I985" s="74">
        <v>1.5</v>
      </c>
      <c r="J985" s="74">
        <v>1.5</v>
      </c>
      <c r="K985" s="74">
        <v>1.5</v>
      </c>
      <c r="L985" s="74">
        <v>1.5</v>
      </c>
      <c r="M985" s="73">
        <v>1.5</v>
      </c>
      <c r="N985" s="73">
        <v>1.5</v>
      </c>
      <c r="O985" s="73">
        <v>1.5</v>
      </c>
      <c r="P985" s="73">
        <v>1.5</v>
      </c>
      <c r="Q985" s="73">
        <v>1.5</v>
      </c>
      <c r="R985" s="73">
        <v>1.5</v>
      </c>
      <c r="S985" s="73">
        <v>1.5</v>
      </c>
    </row>
    <row r="986" spans="1:19">
      <c r="A986" s="14">
        <f t="shared" si="43"/>
        <v>986</v>
      </c>
      <c r="B986" s="121" t="s">
        <v>2362</v>
      </c>
      <c r="C986" s="121"/>
      <c r="D986" s="121" t="s">
        <v>2735</v>
      </c>
      <c r="E986" s="121" t="s">
        <v>59</v>
      </c>
      <c r="F986" s="121" t="s">
        <v>1553</v>
      </c>
      <c r="G986" s="121" t="s">
        <v>45</v>
      </c>
      <c r="H986" s="122">
        <v>2021</v>
      </c>
      <c r="I986" s="74">
        <v>51.7</v>
      </c>
      <c r="J986" s="74">
        <v>51.7</v>
      </c>
      <c r="K986" s="74">
        <v>51.7</v>
      </c>
      <c r="L986" s="74">
        <v>51.7</v>
      </c>
      <c r="M986" s="73">
        <v>51.7</v>
      </c>
      <c r="N986" s="73">
        <v>51.7</v>
      </c>
      <c r="O986" s="73">
        <v>51.7</v>
      </c>
      <c r="P986" s="73">
        <v>51.7</v>
      </c>
      <c r="Q986" s="73">
        <v>51.7</v>
      </c>
      <c r="R986" s="73">
        <v>51.7</v>
      </c>
      <c r="S986" s="73">
        <v>51.7</v>
      </c>
    </row>
    <row r="987" spans="1:19">
      <c r="A987" s="14">
        <f t="shared" si="43"/>
        <v>987</v>
      </c>
      <c r="B987" s="121" t="s">
        <v>1580</v>
      </c>
      <c r="C987" s="121"/>
      <c r="D987" s="121" t="s">
        <v>1581</v>
      </c>
      <c r="E987" s="121" t="s">
        <v>352</v>
      </c>
      <c r="F987" s="121" t="s">
        <v>1553</v>
      </c>
      <c r="G987" s="121" t="s">
        <v>46</v>
      </c>
      <c r="H987" s="122">
        <v>2018</v>
      </c>
      <c r="I987" s="74">
        <v>1.5</v>
      </c>
      <c r="J987" s="74">
        <v>1.5</v>
      </c>
      <c r="K987" s="74">
        <v>1.5</v>
      </c>
      <c r="L987" s="74">
        <v>1.5</v>
      </c>
      <c r="M987" s="73">
        <v>1.5</v>
      </c>
      <c r="N987" s="73">
        <v>1.5</v>
      </c>
      <c r="O987" s="73">
        <v>1.5</v>
      </c>
      <c r="P987" s="73">
        <v>1.5</v>
      </c>
      <c r="Q987" s="73">
        <v>1.5</v>
      </c>
      <c r="R987" s="73">
        <v>1.5</v>
      </c>
      <c r="S987" s="73">
        <v>1.5</v>
      </c>
    </row>
    <row r="988" spans="1:19">
      <c r="A988" s="14">
        <f t="shared" si="43"/>
        <v>988</v>
      </c>
      <c r="B988" s="121" t="s">
        <v>1556</v>
      </c>
      <c r="C988" s="121"/>
      <c r="D988" s="121" t="s">
        <v>1557</v>
      </c>
      <c r="E988" s="121" t="s">
        <v>1214</v>
      </c>
      <c r="F988" s="121" t="s">
        <v>1553</v>
      </c>
      <c r="G988" s="121" t="s">
        <v>47</v>
      </c>
      <c r="H988" s="122">
        <v>2013</v>
      </c>
      <c r="I988" s="74">
        <v>36</v>
      </c>
      <c r="J988" s="74">
        <v>33.700000000000003</v>
      </c>
      <c r="K988" s="74">
        <v>33.700000000000003</v>
      </c>
      <c r="L988" s="74">
        <v>33.700000000000003</v>
      </c>
      <c r="M988" s="73">
        <v>33.700000000000003</v>
      </c>
      <c r="N988" s="73">
        <v>33.700000000000003</v>
      </c>
      <c r="O988" s="73">
        <v>33.700000000000003</v>
      </c>
      <c r="P988" s="73">
        <v>33.700000000000003</v>
      </c>
      <c r="Q988" s="73">
        <v>33.700000000000003</v>
      </c>
      <c r="R988" s="73">
        <v>33.700000000000003</v>
      </c>
      <c r="S988" s="73">
        <v>33.700000000000003</v>
      </c>
    </row>
    <row r="989" spans="1:19">
      <c r="A989" s="14">
        <f t="shared" si="43"/>
        <v>989</v>
      </c>
      <c r="B989" s="121" t="s">
        <v>2193</v>
      </c>
      <c r="C989" s="121"/>
      <c r="D989" s="121" t="s">
        <v>2736</v>
      </c>
      <c r="E989" s="121" t="s">
        <v>146</v>
      </c>
      <c r="F989" s="121" t="s">
        <v>1553</v>
      </c>
      <c r="G989" s="121" t="s">
        <v>46</v>
      </c>
      <c r="H989" s="122">
        <v>2021</v>
      </c>
      <c r="I989" s="74">
        <v>100.5</v>
      </c>
      <c r="J989" s="74">
        <v>100.5</v>
      </c>
      <c r="K989" s="74">
        <v>100.5</v>
      </c>
      <c r="L989" s="74">
        <v>100.5</v>
      </c>
      <c r="M989" s="73">
        <v>100.5</v>
      </c>
      <c r="N989" s="73">
        <v>100.5</v>
      </c>
      <c r="O989" s="73">
        <v>100.5</v>
      </c>
      <c r="P989" s="73">
        <v>100.5</v>
      </c>
      <c r="Q989" s="73">
        <v>100.5</v>
      </c>
      <c r="R989" s="73">
        <v>100.5</v>
      </c>
      <c r="S989" s="73">
        <v>100.5</v>
      </c>
    </row>
    <row r="990" spans="1:19">
      <c r="A990" s="14">
        <f t="shared" si="43"/>
        <v>990</v>
      </c>
      <c r="B990" s="121" t="s">
        <v>1560</v>
      </c>
      <c r="C990" s="121"/>
      <c r="D990" s="121" t="s">
        <v>1571</v>
      </c>
      <c r="E990" s="121" t="s">
        <v>51</v>
      </c>
      <c r="F990" s="121" t="s">
        <v>1553</v>
      </c>
      <c r="G990" s="121" t="s">
        <v>46</v>
      </c>
      <c r="H990" s="122">
        <v>2016</v>
      </c>
      <c r="I990" s="74">
        <v>1</v>
      </c>
      <c r="J990" s="74">
        <v>1</v>
      </c>
      <c r="K990" s="74">
        <v>1</v>
      </c>
      <c r="L990" s="74">
        <v>1</v>
      </c>
      <c r="M990" s="73">
        <v>1</v>
      </c>
      <c r="N990" s="73">
        <v>1</v>
      </c>
      <c r="O990" s="73">
        <v>1</v>
      </c>
      <c r="P990" s="73">
        <v>1</v>
      </c>
      <c r="Q990" s="73">
        <v>1</v>
      </c>
      <c r="R990" s="73">
        <v>1</v>
      </c>
      <c r="S990" s="73">
        <v>1</v>
      </c>
    </row>
    <row r="991" spans="1:19">
      <c r="A991" s="14">
        <f t="shared" si="43"/>
        <v>991</v>
      </c>
      <c r="B991" s="121" t="s">
        <v>2290</v>
      </c>
      <c r="C991" s="121"/>
      <c r="D991" s="121" t="s">
        <v>1697</v>
      </c>
      <c r="E991" s="121" t="s">
        <v>281</v>
      </c>
      <c r="F991" s="121" t="s">
        <v>1553</v>
      </c>
      <c r="G991" s="121" t="s">
        <v>90</v>
      </c>
      <c r="H991" s="122">
        <v>2020</v>
      </c>
      <c r="I991" s="74">
        <v>9.9</v>
      </c>
      <c r="J991" s="74">
        <v>9.9</v>
      </c>
      <c r="K991" s="74">
        <v>9.9</v>
      </c>
      <c r="L991" s="74">
        <v>9.9</v>
      </c>
      <c r="M991" s="73">
        <v>9.9</v>
      </c>
      <c r="N991" s="73">
        <v>9.9</v>
      </c>
      <c r="O991" s="73">
        <v>9.9</v>
      </c>
      <c r="P991" s="73">
        <v>9.9</v>
      </c>
      <c r="Q991" s="73">
        <v>9.9</v>
      </c>
      <c r="R991" s="73">
        <v>9.9</v>
      </c>
      <c r="S991" s="73">
        <v>9.9</v>
      </c>
    </row>
    <row r="992" spans="1:19">
      <c r="A992" s="14">
        <f t="shared" si="43"/>
        <v>992</v>
      </c>
      <c r="B992" s="121" t="s">
        <v>2291</v>
      </c>
      <c r="C992" s="121"/>
      <c r="D992" s="121" t="s">
        <v>1698</v>
      </c>
      <c r="E992" s="121" t="s">
        <v>1590</v>
      </c>
      <c r="F992" s="121" t="s">
        <v>1553</v>
      </c>
      <c r="G992" s="121" t="s">
        <v>90</v>
      </c>
      <c r="H992" s="122">
        <v>2020</v>
      </c>
      <c r="I992" s="74">
        <v>9.9</v>
      </c>
      <c r="J992" s="74">
        <v>9.9</v>
      </c>
      <c r="K992" s="74">
        <v>9.9</v>
      </c>
      <c r="L992" s="74">
        <v>9.9</v>
      </c>
      <c r="M992" s="73">
        <v>9.9</v>
      </c>
      <c r="N992" s="73">
        <v>9.9</v>
      </c>
      <c r="O992" s="73">
        <v>9.9</v>
      </c>
      <c r="P992" s="73">
        <v>9.9</v>
      </c>
      <c r="Q992" s="73">
        <v>9.9</v>
      </c>
      <c r="R992" s="73">
        <v>9.9</v>
      </c>
      <c r="S992" s="73">
        <v>9.9</v>
      </c>
    </row>
    <row r="993" spans="1:19">
      <c r="A993" s="14">
        <f t="shared" si="43"/>
        <v>993</v>
      </c>
      <c r="B993" s="121" t="s">
        <v>1558</v>
      </c>
      <c r="C993" s="121"/>
      <c r="D993" s="121" t="s">
        <v>1559</v>
      </c>
      <c r="E993" s="121" t="s">
        <v>1059</v>
      </c>
      <c r="F993" s="121" t="s">
        <v>1553</v>
      </c>
      <c r="G993" s="121" t="s">
        <v>47</v>
      </c>
      <c r="H993" s="122">
        <v>2018</v>
      </c>
      <c r="I993" s="74">
        <v>9.9</v>
      </c>
      <c r="J993" s="74">
        <v>9.9</v>
      </c>
      <c r="K993" s="74">
        <v>9.9</v>
      </c>
      <c r="L993" s="74">
        <v>9.9</v>
      </c>
      <c r="M993" s="73">
        <v>9.9</v>
      </c>
      <c r="N993" s="73">
        <v>9.9</v>
      </c>
      <c r="O993" s="73">
        <v>9.9</v>
      </c>
      <c r="P993" s="73">
        <v>9.9</v>
      </c>
      <c r="Q993" s="73">
        <v>9.9</v>
      </c>
      <c r="R993" s="73">
        <v>9.9</v>
      </c>
      <c r="S993" s="73">
        <v>9.9</v>
      </c>
    </row>
    <row r="994" spans="1:19">
      <c r="A994" s="14">
        <f t="shared" si="43"/>
        <v>994</v>
      </c>
      <c r="B994" s="121" t="s">
        <v>2292</v>
      </c>
      <c r="C994" s="121"/>
      <c r="D994" s="121" t="s">
        <v>1699</v>
      </c>
      <c r="E994" s="121" t="s">
        <v>146</v>
      </c>
      <c r="F994" s="121" t="s">
        <v>1553</v>
      </c>
      <c r="G994" s="121" t="s">
        <v>46</v>
      </c>
      <c r="H994" s="122">
        <v>2020</v>
      </c>
      <c r="I994" s="74">
        <v>9.9</v>
      </c>
      <c r="J994" s="74">
        <v>9.9</v>
      </c>
      <c r="K994" s="74">
        <v>9.9</v>
      </c>
      <c r="L994" s="74">
        <v>9.9</v>
      </c>
      <c r="M994" s="73">
        <v>9.9</v>
      </c>
      <c r="N994" s="73">
        <v>9.9</v>
      </c>
      <c r="O994" s="73">
        <v>9.9</v>
      </c>
      <c r="P994" s="73">
        <v>9.9</v>
      </c>
      <c r="Q994" s="73">
        <v>9.9</v>
      </c>
      <c r="R994" s="73">
        <v>9.9</v>
      </c>
      <c r="S994" s="73">
        <v>9.9</v>
      </c>
    </row>
    <row r="995" spans="1:19">
      <c r="A995" s="14">
        <f t="shared" si="43"/>
        <v>995</v>
      </c>
      <c r="B995" s="121" t="s">
        <v>3393</v>
      </c>
      <c r="C995" s="121"/>
      <c r="D995" s="121" t="s">
        <v>3693</v>
      </c>
      <c r="E995" s="121" t="s">
        <v>1662</v>
      </c>
      <c r="F995" s="121" t="s">
        <v>1553</v>
      </c>
      <c r="G995" s="121" t="s">
        <v>47</v>
      </c>
      <c r="H995" s="122">
        <v>2022</v>
      </c>
      <c r="I995" s="73">
        <v>9.9</v>
      </c>
      <c r="J995" s="74">
        <v>9.9</v>
      </c>
      <c r="K995" s="74">
        <v>9.9</v>
      </c>
      <c r="L995" s="74">
        <v>9.9</v>
      </c>
      <c r="M995" s="73">
        <v>9.9</v>
      </c>
      <c r="N995" s="73">
        <v>9.9</v>
      </c>
      <c r="O995" s="73">
        <v>9.9</v>
      </c>
      <c r="P995" s="73">
        <v>9.9</v>
      </c>
      <c r="Q995" s="73">
        <v>9.9</v>
      </c>
      <c r="R995" s="73">
        <v>9.9</v>
      </c>
      <c r="S995" s="73">
        <v>9.9</v>
      </c>
    </row>
    <row r="996" spans="1:19">
      <c r="A996" s="14">
        <f t="shared" si="43"/>
        <v>996</v>
      </c>
      <c r="B996" s="121" t="s">
        <v>2554</v>
      </c>
      <c r="C996" s="121"/>
      <c r="D996" s="121" t="s">
        <v>2555</v>
      </c>
      <c r="E996" s="121" t="s">
        <v>1059</v>
      </c>
      <c r="F996" s="121" t="s">
        <v>1553</v>
      </c>
      <c r="G996" s="121" t="s">
        <v>47</v>
      </c>
      <c r="H996" s="122">
        <v>2021</v>
      </c>
      <c r="I996" s="74">
        <v>9.9499999999999993</v>
      </c>
      <c r="J996" s="74">
        <v>9.9</v>
      </c>
      <c r="K996" s="74">
        <v>9.9</v>
      </c>
      <c r="L996" s="74">
        <v>9.9</v>
      </c>
      <c r="M996" s="73">
        <v>9.9</v>
      </c>
      <c r="N996" s="73">
        <v>9.9</v>
      </c>
      <c r="O996" s="73">
        <v>9.9</v>
      </c>
      <c r="P996" s="73">
        <v>9.9</v>
      </c>
      <c r="Q996" s="73">
        <v>9.9</v>
      </c>
      <c r="R996" s="73">
        <v>9.9</v>
      </c>
      <c r="S996" s="73">
        <v>9.9</v>
      </c>
    </row>
    <row r="997" spans="1:19">
      <c r="A997" s="14">
        <f t="shared" si="43"/>
        <v>997</v>
      </c>
      <c r="B997" s="121" t="s">
        <v>2556</v>
      </c>
      <c r="C997" s="121"/>
      <c r="D997" s="121" t="s">
        <v>2557</v>
      </c>
      <c r="E997" s="121" t="s">
        <v>1077</v>
      </c>
      <c r="F997" s="121" t="s">
        <v>1553</v>
      </c>
      <c r="G997" s="121" t="s">
        <v>47</v>
      </c>
      <c r="H997" s="122">
        <v>2021</v>
      </c>
      <c r="I997" s="74">
        <v>9.9499999999999993</v>
      </c>
      <c r="J997" s="74">
        <v>9.9</v>
      </c>
      <c r="K997" s="74">
        <v>9.9</v>
      </c>
      <c r="L997" s="74">
        <v>9.9</v>
      </c>
      <c r="M997" s="73">
        <v>9.9</v>
      </c>
      <c r="N997" s="73">
        <v>9.9</v>
      </c>
      <c r="O997" s="73">
        <v>9.9</v>
      </c>
      <c r="P997" s="73">
        <v>9.9</v>
      </c>
      <c r="Q997" s="73">
        <v>9.9</v>
      </c>
      <c r="R997" s="73">
        <v>9.9</v>
      </c>
      <c r="S997" s="73">
        <v>9.9</v>
      </c>
    </row>
    <row r="998" spans="1:19">
      <c r="A998" s="14">
        <f t="shared" si="43"/>
        <v>998</v>
      </c>
      <c r="B998" s="121" t="s">
        <v>2390</v>
      </c>
      <c r="C998" s="121"/>
      <c r="D998" s="121" t="s">
        <v>2391</v>
      </c>
      <c r="E998" s="121" t="s">
        <v>733</v>
      </c>
      <c r="F998" s="121" t="s">
        <v>1553</v>
      </c>
      <c r="G998" s="121" t="s">
        <v>47</v>
      </c>
      <c r="H998" s="122">
        <v>2021</v>
      </c>
      <c r="I998" s="74">
        <v>9.9</v>
      </c>
      <c r="J998" s="74">
        <v>9.9</v>
      </c>
      <c r="K998" s="74">
        <v>9.9</v>
      </c>
      <c r="L998" s="74">
        <v>9.9</v>
      </c>
      <c r="M998" s="73">
        <v>9.9</v>
      </c>
      <c r="N998" s="73">
        <v>9.9</v>
      </c>
      <c r="O998" s="73">
        <v>9.9</v>
      </c>
      <c r="P998" s="73">
        <v>9.9</v>
      </c>
      <c r="Q998" s="73">
        <v>9.9</v>
      </c>
      <c r="R998" s="73">
        <v>9.9</v>
      </c>
      <c r="S998" s="73">
        <v>9.9</v>
      </c>
    </row>
    <row r="999" spans="1:19">
      <c r="A999" s="14">
        <f t="shared" si="43"/>
        <v>999</v>
      </c>
      <c r="B999" s="121" t="s">
        <v>2293</v>
      </c>
      <c r="C999" s="121"/>
      <c r="D999" s="121" t="s">
        <v>2294</v>
      </c>
      <c r="E999" s="121" t="s">
        <v>1561</v>
      </c>
      <c r="F999" s="121" t="s">
        <v>1553</v>
      </c>
      <c r="G999" s="121" t="s">
        <v>47</v>
      </c>
      <c r="H999" s="122">
        <v>2017</v>
      </c>
      <c r="I999" s="74">
        <v>2</v>
      </c>
      <c r="J999" s="74">
        <v>2</v>
      </c>
      <c r="K999" s="74">
        <v>2</v>
      </c>
      <c r="L999" s="74">
        <v>2</v>
      </c>
      <c r="M999" s="73">
        <v>2</v>
      </c>
      <c r="N999" s="73">
        <v>2</v>
      </c>
      <c r="O999" s="73">
        <v>2</v>
      </c>
      <c r="P999" s="73">
        <v>2</v>
      </c>
      <c r="Q999" s="73">
        <v>2</v>
      </c>
      <c r="R999" s="73">
        <v>2</v>
      </c>
      <c r="S999" s="73">
        <v>2</v>
      </c>
    </row>
    <row r="1000" spans="1:19">
      <c r="A1000" s="14">
        <f t="shared" si="43"/>
        <v>1000</v>
      </c>
      <c r="B1000" s="121" t="s">
        <v>2559</v>
      </c>
      <c r="C1000" s="121"/>
      <c r="D1000" s="121" t="s">
        <v>2558</v>
      </c>
      <c r="E1000" s="121" t="s">
        <v>1662</v>
      </c>
      <c r="F1000" s="121" t="s">
        <v>1553</v>
      </c>
      <c r="G1000" s="121" t="s">
        <v>47</v>
      </c>
      <c r="H1000" s="122">
        <v>2021</v>
      </c>
      <c r="I1000" s="74">
        <v>9.9499999999999993</v>
      </c>
      <c r="J1000" s="74">
        <v>9.9</v>
      </c>
      <c r="K1000" s="74">
        <v>9.9</v>
      </c>
      <c r="L1000" s="74">
        <v>9.9</v>
      </c>
      <c r="M1000" s="73">
        <v>9.9</v>
      </c>
      <c r="N1000" s="73">
        <v>9.9</v>
      </c>
      <c r="O1000" s="73">
        <v>9.9</v>
      </c>
      <c r="P1000" s="73">
        <v>9.9</v>
      </c>
      <c r="Q1000" s="73">
        <v>9.9</v>
      </c>
      <c r="R1000" s="73">
        <v>9.9</v>
      </c>
      <c r="S1000" s="73">
        <v>9.9</v>
      </c>
    </row>
    <row r="1001" spans="1:19">
      <c r="A1001" s="14">
        <f t="shared" si="43"/>
        <v>1001</v>
      </c>
      <c r="B1001" s="121" t="s">
        <v>2392</v>
      </c>
      <c r="C1001" s="121"/>
      <c r="D1001" s="121" t="s">
        <v>2393</v>
      </c>
      <c r="E1001" s="121" t="s">
        <v>56</v>
      </c>
      <c r="F1001" s="121" t="s">
        <v>1553</v>
      </c>
      <c r="G1001" s="121" t="s">
        <v>47</v>
      </c>
      <c r="H1001" s="122">
        <v>2021</v>
      </c>
      <c r="I1001" s="74">
        <v>9.18</v>
      </c>
      <c r="J1001" s="74">
        <v>7.5</v>
      </c>
      <c r="K1001" s="74">
        <v>7.5</v>
      </c>
      <c r="L1001" s="74">
        <v>7.5</v>
      </c>
      <c r="M1001" s="73">
        <v>7.5</v>
      </c>
      <c r="N1001" s="73">
        <v>7.5</v>
      </c>
      <c r="O1001" s="73">
        <v>7.5</v>
      </c>
      <c r="P1001" s="73">
        <v>7.5</v>
      </c>
      <c r="Q1001" s="73">
        <v>7.5</v>
      </c>
      <c r="R1001" s="73">
        <v>7.5</v>
      </c>
      <c r="S1001" s="73">
        <v>7.5</v>
      </c>
    </row>
    <row r="1002" spans="1:19">
      <c r="A1002" s="14">
        <f t="shared" si="43"/>
        <v>1002</v>
      </c>
      <c r="B1002" s="121" t="s">
        <v>2560</v>
      </c>
      <c r="C1002" s="121"/>
      <c r="D1002" s="121" t="s">
        <v>2561</v>
      </c>
      <c r="E1002" s="121" t="s">
        <v>57</v>
      </c>
      <c r="F1002" s="121" t="s">
        <v>1553</v>
      </c>
      <c r="G1002" s="121" t="s">
        <v>47</v>
      </c>
      <c r="H1002" s="122">
        <v>2021</v>
      </c>
      <c r="I1002" s="74">
        <v>9.9499999999999993</v>
      </c>
      <c r="J1002" s="74">
        <v>9.9</v>
      </c>
      <c r="K1002" s="74">
        <v>9.9</v>
      </c>
      <c r="L1002" s="74">
        <v>9.9</v>
      </c>
      <c r="M1002" s="73">
        <v>9.9</v>
      </c>
      <c r="N1002" s="73">
        <v>9.9</v>
      </c>
      <c r="O1002" s="73">
        <v>9.9</v>
      </c>
      <c r="P1002" s="73">
        <v>9.9</v>
      </c>
      <c r="Q1002" s="73">
        <v>9.9</v>
      </c>
      <c r="R1002" s="73">
        <v>9.9</v>
      </c>
      <c r="S1002" s="73">
        <v>9.9</v>
      </c>
    </row>
    <row r="1003" spans="1:19">
      <c r="A1003" s="14">
        <f t="shared" si="43"/>
        <v>1003</v>
      </c>
      <c r="B1003" s="121" t="s">
        <v>2295</v>
      </c>
      <c r="C1003" s="121"/>
      <c r="D1003" s="121" t="s">
        <v>1700</v>
      </c>
      <c r="E1003" s="121" t="s">
        <v>1662</v>
      </c>
      <c r="F1003" s="121" t="s">
        <v>1553</v>
      </c>
      <c r="G1003" s="121" t="s">
        <v>47</v>
      </c>
      <c r="H1003" s="122">
        <v>2020</v>
      </c>
      <c r="I1003" s="74">
        <v>9.9</v>
      </c>
      <c r="J1003" s="74">
        <v>9.9</v>
      </c>
      <c r="K1003" s="74">
        <v>9.9</v>
      </c>
      <c r="L1003" s="74">
        <v>9.9</v>
      </c>
      <c r="M1003" s="73">
        <v>9.9</v>
      </c>
      <c r="N1003" s="73">
        <v>9.9</v>
      </c>
      <c r="O1003" s="73">
        <v>9.9</v>
      </c>
      <c r="P1003" s="73">
        <v>9.9</v>
      </c>
      <c r="Q1003" s="73">
        <v>9.9</v>
      </c>
      <c r="R1003" s="73">
        <v>9.9</v>
      </c>
      <c r="S1003" s="73">
        <v>9.9</v>
      </c>
    </row>
    <row r="1004" spans="1:19">
      <c r="A1004" s="14">
        <f t="shared" si="43"/>
        <v>1004</v>
      </c>
      <c r="B1004" s="121" t="s">
        <v>1575</v>
      </c>
      <c r="C1004" s="121"/>
      <c r="D1004" s="121" t="s">
        <v>2187</v>
      </c>
      <c r="E1004" s="121" t="s">
        <v>352</v>
      </c>
      <c r="F1004" s="121" t="s">
        <v>1553</v>
      </c>
      <c r="G1004" s="121" t="s">
        <v>46</v>
      </c>
      <c r="H1004" s="122">
        <v>2015</v>
      </c>
      <c r="I1004" s="74">
        <v>2</v>
      </c>
      <c r="J1004" s="74">
        <v>2</v>
      </c>
      <c r="K1004" s="74">
        <v>2</v>
      </c>
      <c r="L1004" s="74">
        <v>2</v>
      </c>
      <c r="M1004" s="73">
        <v>2</v>
      </c>
      <c r="N1004" s="73">
        <v>2</v>
      </c>
      <c r="O1004" s="73">
        <v>2</v>
      </c>
      <c r="P1004" s="73">
        <v>2</v>
      </c>
      <c r="Q1004" s="73">
        <v>2</v>
      </c>
      <c r="R1004" s="73">
        <v>2</v>
      </c>
      <c r="S1004" s="73">
        <v>2</v>
      </c>
    </row>
    <row r="1005" spans="1:19">
      <c r="A1005" s="14">
        <f t="shared" si="43"/>
        <v>1005</v>
      </c>
      <c r="B1005" s="119" t="s">
        <v>1562</v>
      </c>
      <c r="C1005" s="119"/>
      <c r="D1005" s="119"/>
      <c r="E1005" s="119"/>
      <c r="F1005" s="119"/>
      <c r="G1005" s="119"/>
      <c r="H1005" s="120"/>
      <c r="I1005" s="71">
        <f t="shared" ref="I1005:R1005" si="44">SUM(I957:I1004)</f>
        <v>993.97999999999979</v>
      </c>
      <c r="J1005" s="71">
        <f t="shared" si="44"/>
        <v>983.59999999999968</v>
      </c>
      <c r="K1005" s="71">
        <f t="shared" si="44"/>
        <v>983.59999999999968</v>
      </c>
      <c r="L1005" s="71">
        <f t="shared" si="44"/>
        <v>983.59999999999968</v>
      </c>
      <c r="M1005" s="72">
        <f t="shared" si="44"/>
        <v>983.59999999999968</v>
      </c>
      <c r="N1005" s="72">
        <f t="shared" si="44"/>
        <v>983.59999999999968</v>
      </c>
      <c r="O1005" s="72">
        <f t="shared" si="44"/>
        <v>983.59999999999968</v>
      </c>
      <c r="P1005" s="72">
        <f t="shared" si="44"/>
        <v>983.59999999999968</v>
      </c>
      <c r="Q1005" s="72">
        <f t="shared" si="44"/>
        <v>983.59999999999968</v>
      </c>
      <c r="R1005" s="72">
        <f t="shared" si="44"/>
        <v>983.59999999999968</v>
      </c>
      <c r="S1005" s="72">
        <f t="shared" ref="S1005" si="45">SUM(S957:S1004)</f>
        <v>983.59999999999968</v>
      </c>
    </row>
    <row r="1006" spans="1:19">
      <c r="A1006" s="14">
        <f t="shared" si="43"/>
        <v>1006</v>
      </c>
      <c r="B1006" s="121" t="s">
        <v>1563</v>
      </c>
      <c r="C1006" s="121"/>
      <c r="D1006" s="121" t="s">
        <v>1564</v>
      </c>
      <c r="E1006" s="121" t="s">
        <v>1413</v>
      </c>
      <c r="F1006" s="121"/>
      <c r="G1006" s="121"/>
      <c r="H1006" s="122"/>
      <c r="I1006" s="74">
        <v>100</v>
      </c>
      <c r="J1006" s="222">
        <v>0</v>
      </c>
      <c r="K1006" s="222">
        <v>0</v>
      </c>
      <c r="L1006" s="222">
        <v>0</v>
      </c>
      <c r="M1006" s="222">
        <v>0</v>
      </c>
      <c r="N1006" s="222">
        <v>0</v>
      </c>
      <c r="O1006" s="222">
        <v>0</v>
      </c>
      <c r="P1006" s="222">
        <v>0</v>
      </c>
      <c r="Q1006" s="222">
        <v>0</v>
      </c>
      <c r="R1006" s="222">
        <v>0</v>
      </c>
      <c r="S1006" s="222">
        <v>0</v>
      </c>
    </row>
    <row r="1007" spans="1:19">
      <c r="A1007" s="14">
        <f t="shared" si="43"/>
        <v>1007</v>
      </c>
      <c r="B1007" s="119"/>
      <c r="C1007" s="119"/>
      <c r="D1007" s="119"/>
      <c r="E1007" s="119"/>
      <c r="F1007" s="119"/>
      <c r="G1007" s="119"/>
      <c r="H1007" s="120"/>
      <c r="I1007" s="71"/>
      <c r="J1007" s="71"/>
      <c r="K1007" s="71"/>
      <c r="L1007" s="71"/>
      <c r="M1007" s="72"/>
      <c r="N1007" s="72"/>
      <c r="O1007" s="72"/>
      <c r="P1007" s="72"/>
      <c r="Q1007" s="72"/>
      <c r="R1007" s="72"/>
      <c r="S1007" s="72"/>
    </row>
    <row r="1008" spans="1:19">
      <c r="A1008" s="14">
        <f t="shared" si="43"/>
        <v>1008</v>
      </c>
      <c r="B1008" s="119" t="s">
        <v>2737</v>
      </c>
      <c r="C1008" s="119"/>
      <c r="D1008" s="119"/>
      <c r="E1008" s="119"/>
      <c r="F1008" s="119"/>
      <c r="G1008" s="119"/>
      <c r="H1008" s="120"/>
      <c r="I1008" s="71"/>
      <c r="J1008" s="71"/>
      <c r="K1008" s="71"/>
      <c r="L1008" s="71"/>
      <c r="M1008" s="72"/>
      <c r="N1008" s="72"/>
      <c r="O1008" s="72"/>
      <c r="P1008" s="72"/>
      <c r="Q1008" s="72"/>
      <c r="R1008" s="72"/>
      <c r="S1008" s="72"/>
    </row>
    <row r="1009" spans="1:23">
      <c r="A1009" s="14">
        <f t="shared" si="43"/>
        <v>1009</v>
      </c>
      <c r="B1009" s="121" t="s">
        <v>1797</v>
      </c>
      <c r="C1009" s="121" t="s">
        <v>3291</v>
      </c>
      <c r="D1009" s="121" t="s">
        <v>3004</v>
      </c>
      <c r="E1009" s="121" t="s">
        <v>1141</v>
      </c>
      <c r="F1009" s="121" t="s">
        <v>1553</v>
      </c>
      <c r="G1009" s="121" t="s">
        <v>47</v>
      </c>
      <c r="H1009" s="122">
        <v>2022</v>
      </c>
      <c r="I1009" s="74">
        <v>77.599999999999994</v>
      </c>
      <c r="J1009" s="74">
        <v>77.599999999999994</v>
      </c>
      <c r="K1009" s="74">
        <v>77.599999999999994</v>
      </c>
      <c r="L1009" s="74">
        <v>77.599999999999994</v>
      </c>
      <c r="M1009" s="73">
        <v>77.599999999999994</v>
      </c>
      <c r="N1009" s="73">
        <v>77.599999999999994</v>
      </c>
      <c r="O1009" s="73">
        <v>77.599999999999994</v>
      </c>
      <c r="P1009" s="73">
        <v>77.599999999999994</v>
      </c>
      <c r="Q1009" s="73">
        <v>77.599999999999994</v>
      </c>
      <c r="R1009" s="73">
        <v>77.599999999999994</v>
      </c>
      <c r="S1009" s="73">
        <v>77.599999999999994</v>
      </c>
    </row>
    <row r="1010" spans="1:23">
      <c r="A1010" s="14">
        <f t="shared" si="43"/>
        <v>1010</v>
      </c>
      <c r="B1010" s="121" t="s">
        <v>3005</v>
      </c>
      <c r="C1010" s="121" t="s">
        <v>3292</v>
      </c>
      <c r="D1010" s="121" t="s">
        <v>3006</v>
      </c>
      <c r="E1010" s="121" t="s">
        <v>130</v>
      </c>
      <c r="F1010" s="121" t="s">
        <v>1553</v>
      </c>
      <c r="G1010" s="121" t="s">
        <v>47</v>
      </c>
      <c r="H1010" s="122">
        <v>2022</v>
      </c>
      <c r="I1010" s="74">
        <v>101.5</v>
      </c>
      <c r="J1010" s="74">
        <v>100</v>
      </c>
      <c r="K1010" s="74">
        <v>100</v>
      </c>
      <c r="L1010" s="74">
        <v>100</v>
      </c>
      <c r="M1010" s="73">
        <v>100</v>
      </c>
      <c r="N1010" s="73">
        <v>100</v>
      </c>
      <c r="O1010" s="73">
        <v>100</v>
      </c>
      <c r="P1010" s="73">
        <v>100</v>
      </c>
      <c r="Q1010" s="73">
        <v>100</v>
      </c>
      <c r="R1010" s="73">
        <v>100</v>
      </c>
      <c r="S1010" s="73">
        <v>100</v>
      </c>
    </row>
    <row r="1011" spans="1:23">
      <c r="A1011" s="14">
        <f t="shared" si="43"/>
        <v>1011</v>
      </c>
      <c r="B1011" s="121" t="s">
        <v>3007</v>
      </c>
      <c r="C1011" s="121" t="s">
        <v>3292</v>
      </c>
      <c r="D1011" s="121" t="s">
        <v>3008</v>
      </c>
      <c r="E1011" s="121" t="s">
        <v>130</v>
      </c>
      <c r="F1011" s="121" t="s">
        <v>1553</v>
      </c>
      <c r="G1011" s="121" t="s">
        <v>47</v>
      </c>
      <c r="H1011" s="122">
        <v>2022</v>
      </c>
      <c r="I1011" s="74">
        <v>101.5</v>
      </c>
      <c r="J1011" s="74">
        <v>100</v>
      </c>
      <c r="K1011" s="74">
        <v>100</v>
      </c>
      <c r="L1011" s="74">
        <v>100</v>
      </c>
      <c r="M1011" s="73">
        <v>100</v>
      </c>
      <c r="N1011" s="73">
        <v>100</v>
      </c>
      <c r="O1011" s="73">
        <v>100</v>
      </c>
      <c r="P1011" s="73">
        <v>100</v>
      </c>
      <c r="Q1011" s="73">
        <v>100</v>
      </c>
      <c r="R1011" s="73">
        <v>100</v>
      </c>
      <c r="S1011" s="73">
        <v>100</v>
      </c>
    </row>
    <row r="1012" spans="1:23">
      <c r="A1012" s="14">
        <f t="shared" si="43"/>
        <v>1012</v>
      </c>
      <c r="B1012" s="121" t="s">
        <v>3293</v>
      </c>
      <c r="C1012" s="121" t="s">
        <v>2818</v>
      </c>
      <c r="D1012" s="121" t="s">
        <v>3294</v>
      </c>
      <c r="E1012" s="121" t="s">
        <v>366</v>
      </c>
      <c r="F1012" s="121" t="s">
        <v>1553</v>
      </c>
      <c r="G1012" s="121" t="s">
        <v>45</v>
      </c>
      <c r="H1012" s="122">
        <v>2022</v>
      </c>
      <c r="I1012" s="74">
        <v>67.3</v>
      </c>
      <c r="J1012" s="74">
        <v>66.5</v>
      </c>
      <c r="K1012" s="74">
        <v>66.5</v>
      </c>
      <c r="L1012" s="74">
        <v>66.5</v>
      </c>
      <c r="M1012" s="73">
        <v>66.5</v>
      </c>
      <c r="N1012" s="73">
        <v>66.5</v>
      </c>
      <c r="O1012" s="73">
        <v>66.5</v>
      </c>
      <c r="P1012" s="73">
        <v>66.5</v>
      </c>
      <c r="Q1012" s="73">
        <v>66.5</v>
      </c>
      <c r="R1012" s="73">
        <v>66.5</v>
      </c>
      <c r="S1012" s="73">
        <v>66.5</v>
      </c>
    </row>
    <row r="1013" spans="1:23">
      <c r="A1013" s="14">
        <f t="shared" si="43"/>
        <v>1013</v>
      </c>
      <c r="B1013" s="121" t="s">
        <v>3295</v>
      </c>
      <c r="C1013" s="121" t="s">
        <v>2818</v>
      </c>
      <c r="D1013" s="121" t="s">
        <v>3296</v>
      </c>
      <c r="E1013" s="121" t="s">
        <v>366</v>
      </c>
      <c r="F1013" s="121" t="s">
        <v>1553</v>
      </c>
      <c r="G1013" s="121" t="s">
        <v>45</v>
      </c>
      <c r="H1013" s="122">
        <v>2022</v>
      </c>
      <c r="I1013" s="74">
        <v>67.3</v>
      </c>
      <c r="J1013" s="74">
        <v>66.5</v>
      </c>
      <c r="K1013" s="74">
        <v>66.5</v>
      </c>
      <c r="L1013" s="74">
        <v>66.5</v>
      </c>
      <c r="M1013" s="73">
        <v>66.5</v>
      </c>
      <c r="N1013" s="73">
        <v>66.5</v>
      </c>
      <c r="O1013" s="73">
        <v>66.5</v>
      </c>
      <c r="P1013" s="73">
        <v>66.5</v>
      </c>
      <c r="Q1013" s="73">
        <v>66.5</v>
      </c>
      <c r="R1013" s="73">
        <v>66.5</v>
      </c>
      <c r="S1013" s="73">
        <v>66.5</v>
      </c>
    </row>
    <row r="1014" spans="1:23">
      <c r="A1014" s="14">
        <f t="shared" si="43"/>
        <v>1014</v>
      </c>
      <c r="B1014" s="121" t="s">
        <v>3297</v>
      </c>
      <c r="C1014" s="121" t="s">
        <v>2818</v>
      </c>
      <c r="D1014" s="121" t="s">
        <v>3298</v>
      </c>
      <c r="E1014" s="121" t="s">
        <v>366</v>
      </c>
      <c r="F1014" s="121" t="s">
        <v>1553</v>
      </c>
      <c r="G1014" s="121" t="s">
        <v>45</v>
      </c>
      <c r="H1014" s="122">
        <v>2022</v>
      </c>
      <c r="I1014" s="74">
        <v>64.2</v>
      </c>
      <c r="J1014" s="74">
        <v>63.5</v>
      </c>
      <c r="K1014" s="74">
        <v>63.5</v>
      </c>
      <c r="L1014" s="74">
        <v>63.5</v>
      </c>
      <c r="M1014" s="73">
        <v>63.5</v>
      </c>
      <c r="N1014" s="73">
        <v>63.5</v>
      </c>
      <c r="O1014" s="73">
        <v>63.5</v>
      </c>
      <c r="P1014" s="73">
        <v>63.5</v>
      </c>
      <c r="Q1014" s="73">
        <v>63.5</v>
      </c>
      <c r="R1014" s="73">
        <v>63.5</v>
      </c>
      <c r="S1014" s="73">
        <v>63.5</v>
      </c>
    </row>
    <row r="1015" spans="1:23">
      <c r="A1015" s="14">
        <f t="shared" si="43"/>
        <v>1015</v>
      </c>
      <c r="B1015" s="121" t="s">
        <v>3299</v>
      </c>
      <c r="C1015" s="121" t="s">
        <v>2818</v>
      </c>
      <c r="D1015" s="121" t="s">
        <v>3300</v>
      </c>
      <c r="E1015" s="121" t="s">
        <v>366</v>
      </c>
      <c r="F1015" s="121" t="s">
        <v>1553</v>
      </c>
      <c r="G1015" s="121" t="s">
        <v>45</v>
      </c>
      <c r="H1015" s="122">
        <v>2022</v>
      </c>
      <c r="I1015" s="74">
        <v>64.2</v>
      </c>
      <c r="J1015" s="74">
        <v>63.5</v>
      </c>
      <c r="K1015" s="74">
        <v>63.5</v>
      </c>
      <c r="L1015" s="74">
        <v>63.5</v>
      </c>
      <c r="M1015" s="73">
        <v>63.5</v>
      </c>
      <c r="N1015" s="73">
        <v>63.5</v>
      </c>
      <c r="O1015" s="73">
        <v>63.5</v>
      </c>
      <c r="P1015" s="73">
        <v>63.5</v>
      </c>
      <c r="Q1015" s="73">
        <v>63.5</v>
      </c>
      <c r="R1015" s="73">
        <v>63.5</v>
      </c>
      <c r="S1015" s="73">
        <v>63.5</v>
      </c>
    </row>
    <row r="1016" spans="1:23" s="14" customFormat="1" ht="12.75">
      <c r="A1016" s="14">
        <f t="shared" si="43"/>
        <v>1016</v>
      </c>
      <c r="B1016" s="121" t="s">
        <v>3374</v>
      </c>
      <c r="C1016" s="121" t="s">
        <v>3375</v>
      </c>
      <c r="D1016" s="121" t="s">
        <v>3692</v>
      </c>
      <c r="E1016" s="121" t="s">
        <v>1662</v>
      </c>
      <c r="F1016" s="121" t="s">
        <v>1553</v>
      </c>
      <c r="G1016" s="121" t="s">
        <v>47</v>
      </c>
      <c r="H1016" s="122">
        <v>2022</v>
      </c>
      <c r="I1016" s="73">
        <v>9.9</v>
      </c>
      <c r="J1016" s="74">
        <v>9.9</v>
      </c>
      <c r="K1016" s="74">
        <v>9.9</v>
      </c>
      <c r="L1016" s="74">
        <v>9.9</v>
      </c>
      <c r="M1016" s="73">
        <v>9.9</v>
      </c>
      <c r="N1016" s="73">
        <v>9.9</v>
      </c>
      <c r="O1016" s="73">
        <v>9.9</v>
      </c>
      <c r="P1016" s="73">
        <v>9.9</v>
      </c>
      <c r="Q1016" s="73">
        <v>9.9</v>
      </c>
      <c r="R1016" s="73">
        <v>9.9</v>
      </c>
      <c r="S1016" s="73">
        <v>9.9</v>
      </c>
      <c r="U1016"/>
      <c r="V1016"/>
      <c r="W1016"/>
    </row>
    <row r="1017" spans="1:23">
      <c r="A1017" s="14">
        <f t="shared" si="43"/>
        <v>1017</v>
      </c>
      <c r="B1017" s="121" t="s">
        <v>2363</v>
      </c>
      <c r="C1017" s="121" t="s">
        <v>2364</v>
      </c>
      <c r="D1017" s="121" t="s">
        <v>3301</v>
      </c>
      <c r="E1017" s="121" t="s">
        <v>61</v>
      </c>
      <c r="F1017" s="121" t="s">
        <v>1553</v>
      </c>
      <c r="G1017" s="121" t="s">
        <v>47</v>
      </c>
      <c r="H1017" s="122">
        <v>2022</v>
      </c>
      <c r="I1017" s="74">
        <v>51.1</v>
      </c>
      <c r="J1017" s="74">
        <v>50</v>
      </c>
      <c r="K1017" s="74">
        <v>50</v>
      </c>
      <c r="L1017" s="74">
        <v>50</v>
      </c>
      <c r="M1017" s="73">
        <v>50</v>
      </c>
      <c r="N1017" s="73">
        <v>50</v>
      </c>
      <c r="O1017" s="73">
        <v>50</v>
      </c>
      <c r="P1017" s="73">
        <v>50</v>
      </c>
      <c r="Q1017" s="73">
        <v>50</v>
      </c>
      <c r="R1017" s="73">
        <v>50</v>
      </c>
      <c r="S1017" s="73">
        <v>50</v>
      </c>
    </row>
    <row r="1018" spans="1:23">
      <c r="A1018" s="14">
        <f t="shared" si="43"/>
        <v>1018</v>
      </c>
      <c r="B1018" s="121" t="s">
        <v>2367</v>
      </c>
      <c r="C1018" s="121" t="s">
        <v>3302</v>
      </c>
      <c r="D1018" s="121" t="s">
        <v>3153</v>
      </c>
      <c r="E1018" s="121" t="s">
        <v>205</v>
      </c>
      <c r="F1018" s="121" t="s">
        <v>1553</v>
      </c>
      <c r="G1018" s="121" t="s">
        <v>45</v>
      </c>
      <c r="H1018" s="122">
        <v>2022</v>
      </c>
      <c r="I1018" s="74">
        <v>51.75</v>
      </c>
      <c r="J1018" s="74">
        <v>50</v>
      </c>
      <c r="K1018" s="74">
        <v>50</v>
      </c>
      <c r="L1018" s="74">
        <v>50</v>
      </c>
      <c r="M1018" s="73">
        <v>50</v>
      </c>
      <c r="N1018" s="73">
        <v>50</v>
      </c>
      <c r="O1018" s="73">
        <v>50</v>
      </c>
      <c r="P1018" s="73">
        <v>50</v>
      </c>
      <c r="Q1018" s="73">
        <v>50</v>
      </c>
      <c r="R1018" s="73">
        <v>50</v>
      </c>
      <c r="S1018" s="73">
        <v>50</v>
      </c>
    </row>
    <row r="1019" spans="1:23">
      <c r="A1019" s="14">
        <f t="shared" si="43"/>
        <v>1019</v>
      </c>
      <c r="B1019" s="121" t="s">
        <v>2832</v>
      </c>
      <c r="C1019" s="121" t="s">
        <v>2833</v>
      </c>
      <c r="D1019" s="121" t="s">
        <v>3303</v>
      </c>
      <c r="E1019" s="121" t="s">
        <v>733</v>
      </c>
      <c r="F1019" s="121" t="s">
        <v>1553</v>
      </c>
      <c r="G1019" s="121" t="s">
        <v>47</v>
      </c>
      <c r="H1019" s="122">
        <v>2022</v>
      </c>
      <c r="I1019" s="74">
        <v>101.5</v>
      </c>
      <c r="J1019" s="74">
        <v>100</v>
      </c>
      <c r="K1019" s="74">
        <v>100</v>
      </c>
      <c r="L1019" s="74">
        <v>100</v>
      </c>
      <c r="M1019" s="73">
        <v>100</v>
      </c>
      <c r="N1019" s="73">
        <v>100</v>
      </c>
      <c r="O1019" s="73">
        <v>100</v>
      </c>
      <c r="P1019" s="73">
        <v>100</v>
      </c>
      <c r="Q1019" s="73">
        <v>100</v>
      </c>
      <c r="R1019" s="73">
        <v>100</v>
      </c>
      <c r="S1019" s="73">
        <v>100</v>
      </c>
    </row>
    <row r="1020" spans="1:23">
      <c r="A1020" s="14">
        <f t="shared" si="43"/>
        <v>1020</v>
      </c>
      <c r="B1020" s="119" t="s">
        <v>2738</v>
      </c>
      <c r="C1020" s="119"/>
      <c r="D1020" s="119"/>
      <c r="E1020" s="119"/>
      <c r="F1020" s="119"/>
      <c r="G1020" s="119"/>
      <c r="H1020" s="120"/>
      <c r="I1020" s="71">
        <f t="shared" ref="I1020:S1020" si="46">SUM(I1009:I1019)</f>
        <v>757.85</v>
      </c>
      <c r="J1020" s="71">
        <f t="shared" si="46"/>
        <v>747.5</v>
      </c>
      <c r="K1020" s="71">
        <f t="shared" si="46"/>
        <v>747.5</v>
      </c>
      <c r="L1020" s="71">
        <f t="shared" si="46"/>
        <v>747.5</v>
      </c>
      <c r="M1020" s="72">
        <f t="shared" si="46"/>
        <v>747.5</v>
      </c>
      <c r="N1020" s="72">
        <f t="shared" si="46"/>
        <v>747.5</v>
      </c>
      <c r="O1020" s="72">
        <f t="shared" si="46"/>
        <v>747.5</v>
      </c>
      <c r="P1020" s="72">
        <f t="shared" si="46"/>
        <v>747.5</v>
      </c>
      <c r="Q1020" s="72">
        <f t="shared" si="46"/>
        <v>747.5</v>
      </c>
      <c r="R1020" s="72">
        <f t="shared" si="46"/>
        <v>747.5</v>
      </c>
      <c r="S1020" s="72">
        <f t="shared" si="46"/>
        <v>747.5</v>
      </c>
    </row>
    <row r="1021" spans="1:23">
      <c r="A1021" s="14">
        <f t="shared" si="43"/>
        <v>1021</v>
      </c>
      <c r="B1021" s="121" t="s">
        <v>1563</v>
      </c>
      <c r="C1021" s="121"/>
      <c r="D1021" s="121" t="s">
        <v>2739</v>
      </c>
      <c r="E1021" s="121" t="s">
        <v>1413</v>
      </c>
      <c r="F1021" s="121"/>
      <c r="G1021" s="121"/>
      <c r="H1021" s="122"/>
      <c r="I1021" s="74">
        <v>100</v>
      </c>
      <c r="J1021" s="222">
        <v>0</v>
      </c>
      <c r="K1021" s="222">
        <v>0</v>
      </c>
      <c r="L1021" s="222">
        <v>0</v>
      </c>
      <c r="M1021" s="222">
        <v>0</v>
      </c>
      <c r="N1021" s="222">
        <v>0</v>
      </c>
      <c r="O1021" s="222">
        <v>0</v>
      </c>
      <c r="P1021" s="222">
        <v>0</v>
      </c>
      <c r="Q1021" s="222">
        <v>0</v>
      </c>
      <c r="R1021" s="222">
        <v>0</v>
      </c>
      <c r="S1021" s="222">
        <v>0</v>
      </c>
    </row>
    <row r="1022" spans="1:23">
      <c r="A1022" s="14">
        <f t="shared" si="43"/>
        <v>1022</v>
      </c>
      <c r="B1022" s="119"/>
      <c r="C1022" s="119"/>
      <c r="D1022" s="119"/>
      <c r="E1022" s="119"/>
      <c r="F1022" s="119"/>
      <c r="G1022" s="119"/>
      <c r="H1022" s="120"/>
      <c r="I1022" s="71"/>
      <c r="J1022" s="71"/>
      <c r="K1022" s="71"/>
      <c r="L1022" s="71"/>
      <c r="M1022" s="72"/>
      <c r="N1022" s="72"/>
      <c r="O1022" s="72"/>
      <c r="P1022" s="72"/>
      <c r="Q1022" s="72"/>
      <c r="R1022" s="72"/>
      <c r="S1022" s="72"/>
    </row>
    <row r="1023" spans="1:23">
      <c r="A1023" s="14">
        <f t="shared" si="43"/>
        <v>1023</v>
      </c>
      <c r="B1023" s="121" t="s">
        <v>1565</v>
      </c>
      <c r="C1023" s="121"/>
      <c r="D1023" s="121" t="s">
        <v>1566</v>
      </c>
      <c r="E1023" s="121"/>
      <c r="F1023" s="121"/>
      <c r="G1023" s="121"/>
      <c r="H1023" s="122"/>
      <c r="I1023" s="222">
        <v>0</v>
      </c>
      <c r="J1023" s="222">
        <v>0</v>
      </c>
      <c r="K1023" s="222">
        <v>0</v>
      </c>
      <c r="L1023" s="222">
        <v>0</v>
      </c>
      <c r="M1023" s="222">
        <v>0</v>
      </c>
      <c r="N1023" s="222">
        <v>0</v>
      </c>
      <c r="O1023" s="222">
        <v>0</v>
      </c>
      <c r="P1023" s="222">
        <v>0</v>
      </c>
      <c r="Q1023" s="222">
        <v>0</v>
      </c>
      <c r="R1023" s="222">
        <v>0</v>
      </c>
      <c r="S1023" s="222">
        <v>0</v>
      </c>
    </row>
    <row r="1024" spans="1:23">
      <c r="A1024" s="14">
        <f t="shared" si="43"/>
        <v>1024</v>
      </c>
      <c r="B1024" s="119"/>
      <c r="C1024" s="119"/>
      <c r="D1024" s="119"/>
      <c r="E1024" s="119"/>
      <c r="F1024" s="119"/>
      <c r="G1024" s="119"/>
      <c r="H1024" s="120"/>
      <c r="I1024" s="222"/>
      <c r="J1024" s="222"/>
      <c r="K1024" s="222"/>
      <c r="L1024" s="222"/>
      <c r="M1024" s="222"/>
      <c r="N1024" s="222"/>
      <c r="O1024" s="222"/>
      <c r="P1024" s="222"/>
      <c r="Q1024" s="222"/>
      <c r="R1024" s="222"/>
      <c r="S1024" s="222"/>
    </row>
    <row r="1025" spans="1:19">
      <c r="A1025" s="14">
        <f t="shared" si="43"/>
        <v>1025</v>
      </c>
      <c r="B1025" s="121" t="s">
        <v>1569</v>
      </c>
      <c r="C1025" s="121"/>
      <c r="D1025" s="121" t="s">
        <v>1570</v>
      </c>
      <c r="E1025" s="121"/>
      <c r="F1025" s="121"/>
      <c r="G1025" s="121"/>
      <c r="H1025" s="122"/>
      <c r="I1025" s="222">
        <v>0</v>
      </c>
      <c r="J1025" s="222">
        <v>0</v>
      </c>
      <c r="K1025" s="222">
        <v>0</v>
      </c>
      <c r="L1025" s="222">
        <v>0</v>
      </c>
      <c r="M1025" s="222">
        <v>0</v>
      </c>
      <c r="N1025" s="222">
        <v>0</v>
      </c>
      <c r="O1025" s="222">
        <v>0</v>
      </c>
      <c r="P1025" s="222">
        <v>0</v>
      </c>
      <c r="Q1025" s="222">
        <v>0</v>
      </c>
      <c r="R1025" s="222">
        <v>0</v>
      </c>
      <c r="S1025" s="222">
        <v>0</v>
      </c>
    </row>
    <row r="1026" spans="1:19">
      <c r="A1026" s="14">
        <f t="shared" si="43"/>
        <v>1026</v>
      </c>
      <c r="B1026" s="119"/>
      <c r="C1026" s="119"/>
      <c r="D1026" s="119"/>
      <c r="E1026" s="119"/>
      <c r="F1026" s="119"/>
      <c r="G1026" s="119"/>
      <c r="H1026" s="120"/>
      <c r="I1026" s="71"/>
      <c r="J1026" s="71"/>
      <c r="K1026" s="71"/>
      <c r="L1026" s="71"/>
      <c r="M1026" s="72"/>
      <c r="N1026" s="72"/>
      <c r="O1026" s="72"/>
      <c r="P1026" s="72"/>
      <c r="Q1026" s="72"/>
      <c r="R1026" s="72"/>
      <c r="S1026" s="72"/>
    </row>
    <row r="1027" spans="1:19">
      <c r="A1027" s="14">
        <f t="shared" si="43"/>
        <v>1027</v>
      </c>
      <c r="B1027" s="119" t="s">
        <v>1572</v>
      </c>
      <c r="C1027" s="119"/>
      <c r="D1027" s="119"/>
      <c r="E1027" s="119"/>
      <c r="F1027" s="119"/>
      <c r="G1027" s="119"/>
      <c r="H1027" s="120"/>
      <c r="I1027" s="71"/>
      <c r="J1027" s="71"/>
      <c r="K1027" s="71"/>
      <c r="L1027" s="71"/>
      <c r="M1027" s="72"/>
      <c r="N1027" s="72"/>
      <c r="O1027" s="72"/>
      <c r="P1027" s="72"/>
      <c r="Q1027" s="72"/>
      <c r="R1027" s="72"/>
      <c r="S1027" s="72"/>
    </row>
    <row r="1028" spans="1:19">
      <c r="A1028" s="14">
        <f t="shared" si="43"/>
        <v>1028</v>
      </c>
      <c r="B1028" s="121" t="s">
        <v>1573</v>
      </c>
      <c r="C1028" s="121"/>
      <c r="D1028" s="121" t="s">
        <v>1574</v>
      </c>
      <c r="E1028" s="121" t="s">
        <v>988</v>
      </c>
      <c r="F1028" s="121" t="s">
        <v>58</v>
      </c>
      <c r="G1028" s="121" t="s">
        <v>45</v>
      </c>
      <c r="H1028" s="122"/>
      <c r="I1028" s="74">
        <v>600</v>
      </c>
      <c r="J1028" s="74">
        <v>600</v>
      </c>
      <c r="K1028" s="74">
        <v>600</v>
      </c>
      <c r="L1028" s="74">
        <v>600</v>
      </c>
      <c r="M1028" s="73">
        <v>600</v>
      </c>
      <c r="N1028" s="73">
        <v>600</v>
      </c>
      <c r="O1028" s="73">
        <v>600</v>
      </c>
      <c r="P1028" s="73">
        <v>600</v>
      </c>
      <c r="Q1028" s="73">
        <v>600</v>
      </c>
      <c r="R1028" s="73">
        <v>600</v>
      </c>
      <c r="S1028" s="73">
        <v>600</v>
      </c>
    </row>
    <row r="1029" spans="1:19">
      <c r="A1029" s="14">
        <f t="shared" ref="A1029:A1092" si="47">A1028+1</f>
        <v>1029</v>
      </c>
      <c r="B1029" s="121" t="s">
        <v>1576</v>
      </c>
      <c r="C1029" s="121"/>
      <c r="D1029" s="121" t="s">
        <v>1577</v>
      </c>
      <c r="E1029" s="121" t="s">
        <v>208</v>
      </c>
      <c r="F1029" s="121" t="s">
        <v>58</v>
      </c>
      <c r="G1029" s="121" t="s">
        <v>47</v>
      </c>
      <c r="H1029" s="122"/>
      <c r="I1029" s="74">
        <v>220</v>
      </c>
      <c r="J1029" s="74">
        <v>220</v>
      </c>
      <c r="K1029" s="74">
        <v>220</v>
      </c>
      <c r="L1029" s="74">
        <v>220</v>
      </c>
      <c r="M1029" s="73">
        <v>220</v>
      </c>
      <c r="N1029" s="73">
        <v>220</v>
      </c>
      <c r="O1029" s="73">
        <v>220</v>
      </c>
      <c r="P1029" s="73">
        <v>220</v>
      </c>
      <c r="Q1029" s="73">
        <v>220</v>
      </c>
      <c r="R1029" s="73">
        <v>220</v>
      </c>
      <c r="S1029" s="73">
        <v>220</v>
      </c>
    </row>
    <row r="1030" spans="1:19">
      <c r="A1030" s="14">
        <f t="shared" si="47"/>
        <v>1030</v>
      </c>
      <c r="B1030" s="121" t="s">
        <v>1582</v>
      </c>
      <c r="C1030" s="121"/>
      <c r="D1030" s="121" t="s">
        <v>1583</v>
      </c>
      <c r="E1030" s="121" t="s">
        <v>592</v>
      </c>
      <c r="F1030" s="121" t="s">
        <v>58</v>
      </c>
      <c r="G1030" s="121" t="s">
        <v>46</v>
      </c>
      <c r="H1030" s="122"/>
      <c r="I1030" s="74">
        <v>100</v>
      </c>
      <c r="J1030" s="74">
        <v>100</v>
      </c>
      <c r="K1030" s="74">
        <v>100</v>
      </c>
      <c r="L1030" s="74">
        <v>100</v>
      </c>
      <c r="M1030" s="73">
        <v>100</v>
      </c>
      <c r="N1030" s="73">
        <v>100</v>
      </c>
      <c r="O1030" s="73">
        <v>100</v>
      </c>
      <c r="P1030" s="73">
        <v>100</v>
      </c>
      <c r="Q1030" s="73">
        <v>100</v>
      </c>
      <c r="R1030" s="73">
        <v>100</v>
      </c>
      <c r="S1030" s="73">
        <v>100</v>
      </c>
    </row>
    <row r="1031" spans="1:19">
      <c r="A1031" s="14">
        <f t="shared" si="47"/>
        <v>1031</v>
      </c>
      <c r="B1031" s="121" t="s">
        <v>1584</v>
      </c>
      <c r="C1031" s="121"/>
      <c r="D1031" s="121" t="s">
        <v>1585</v>
      </c>
      <c r="E1031" s="121" t="s">
        <v>63</v>
      </c>
      <c r="F1031" s="121" t="s">
        <v>58</v>
      </c>
      <c r="G1031" s="121" t="s">
        <v>46</v>
      </c>
      <c r="H1031" s="122"/>
      <c r="I1031" s="74">
        <v>300</v>
      </c>
      <c r="J1031" s="74">
        <v>300</v>
      </c>
      <c r="K1031" s="74">
        <v>300</v>
      </c>
      <c r="L1031" s="74">
        <v>300</v>
      </c>
      <c r="M1031" s="73">
        <v>300</v>
      </c>
      <c r="N1031" s="73">
        <v>300</v>
      </c>
      <c r="O1031" s="73">
        <v>300</v>
      </c>
      <c r="P1031" s="73">
        <v>300</v>
      </c>
      <c r="Q1031" s="73">
        <v>300</v>
      </c>
      <c r="R1031" s="73">
        <v>300</v>
      </c>
      <c r="S1031" s="73">
        <v>300</v>
      </c>
    </row>
    <row r="1032" spans="1:19">
      <c r="A1032" s="14">
        <f t="shared" si="47"/>
        <v>1032</v>
      </c>
      <c r="B1032" s="119" t="s">
        <v>1586</v>
      </c>
      <c r="C1032" s="119"/>
      <c r="D1032" s="119"/>
      <c r="E1032" s="119"/>
      <c r="F1032" s="119"/>
      <c r="G1032" s="119"/>
      <c r="H1032" s="120"/>
      <c r="I1032" s="71">
        <f t="shared" ref="I1032" si="48">SUM(I1028:I1031)</f>
        <v>1220</v>
      </c>
      <c r="J1032" s="71">
        <f t="shared" ref="J1032:R1032" si="49">SUM(J1028:J1031)</f>
        <v>1220</v>
      </c>
      <c r="K1032" s="71">
        <f t="shared" si="49"/>
        <v>1220</v>
      </c>
      <c r="L1032" s="71">
        <f t="shared" si="49"/>
        <v>1220</v>
      </c>
      <c r="M1032" s="72">
        <f t="shared" si="49"/>
        <v>1220</v>
      </c>
      <c r="N1032" s="72">
        <f t="shared" si="49"/>
        <v>1220</v>
      </c>
      <c r="O1032" s="72">
        <f t="shared" si="49"/>
        <v>1220</v>
      </c>
      <c r="P1032" s="72">
        <f t="shared" si="49"/>
        <v>1220</v>
      </c>
      <c r="Q1032" s="72">
        <f t="shared" si="49"/>
        <v>1220</v>
      </c>
      <c r="R1032" s="72">
        <f t="shared" si="49"/>
        <v>1220</v>
      </c>
      <c r="S1032" s="72">
        <f t="shared" ref="S1032" si="50">SUM(S1028:S1031)</f>
        <v>1220</v>
      </c>
    </row>
    <row r="1033" spans="1:19">
      <c r="A1033" s="14">
        <f t="shared" si="47"/>
        <v>1033</v>
      </c>
      <c r="B1033" s="121" t="s">
        <v>1587</v>
      </c>
      <c r="C1033" s="121"/>
      <c r="D1033" s="121" t="s">
        <v>1588</v>
      </c>
      <c r="E1033" s="121" t="s">
        <v>1413</v>
      </c>
      <c r="F1033" s="121"/>
      <c r="G1033" s="121"/>
      <c r="H1033" s="122"/>
      <c r="I1033" s="74">
        <v>100</v>
      </c>
      <c r="J1033" s="74">
        <v>69.67</v>
      </c>
      <c r="K1033" s="74">
        <v>69.67</v>
      </c>
      <c r="L1033" s="74">
        <v>69.67</v>
      </c>
      <c r="M1033" s="74">
        <v>69.67</v>
      </c>
      <c r="N1033" s="74">
        <v>69.67</v>
      </c>
      <c r="O1033" s="74">
        <v>69.67</v>
      </c>
      <c r="P1033" s="74">
        <v>69.67</v>
      </c>
      <c r="Q1033" s="74">
        <v>69.67</v>
      </c>
      <c r="R1033" s="74">
        <v>69.67</v>
      </c>
      <c r="S1033" s="74">
        <v>69.67</v>
      </c>
    </row>
    <row r="1034" spans="1:19">
      <c r="A1034" s="14">
        <f t="shared" si="47"/>
        <v>1034</v>
      </c>
      <c r="B1034" s="119"/>
      <c r="C1034" s="119"/>
      <c r="D1034" s="119"/>
      <c r="E1034" s="119"/>
      <c r="F1034" s="119"/>
      <c r="G1034" s="119"/>
      <c r="H1034" s="120"/>
      <c r="I1034" s="71"/>
      <c r="J1034" s="71"/>
      <c r="K1034" s="71"/>
      <c r="L1034" s="71"/>
      <c r="M1034" s="72"/>
      <c r="N1034" s="72"/>
      <c r="O1034" s="72"/>
      <c r="P1034" s="72"/>
      <c r="Q1034" s="72"/>
      <c r="R1034" s="72"/>
      <c r="S1034" s="72"/>
    </row>
    <row r="1035" spans="1:19">
      <c r="A1035" s="14">
        <f t="shared" si="47"/>
        <v>1035</v>
      </c>
      <c r="B1035" s="119" t="s">
        <v>1589</v>
      </c>
      <c r="C1035" s="119"/>
      <c r="D1035" s="119"/>
      <c r="E1035" s="119"/>
      <c r="F1035" s="119"/>
      <c r="G1035" s="119"/>
      <c r="H1035" s="120"/>
      <c r="I1035" s="71"/>
      <c r="J1035" s="71"/>
      <c r="K1035" s="71"/>
      <c r="L1035" s="71"/>
      <c r="M1035" s="72"/>
      <c r="N1035" s="72"/>
      <c r="O1035" s="72"/>
      <c r="P1035" s="72"/>
      <c r="Q1035" s="72"/>
      <c r="R1035" s="72"/>
      <c r="S1035" s="72"/>
    </row>
    <row r="1036" spans="1:19">
      <c r="A1036" s="14">
        <f t="shared" si="47"/>
        <v>1036</v>
      </c>
      <c r="B1036" s="121" t="s">
        <v>2296</v>
      </c>
      <c r="C1036" s="121" t="s">
        <v>2297</v>
      </c>
      <c r="D1036" s="121"/>
      <c r="E1036" s="121" t="s">
        <v>665</v>
      </c>
      <c r="F1036" s="121" t="s">
        <v>2253</v>
      </c>
      <c r="G1036" s="121" t="s">
        <v>221</v>
      </c>
      <c r="H1036" s="122">
        <v>2023</v>
      </c>
      <c r="I1036" s="74">
        <v>60</v>
      </c>
      <c r="J1036" s="74">
        <v>60</v>
      </c>
      <c r="K1036" s="74">
        <v>60</v>
      </c>
      <c r="L1036" s="74">
        <v>60</v>
      </c>
      <c r="M1036" s="73">
        <v>60</v>
      </c>
      <c r="N1036" s="73">
        <v>60</v>
      </c>
      <c r="O1036" s="73">
        <v>60</v>
      </c>
      <c r="P1036" s="73">
        <v>60</v>
      </c>
      <c r="Q1036" s="73">
        <v>60</v>
      </c>
      <c r="R1036" s="73">
        <v>60</v>
      </c>
      <c r="S1036" s="73">
        <v>60</v>
      </c>
    </row>
    <row r="1037" spans="1:19">
      <c r="A1037" s="14">
        <f t="shared" si="47"/>
        <v>1037</v>
      </c>
      <c r="B1037" s="121" t="s">
        <v>2740</v>
      </c>
      <c r="C1037" s="121" t="s">
        <v>2741</v>
      </c>
      <c r="D1037" s="121"/>
      <c r="E1037" s="121" t="s">
        <v>1590</v>
      </c>
      <c r="F1037" s="121" t="s">
        <v>2252</v>
      </c>
      <c r="G1037" s="121" t="s">
        <v>90</v>
      </c>
      <c r="H1037" s="122">
        <v>2022</v>
      </c>
      <c r="I1037" s="74">
        <v>267.60000000000002</v>
      </c>
      <c r="J1037" s="74">
        <v>267.60000000000002</v>
      </c>
      <c r="K1037" s="74">
        <v>267.60000000000002</v>
      </c>
      <c r="L1037" s="74">
        <v>267.60000000000002</v>
      </c>
      <c r="M1037" s="73">
        <v>267.60000000000002</v>
      </c>
      <c r="N1037" s="73">
        <v>267.60000000000002</v>
      </c>
      <c r="O1037" s="73">
        <v>267.60000000000002</v>
      </c>
      <c r="P1037" s="73">
        <v>267.60000000000002</v>
      </c>
      <c r="Q1037" s="73">
        <v>267.60000000000002</v>
      </c>
      <c r="R1037" s="73">
        <v>267.60000000000002</v>
      </c>
      <c r="S1037" s="73">
        <v>267.60000000000002</v>
      </c>
    </row>
    <row r="1038" spans="1:19">
      <c r="A1038" s="14">
        <f t="shared" si="47"/>
        <v>1038</v>
      </c>
      <c r="B1038" s="121" t="s">
        <v>2401</v>
      </c>
      <c r="C1038" s="121" t="s">
        <v>2402</v>
      </c>
      <c r="D1038" s="121"/>
      <c r="E1038" s="121" t="s">
        <v>294</v>
      </c>
      <c r="F1038" s="121" t="s">
        <v>2252</v>
      </c>
      <c r="G1038" s="121" t="s">
        <v>221</v>
      </c>
      <c r="H1038" s="122">
        <v>2022</v>
      </c>
      <c r="I1038" s="74">
        <v>88</v>
      </c>
      <c r="J1038" s="74">
        <v>88</v>
      </c>
      <c r="K1038" s="74">
        <v>88</v>
      </c>
      <c r="L1038" s="74">
        <v>88</v>
      </c>
      <c r="M1038" s="73">
        <v>88</v>
      </c>
      <c r="N1038" s="73">
        <v>88</v>
      </c>
      <c r="O1038" s="73">
        <v>88</v>
      </c>
      <c r="P1038" s="73">
        <v>88</v>
      </c>
      <c r="Q1038" s="73">
        <v>88</v>
      </c>
      <c r="R1038" s="73">
        <v>88</v>
      </c>
      <c r="S1038" s="73">
        <v>88</v>
      </c>
    </row>
    <row r="1039" spans="1:19">
      <c r="A1039" s="14">
        <f t="shared" si="47"/>
        <v>1039</v>
      </c>
      <c r="B1039" s="121" t="s">
        <v>3304</v>
      </c>
      <c r="C1039" s="121" t="s">
        <v>3305</v>
      </c>
      <c r="D1039" s="121"/>
      <c r="E1039" s="121" t="s">
        <v>297</v>
      </c>
      <c r="F1039" s="121" t="s">
        <v>2252</v>
      </c>
      <c r="G1039" s="121" t="s">
        <v>46</v>
      </c>
      <c r="H1039" s="122">
        <v>2022</v>
      </c>
      <c r="I1039" s="74">
        <v>76</v>
      </c>
      <c r="J1039" s="74">
        <v>76</v>
      </c>
      <c r="K1039" s="74">
        <v>76</v>
      </c>
      <c r="L1039" s="74">
        <v>76</v>
      </c>
      <c r="M1039" s="73">
        <v>76</v>
      </c>
      <c r="N1039" s="73">
        <v>76</v>
      </c>
      <c r="O1039" s="73">
        <v>76</v>
      </c>
      <c r="P1039" s="73">
        <v>76</v>
      </c>
      <c r="Q1039" s="73">
        <v>76</v>
      </c>
      <c r="R1039" s="73">
        <v>76</v>
      </c>
      <c r="S1039" s="73">
        <v>76</v>
      </c>
    </row>
    <row r="1040" spans="1:19">
      <c r="A1040" s="14">
        <f t="shared" si="47"/>
        <v>1040</v>
      </c>
      <c r="B1040" s="121" t="s">
        <v>2852</v>
      </c>
      <c r="C1040" s="121" t="s">
        <v>1591</v>
      </c>
      <c r="D1040" s="121"/>
      <c r="E1040" s="121" t="s">
        <v>294</v>
      </c>
      <c r="F1040" s="121" t="s">
        <v>2252</v>
      </c>
      <c r="G1040" s="121" t="s">
        <v>221</v>
      </c>
      <c r="H1040" s="122">
        <v>2023</v>
      </c>
      <c r="I1040" s="74">
        <v>0</v>
      </c>
      <c r="J1040" s="74">
        <v>0</v>
      </c>
      <c r="K1040" s="74">
        <v>11</v>
      </c>
      <c r="L1040" s="74">
        <v>11</v>
      </c>
      <c r="M1040" s="73">
        <v>11</v>
      </c>
      <c r="N1040" s="73">
        <v>11</v>
      </c>
      <c r="O1040" s="73">
        <v>11</v>
      </c>
      <c r="P1040" s="73">
        <v>11</v>
      </c>
      <c r="Q1040" s="73">
        <v>11</v>
      </c>
      <c r="R1040" s="73">
        <v>11</v>
      </c>
      <c r="S1040" s="73">
        <v>11</v>
      </c>
    </row>
    <row r="1041" spans="1:19">
      <c r="A1041" s="14">
        <f t="shared" si="47"/>
        <v>1041</v>
      </c>
      <c r="B1041" s="121" t="s">
        <v>3306</v>
      </c>
      <c r="C1041" s="121" t="s">
        <v>3307</v>
      </c>
      <c r="D1041" s="121"/>
      <c r="E1041" s="121" t="s">
        <v>267</v>
      </c>
      <c r="F1041" s="121" t="s">
        <v>2252</v>
      </c>
      <c r="G1041" s="121" t="s">
        <v>221</v>
      </c>
      <c r="H1041" s="122">
        <v>2022</v>
      </c>
      <c r="I1041" s="74">
        <v>89.2</v>
      </c>
      <c r="J1041" s="74">
        <v>89.2</v>
      </c>
      <c r="K1041" s="74">
        <v>89.2</v>
      </c>
      <c r="L1041" s="74">
        <v>89.2</v>
      </c>
      <c r="M1041" s="73">
        <v>89.2</v>
      </c>
      <c r="N1041" s="73">
        <v>89.2</v>
      </c>
      <c r="O1041" s="73">
        <v>89.2</v>
      </c>
      <c r="P1041" s="73">
        <v>89.2</v>
      </c>
      <c r="Q1041" s="73">
        <v>89.2</v>
      </c>
      <c r="R1041" s="73">
        <v>89.2</v>
      </c>
      <c r="S1041" s="73">
        <v>89.2</v>
      </c>
    </row>
    <row r="1042" spans="1:19">
      <c r="A1042" s="14">
        <f t="shared" si="47"/>
        <v>1042</v>
      </c>
      <c r="B1042" s="119" t="s">
        <v>2742</v>
      </c>
      <c r="C1042" s="119"/>
      <c r="D1042" s="119"/>
      <c r="E1042" s="119"/>
      <c r="F1042" s="119"/>
      <c r="G1042" s="119"/>
      <c r="H1042" s="120"/>
      <c r="I1042" s="71">
        <f t="shared" ref="I1042" si="51">SUM(I1036:I1041)</f>
        <v>580.80000000000007</v>
      </c>
      <c r="J1042" s="71">
        <f t="shared" ref="J1042:R1042" si="52">SUM(J1036:J1041)</f>
        <v>580.80000000000007</v>
      </c>
      <c r="K1042" s="71">
        <f t="shared" si="52"/>
        <v>591.80000000000007</v>
      </c>
      <c r="L1042" s="71">
        <f t="shared" si="52"/>
        <v>591.80000000000007</v>
      </c>
      <c r="M1042" s="72">
        <f t="shared" si="52"/>
        <v>591.80000000000007</v>
      </c>
      <c r="N1042" s="72">
        <f t="shared" si="52"/>
        <v>591.80000000000007</v>
      </c>
      <c r="O1042" s="72">
        <f t="shared" si="52"/>
        <v>591.80000000000007</v>
      </c>
      <c r="P1042" s="72">
        <f t="shared" si="52"/>
        <v>591.80000000000007</v>
      </c>
      <c r="Q1042" s="72">
        <f t="shared" si="52"/>
        <v>591.80000000000007</v>
      </c>
      <c r="R1042" s="72">
        <f t="shared" si="52"/>
        <v>591.80000000000007</v>
      </c>
      <c r="S1042" s="72">
        <f t="shared" ref="S1042" si="53">SUM(S1036:S1041)</f>
        <v>591.80000000000007</v>
      </c>
    </row>
    <row r="1043" spans="1:19">
      <c r="A1043" s="14">
        <f t="shared" si="47"/>
        <v>1043</v>
      </c>
      <c r="B1043" s="119"/>
      <c r="C1043" s="119"/>
      <c r="D1043" s="119"/>
      <c r="E1043" s="119"/>
      <c r="F1043" s="119"/>
      <c r="G1043" s="119"/>
      <c r="H1043" s="120"/>
      <c r="I1043" s="71"/>
      <c r="J1043" s="71"/>
      <c r="K1043" s="71"/>
      <c r="L1043" s="71"/>
      <c r="M1043" s="72"/>
      <c r="N1043" s="72"/>
      <c r="O1043" s="72"/>
      <c r="P1043" s="72"/>
      <c r="Q1043" s="72"/>
      <c r="R1043" s="72"/>
      <c r="S1043" s="72"/>
    </row>
    <row r="1044" spans="1:19">
      <c r="A1044" s="14">
        <f t="shared" si="47"/>
        <v>1044</v>
      </c>
      <c r="B1044" s="119" t="s">
        <v>1593</v>
      </c>
      <c r="C1044" s="119"/>
      <c r="D1044" s="119"/>
      <c r="E1044" s="119"/>
      <c r="F1044" s="119"/>
      <c r="G1044" s="119"/>
      <c r="H1044" s="120"/>
      <c r="I1044" s="71"/>
      <c r="J1044" s="71"/>
      <c r="K1044" s="71"/>
      <c r="L1044" s="71"/>
      <c r="M1044" s="72"/>
      <c r="N1044" s="72"/>
      <c r="O1044" s="72"/>
      <c r="P1044" s="72"/>
      <c r="Q1044" s="72"/>
      <c r="R1044" s="72"/>
      <c r="S1044" s="72"/>
    </row>
    <row r="1045" spans="1:19">
      <c r="A1045" s="14">
        <f t="shared" si="47"/>
        <v>1045</v>
      </c>
      <c r="B1045" s="121" t="s">
        <v>3695</v>
      </c>
      <c r="C1045" s="121" t="s">
        <v>3696</v>
      </c>
      <c r="D1045" s="121"/>
      <c r="E1045" s="121" t="s">
        <v>1092</v>
      </c>
      <c r="F1045" s="121" t="s">
        <v>1718</v>
      </c>
      <c r="G1045" s="121" t="s">
        <v>45</v>
      </c>
      <c r="H1045" s="122">
        <v>2022</v>
      </c>
      <c r="I1045" s="73">
        <v>196</v>
      </c>
      <c r="J1045" s="73">
        <v>196</v>
      </c>
      <c r="K1045" s="73">
        <v>196</v>
      </c>
      <c r="L1045" s="73">
        <v>196</v>
      </c>
      <c r="M1045" s="73">
        <v>196</v>
      </c>
      <c r="N1045" s="73">
        <v>196</v>
      </c>
      <c r="O1045" s="73">
        <v>196</v>
      </c>
      <c r="P1045" s="73">
        <v>196</v>
      </c>
      <c r="Q1045" s="73">
        <v>196</v>
      </c>
      <c r="R1045" s="73">
        <v>196</v>
      </c>
      <c r="S1045" s="73">
        <v>196</v>
      </c>
    </row>
    <row r="1046" spans="1:19">
      <c r="A1046" s="14">
        <f t="shared" si="47"/>
        <v>1046</v>
      </c>
      <c r="B1046" s="121" t="s">
        <v>3308</v>
      </c>
      <c r="C1046" s="121" t="s">
        <v>3309</v>
      </c>
      <c r="D1046" s="121"/>
      <c r="E1046" s="121" t="s">
        <v>2190</v>
      </c>
      <c r="F1046" s="121" t="s">
        <v>1718</v>
      </c>
      <c r="G1046" s="121" t="s">
        <v>45</v>
      </c>
      <c r="H1046" s="122">
        <v>2022</v>
      </c>
      <c r="I1046" s="73">
        <v>16</v>
      </c>
      <c r="J1046" s="74">
        <v>16</v>
      </c>
      <c r="K1046" s="74">
        <v>16</v>
      </c>
      <c r="L1046" s="74">
        <v>16</v>
      </c>
      <c r="M1046" s="73">
        <v>16</v>
      </c>
      <c r="N1046" s="73">
        <v>16</v>
      </c>
      <c r="O1046" s="73">
        <v>16</v>
      </c>
      <c r="P1046" s="73">
        <v>16</v>
      </c>
      <c r="Q1046" s="73">
        <v>16</v>
      </c>
      <c r="R1046" s="73">
        <v>16</v>
      </c>
      <c r="S1046" s="73">
        <v>16</v>
      </c>
    </row>
    <row r="1047" spans="1:19">
      <c r="A1047" s="14">
        <f t="shared" si="47"/>
        <v>1047</v>
      </c>
      <c r="B1047" s="121" t="s">
        <v>2576</v>
      </c>
      <c r="C1047" s="121" t="s">
        <v>2577</v>
      </c>
      <c r="D1047" s="121"/>
      <c r="E1047" s="121" t="s">
        <v>61</v>
      </c>
      <c r="F1047" s="121" t="s">
        <v>1718</v>
      </c>
      <c r="G1047" s="121" t="s">
        <v>47</v>
      </c>
      <c r="H1047" s="122">
        <v>2023</v>
      </c>
      <c r="I1047" s="73">
        <v>175</v>
      </c>
      <c r="J1047" s="74">
        <v>175</v>
      </c>
      <c r="K1047" s="74">
        <v>175</v>
      </c>
      <c r="L1047" s="74">
        <v>175</v>
      </c>
      <c r="M1047" s="73">
        <v>175</v>
      </c>
      <c r="N1047" s="73">
        <v>175</v>
      </c>
      <c r="O1047" s="73">
        <v>175</v>
      </c>
      <c r="P1047" s="73">
        <v>175</v>
      </c>
      <c r="Q1047" s="73">
        <v>175</v>
      </c>
      <c r="R1047" s="73">
        <v>175</v>
      </c>
      <c r="S1047" s="73">
        <v>175</v>
      </c>
    </row>
    <row r="1048" spans="1:19">
      <c r="A1048" s="14">
        <f t="shared" si="47"/>
        <v>1048</v>
      </c>
      <c r="B1048" s="121" t="s">
        <v>1605</v>
      </c>
      <c r="C1048" s="121" t="s">
        <v>1606</v>
      </c>
      <c r="D1048" s="121"/>
      <c r="E1048" s="121" t="s">
        <v>112</v>
      </c>
      <c r="F1048" s="121" t="s">
        <v>1718</v>
      </c>
      <c r="G1048" s="121" t="s">
        <v>47</v>
      </c>
      <c r="H1048" s="122">
        <v>2024</v>
      </c>
      <c r="I1048" s="73">
        <v>400</v>
      </c>
      <c r="J1048" s="74">
        <v>0</v>
      </c>
      <c r="K1048" s="74">
        <v>0</v>
      </c>
      <c r="L1048" s="74">
        <v>400</v>
      </c>
      <c r="M1048" s="73">
        <v>400</v>
      </c>
      <c r="N1048" s="73">
        <v>400</v>
      </c>
      <c r="O1048" s="73">
        <v>400</v>
      </c>
      <c r="P1048" s="73">
        <v>400</v>
      </c>
      <c r="Q1048" s="73">
        <v>400</v>
      </c>
      <c r="R1048" s="73">
        <v>400</v>
      </c>
      <c r="S1048" s="73">
        <v>400</v>
      </c>
    </row>
    <row r="1049" spans="1:19">
      <c r="A1049" s="14">
        <f t="shared" si="47"/>
        <v>1049</v>
      </c>
      <c r="B1049" s="121" t="s">
        <v>2744</v>
      </c>
      <c r="C1049" s="121" t="s">
        <v>2745</v>
      </c>
      <c r="D1049" s="121"/>
      <c r="E1049" s="121" t="s">
        <v>2352</v>
      </c>
      <c r="F1049" s="121" t="s">
        <v>1718</v>
      </c>
      <c r="G1049" s="121" t="s">
        <v>45</v>
      </c>
      <c r="H1049" s="122">
        <v>2022</v>
      </c>
      <c r="I1049" s="73">
        <v>299.2</v>
      </c>
      <c r="J1049" s="74">
        <v>299.2</v>
      </c>
      <c r="K1049" s="74">
        <v>299.2</v>
      </c>
      <c r="L1049" s="74">
        <v>299.2</v>
      </c>
      <c r="M1049" s="73">
        <v>299.2</v>
      </c>
      <c r="N1049" s="73">
        <v>299.2</v>
      </c>
      <c r="O1049" s="73">
        <v>299.2</v>
      </c>
      <c r="P1049" s="73">
        <v>299.2</v>
      </c>
      <c r="Q1049" s="73">
        <v>299.2</v>
      </c>
      <c r="R1049" s="73">
        <v>299.2</v>
      </c>
      <c r="S1049" s="73">
        <v>299.2</v>
      </c>
    </row>
    <row r="1050" spans="1:19">
      <c r="A1050" s="14">
        <f t="shared" si="47"/>
        <v>1050</v>
      </c>
      <c r="B1050" s="121" t="s">
        <v>1597</v>
      </c>
      <c r="C1050" s="121" t="s">
        <v>1598</v>
      </c>
      <c r="D1050" s="121"/>
      <c r="E1050" s="121" t="s">
        <v>1059</v>
      </c>
      <c r="F1050" s="121" t="s">
        <v>1718</v>
      </c>
      <c r="G1050" s="121" t="s">
        <v>47</v>
      </c>
      <c r="H1050" s="122">
        <v>2023</v>
      </c>
      <c r="I1050" s="73">
        <v>360.5</v>
      </c>
      <c r="J1050" s="74">
        <v>360.5</v>
      </c>
      <c r="K1050" s="74">
        <v>360.5</v>
      </c>
      <c r="L1050" s="74">
        <v>360.5</v>
      </c>
      <c r="M1050" s="73">
        <v>360.5</v>
      </c>
      <c r="N1050" s="73">
        <v>360.5</v>
      </c>
      <c r="O1050" s="73">
        <v>360.5</v>
      </c>
      <c r="P1050" s="73">
        <v>360.5</v>
      </c>
      <c r="Q1050" s="73">
        <v>360.5</v>
      </c>
      <c r="R1050" s="73">
        <v>360.5</v>
      </c>
      <c r="S1050" s="73">
        <v>360.5</v>
      </c>
    </row>
    <row r="1051" spans="1:19">
      <c r="A1051" s="14">
        <f t="shared" si="47"/>
        <v>1051</v>
      </c>
      <c r="B1051" s="121" t="s">
        <v>2298</v>
      </c>
      <c r="C1051" s="121" t="s">
        <v>2299</v>
      </c>
      <c r="D1051" s="121"/>
      <c r="E1051" s="121" t="s">
        <v>2300</v>
      </c>
      <c r="F1051" s="121" t="s">
        <v>1406</v>
      </c>
      <c r="G1051" s="121" t="s">
        <v>55</v>
      </c>
      <c r="H1051" s="122">
        <v>2024</v>
      </c>
      <c r="I1051" s="73">
        <v>169.2</v>
      </c>
      <c r="J1051" s="74">
        <v>0</v>
      </c>
      <c r="K1051" s="74">
        <v>169.2</v>
      </c>
      <c r="L1051" s="74">
        <v>169.2</v>
      </c>
      <c r="M1051" s="73">
        <v>169.2</v>
      </c>
      <c r="N1051" s="73">
        <v>169.2</v>
      </c>
      <c r="O1051" s="73">
        <v>169.2</v>
      </c>
      <c r="P1051" s="73">
        <v>169.2</v>
      </c>
      <c r="Q1051" s="73">
        <v>169.2</v>
      </c>
      <c r="R1051" s="73">
        <v>169.2</v>
      </c>
      <c r="S1051" s="73">
        <v>169.2</v>
      </c>
    </row>
    <row r="1052" spans="1:19">
      <c r="A1052" s="14">
        <f t="shared" si="47"/>
        <v>1052</v>
      </c>
      <c r="B1052" s="121" t="s">
        <v>2746</v>
      </c>
      <c r="C1052" s="121" t="s">
        <v>2747</v>
      </c>
      <c r="D1052" s="121"/>
      <c r="E1052" s="121" t="s">
        <v>297</v>
      </c>
      <c r="F1052" s="121" t="s">
        <v>1718</v>
      </c>
      <c r="G1052" s="121" t="s">
        <v>46</v>
      </c>
      <c r="H1052" s="122">
        <v>2023</v>
      </c>
      <c r="I1052" s="73">
        <v>163.19999999999999</v>
      </c>
      <c r="J1052" s="74">
        <v>0</v>
      </c>
      <c r="K1052" s="74">
        <v>163.19999999999999</v>
      </c>
      <c r="L1052" s="74">
        <v>163.19999999999999</v>
      </c>
      <c r="M1052" s="73">
        <v>163.19999999999999</v>
      </c>
      <c r="N1052" s="73">
        <v>163.19999999999999</v>
      </c>
      <c r="O1052" s="73">
        <v>163.19999999999999</v>
      </c>
      <c r="P1052" s="73">
        <v>163.19999999999999</v>
      </c>
      <c r="Q1052" s="73">
        <v>163.19999999999999</v>
      </c>
      <c r="R1052" s="73">
        <v>163.19999999999999</v>
      </c>
      <c r="S1052" s="73">
        <v>163.19999999999999</v>
      </c>
    </row>
    <row r="1053" spans="1:19">
      <c r="A1053" s="14">
        <f t="shared" si="47"/>
        <v>1053</v>
      </c>
      <c r="B1053" s="121" t="s">
        <v>2427</v>
      </c>
      <c r="C1053" s="121" t="s">
        <v>2428</v>
      </c>
      <c r="D1053" s="121"/>
      <c r="E1053" s="121" t="s">
        <v>1368</v>
      </c>
      <c r="F1053" s="121" t="s">
        <v>72</v>
      </c>
      <c r="G1053" s="121" t="s">
        <v>90</v>
      </c>
      <c r="H1053" s="122">
        <v>2022</v>
      </c>
      <c r="I1053" s="73">
        <v>301.5</v>
      </c>
      <c r="J1053" s="74">
        <v>301.5</v>
      </c>
      <c r="K1053" s="74">
        <v>301.5</v>
      </c>
      <c r="L1053" s="74">
        <v>301.5</v>
      </c>
      <c r="M1053" s="73">
        <v>301.5</v>
      </c>
      <c r="N1053" s="73">
        <v>301.5</v>
      </c>
      <c r="O1053" s="73">
        <v>301.5</v>
      </c>
      <c r="P1053" s="73">
        <v>301.5</v>
      </c>
      <c r="Q1053" s="73">
        <v>301.5</v>
      </c>
      <c r="R1053" s="73">
        <v>301.5</v>
      </c>
      <c r="S1053" s="73">
        <v>301.5</v>
      </c>
    </row>
    <row r="1054" spans="1:19">
      <c r="A1054" s="14">
        <f t="shared" si="47"/>
        <v>1054</v>
      </c>
      <c r="B1054" s="121" t="s">
        <v>1603</v>
      </c>
      <c r="C1054" s="121" t="s">
        <v>1604</v>
      </c>
      <c r="D1054" s="121"/>
      <c r="E1054" s="121" t="s">
        <v>1594</v>
      </c>
      <c r="F1054" s="121" t="s">
        <v>1406</v>
      </c>
      <c r="G1054" s="121" t="s">
        <v>55</v>
      </c>
      <c r="H1054" s="122">
        <v>2023</v>
      </c>
      <c r="I1054" s="73">
        <v>506.6</v>
      </c>
      <c r="J1054" s="74">
        <v>506.6</v>
      </c>
      <c r="K1054" s="74">
        <v>506.6</v>
      </c>
      <c r="L1054" s="74">
        <v>506.6</v>
      </c>
      <c r="M1054" s="73">
        <v>506.6</v>
      </c>
      <c r="N1054" s="73">
        <v>506.6</v>
      </c>
      <c r="O1054" s="73">
        <v>506.6</v>
      </c>
      <c r="P1054" s="73">
        <v>506.6</v>
      </c>
      <c r="Q1054" s="73">
        <v>506.6</v>
      </c>
      <c r="R1054" s="73">
        <v>506.6</v>
      </c>
      <c r="S1054" s="73">
        <v>506.6</v>
      </c>
    </row>
    <row r="1055" spans="1:19">
      <c r="A1055" s="14">
        <f t="shared" si="47"/>
        <v>1055</v>
      </c>
      <c r="B1055" s="121" t="s">
        <v>1610</v>
      </c>
      <c r="C1055" s="121" t="s">
        <v>1611</v>
      </c>
      <c r="D1055" s="121"/>
      <c r="E1055" s="121" t="s">
        <v>1600</v>
      </c>
      <c r="F1055" s="121" t="s">
        <v>1406</v>
      </c>
      <c r="G1055" s="121" t="s">
        <v>55</v>
      </c>
      <c r="H1055" s="122">
        <v>2023</v>
      </c>
      <c r="I1055" s="73">
        <v>151.5</v>
      </c>
      <c r="J1055" s="74">
        <v>0</v>
      </c>
      <c r="K1055" s="74">
        <v>151.5</v>
      </c>
      <c r="L1055" s="74">
        <v>151.5</v>
      </c>
      <c r="M1055" s="73">
        <v>151.5</v>
      </c>
      <c r="N1055" s="73">
        <v>151.5</v>
      </c>
      <c r="O1055" s="73">
        <v>151.5</v>
      </c>
      <c r="P1055" s="73">
        <v>151.5</v>
      </c>
      <c r="Q1055" s="73">
        <v>151.5</v>
      </c>
      <c r="R1055" s="73">
        <v>151.5</v>
      </c>
      <c r="S1055" s="73">
        <v>151.5</v>
      </c>
    </row>
    <row r="1056" spans="1:19">
      <c r="A1056" s="14">
        <f t="shared" si="47"/>
        <v>1056</v>
      </c>
      <c r="B1056" s="121" t="s">
        <v>2842</v>
      </c>
      <c r="C1056" s="121" t="s">
        <v>2843</v>
      </c>
      <c r="D1056" s="121"/>
      <c r="E1056" s="121" t="s">
        <v>1141</v>
      </c>
      <c r="F1056" s="121" t="s">
        <v>1718</v>
      </c>
      <c r="G1056" s="121" t="s">
        <v>47</v>
      </c>
      <c r="H1056" s="122">
        <v>2022</v>
      </c>
      <c r="I1056" s="73">
        <v>350</v>
      </c>
      <c r="J1056" s="74">
        <v>350</v>
      </c>
      <c r="K1056" s="74">
        <v>350</v>
      </c>
      <c r="L1056" s="74">
        <v>350</v>
      </c>
      <c r="M1056" s="73">
        <v>350</v>
      </c>
      <c r="N1056" s="73">
        <v>350</v>
      </c>
      <c r="O1056" s="73">
        <v>350</v>
      </c>
      <c r="P1056" s="73">
        <v>350</v>
      </c>
      <c r="Q1056" s="73">
        <v>350</v>
      </c>
      <c r="R1056" s="73">
        <v>350</v>
      </c>
      <c r="S1056" s="73">
        <v>350</v>
      </c>
    </row>
    <row r="1057" spans="1:19">
      <c r="A1057" s="14">
        <f t="shared" si="47"/>
        <v>1057</v>
      </c>
      <c r="B1057" s="121" t="s">
        <v>3312</v>
      </c>
      <c r="C1057" s="121" t="s">
        <v>1601</v>
      </c>
      <c r="D1057" s="121"/>
      <c r="E1057" s="121" t="s">
        <v>1102</v>
      </c>
      <c r="F1057" s="121" t="s">
        <v>1718</v>
      </c>
      <c r="G1057" s="121" t="s">
        <v>47</v>
      </c>
      <c r="H1057" s="122">
        <v>2022</v>
      </c>
      <c r="I1057" s="73">
        <v>301.3</v>
      </c>
      <c r="J1057" s="74">
        <v>301.3</v>
      </c>
      <c r="K1057" s="74">
        <v>301.3</v>
      </c>
      <c r="L1057" s="74">
        <v>301.3</v>
      </c>
      <c r="M1057" s="73">
        <v>301.3</v>
      </c>
      <c r="N1057" s="73">
        <v>301.3</v>
      </c>
      <c r="O1057" s="73">
        <v>301.3</v>
      </c>
      <c r="P1057" s="73">
        <v>301.3</v>
      </c>
      <c r="Q1057" s="73">
        <v>301.3</v>
      </c>
      <c r="R1057" s="73">
        <v>301.3</v>
      </c>
      <c r="S1057" s="73">
        <v>301.3</v>
      </c>
    </row>
    <row r="1058" spans="1:19">
      <c r="A1058" s="14">
        <f t="shared" si="47"/>
        <v>1058</v>
      </c>
      <c r="B1058" s="121" t="s">
        <v>1616</v>
      </c>
      <c r="C1058" s="121" t="s">
        <v>1617</v>
      </c>
      <c r="D1058" s="121"/>
      <c r="E1058" s="121" t="s">
        <v>1618</v>
      </c>
      <c r="F1058" s="121" t="s">
        <v>1718</v>
      </c>
      <c r="G1058" s="121" t="s">
        <v>46</v>
      </c>
      <c r="H1058" s="122">
        <v>2023</v>
      </c>
      <c r="I1058" s="73">
        <v>200</v>
      </c>
      <c r="J1058" s="74">
        <v>0</v>
      </c>
      <c r="K1058" s="74">
        <v>200</v>
      </c>
      <c r="L1058" s="74">
        <v>200</v>
      </c>
      <c r="M1058" s="73">
        <v>200</v>
      </c>
      <c r="N1058" s="73">
        <v>200</v>
      </c>
      <c r="O1058" s="73">
        <v>200</v>
      </c>
      <c r="P1058" s="73">
        <v>200</v>
      </c>
      <c r="Q1058" s="73">
        <v>200</v>
      </c>
      <c r="R1058" s="73">
        <v>200</v>
      </c>
      <c r="S1058" s="73">
        <v>200</v>
      </c>
    </row>
    <row r="1059" spans="1:19">
      <c r="A1059" s="14">
        <f t="shared" si="47"/>
        <v>1059</v>
      </c>
      <c r="B1059" s="121" t="s">
        <v>1619</v>
      </c>
      <c r="C1059" s="121" t="s">
        <v>1620</v>
      </c>
      <c r="D1059" s="121"/>
      <c r="E1059" s="121" t="s">
        <v>650</v>
      </c>
      <c r="F1059" s="121" t="s">
        <v>1718</v>
      </c>
      <c r="G1059" s="121" t="s">
        <v>47</v>
      </c>
      <c r="H1059" s="122">
        <v>2024</v>
      </c>
      <c r="I1059" s="73">
        <v>100</v>
      </c>
      <c r="J1059" s="74">
        <v>0</v>
      </c>
      <c r="K1059" s="74">
        <v>100</v>
      </c>
      <c r="L1059" s="74">
        <v>100</v>
      </c>
      <c r="M1059" s="73">
        <v>100</v>
      </c>
      <c r="N1059" s="73">
        <v>100</v>
      </c>
      <c r="O1059" s="73">
        <v>100</v>
      </c>
      <c r="P1059" s="73">
        <v>100</v>
      </c>
      <c r="Q1059" s="73">
        <v>100</v>
      </c>
      <c r="R1059" s="73">
        <v>100</v>
      </c>
      <c r="S1059" s="73">
        <v>100</v>
      </c>
    </row>
    <row r="1060" spans="1:19">
      <c r="A1060" s="14">
        <f t="shared" si="47"/>
        <v>1060</v>
      </c>
      <c r="B1060" s="121" t="s">
        <v>2302</v>
      </c>
      <c r="C1060" s="121" t="s">
        <v>2303</v>
      </c>
      <c r="D1060" s="121"/>
      <c r="E1060" s="121" t="s">
        <v>2304</v>
      </c>
      <c r="F1060" s="121" t="s">
        <v>1718</v>
      </c>
      <c r="G1060" s="121" t="s">
        <v>47</v>
      </c>
      <c r="H1060" s="122">
        <v>2023</v>
      </c>
      <c r="I1060" s="73">
        <v>209</v>
      </c>
      <c r="J1060" s="74">
        <v>0</v>
      </c>
      <c r="K1060" s="74">
        <v>209</v>
      </c>
      <c r="L1060" s="74">
        <v>209</v>
      </c>
      <c r="M1060" s="73">
        <v>209</v>
      </c>
      <c r="N1060" s="73">
        <v>209</v>
      </c>
      <c r="O1060" s="73">
        <v>209</v>
      </c>
      <c r="P1060" s="73">
        <v>209</v>
      </c>
      <c r="Q1060" s="73">
        <v>209</v>
      </c>
      <c r="R1060" s="73">
        <v>209</v>
      </c>
      <c r="S1060" s="73">
        <v>209</v>
      </c>
    </row>
    <row r="1061" spans="1:19">
      <c r="A1061" s="14">
        <f t="shared" si="47"/>
        <v>1061</v>
      </c>
      <c r="B1061" s="121" t="s">
        <v>3451</v>
      </c>
      <c r="C1061" s="121" t="s">
        <v>1776</v>
      </c>
      <c r="D1061" s="121"/>
      <c r="E1061" s="121" t="s">
        <v>1368</v>
      </c>
      <c r="F1061" s="121" t="s">
        <v>72</v>
      </c>
      <c r="G1061" s="121" t="s">
        <v>90</v>
      </c>
      <c r="H1061" s="122">
        <v>2023</v>
      </c>
      <c r="I1061" s="73">
        <v>223.8</v>
      </c>
      <c r="J1061" s="74">
        <v>0</v>
      </c>
      <c r="K1061" s="74">
        <v>223.8</v>
      </c>
      <c r="L1061" s="74">
        <v>223.8</v>
      </c>
      <c r="M1061" s="73">
        <v>223.8</v>
      </c>
      <c r="N1061" s="73">
        <v>223.8</v>
      </c>
      <c r="O1061" s="73">
        <v>223.8</v>
      </c>
      <c r="P1061" s="73">
        <v>223.8</v>
      </c>
      <c r="Q1061" s="73">
        <v>223.8</v>
      </c>
      <c r="R1061" s="73">
        <v>223.8</v>
      </c>
      <c r="S1061" s="73">
        <v>223.8</v>
      </c>
    </row>
    <row r="1062" spans="1:19">
      <c r="A1062" s="14">
        <f t="shared" si="47"/>
        <v>1062</v>
      </c>
      <c r="B1062" s="121" t="s">
        <v>3313</v>
      </c>
      <c r="C1062" s="121" t="s">
        <v>3314</v>
      </c>
      <c r="D1062" s="121"/>
      <c r="E1062" s="121" t="s">
        <v>1368</v>
      </c>
      <c r="F1062" s="121" t="s">
        <v>72</v>
      </c>
      <c r="G1062" s="121" t="s">
        <v>90</v>
      </c>
      <c r="H1062" s="122">
        <v>2023</v>
      </c>
      <c r="I1062" s="73">
        <v>236.9</v>
      </c>
      <c r="J1062" s="74">
        <v>0</v>
      </c>
      <c r="K1062" s="74">
        <v>236.9</v>
      </c>
      <c r="L1062" s="74">
        <v>236.9</v>
      </c>
      <c r="M1062" s="73">
        <v>236.9</v>
      </c>
      <c r="N1062" s="73">
        <v>236.9</v>
      </c>
      <c r="O1062" s="73">
        <v>236.9</v>
      </c>
      <c r="P1062" s="73">
        <v>236.9</v>
      </c>
      <c r="Q1062" s="73">
        <v>236.9</v>
      </c>
      <c r="R1062" s="73">
        <v>236.9</v>
      </c>
      <c r="S1062" s="73">
        <v>236.9</v>
      </c>
    </row>
    <row r="1063" spans="1:19">
      <c r="A1063" s="14">
        <f t="shared" si="47"/>
        <v>1063</v>
      </c>
      <c r="B1063" s="121" t="s">
        <v>3315</v>
      </c>
      <c r="C1063" s="121" t="s">
        <v>3316</v>
      </c>
      <c r="D1063" s="121"/>
      <c r="E1063" s="121" t="s">
        <v>1602</v>
      </c>
      <c r="F1063" s="121" t="s">
        <v>1718</v>
      </c>
      <c r="G1063" s="121" t="s">
        <v>47</v>
      </c>
      <c r="H1063" s="122">
        <v>2023</v>
      </c>
      <c r="I1063" s="73">
        <v>200.2</v>
      </c>
      <c r="J1063" s="74">
        <v>0</v>
      </c>
      <c r="K1063" s="74">
        <v>200.2</v>
      </c>
      <c r="L1063" s="74">
        <v>200.2</v>
      </c>
      <c r="M1063" s="73">
        <v>200.2</v>
      </c>
      <c r="N1063" s="73">
        <v>200.2</v>
      </c>
      <c r="O1063" s="73">
        <v>200.2</v>
      </c>
      <c r="P1063" s="73">
        <v>200.2</v>
      </c>
      <c r="Q1063" s="73">
        <v>200.2</v>
      </c>
      <c r="R1063" s="73">
        <v>200.2</v>
      </c>
      <c r="S1063" s="73">
        <v>200.2</v>
      </c>
    </row>
    <row r="1064" spans="1:19">
      <c r="A1064" s="14">
        <f t="shared" si="47"/>
        <v>1064</v>
      </c>
      <c r="B1064" s="121" t="s">
        <v>2188</v>
      </c>
      <c r="C1064" s="121" t="s">
        <v>2189</v>
      </c>
      <c r="D1064" s="121"/>
      <c r="E1064" s="121" t="s">
        <v>2190</v>
      </c>
      <c r="F1064" s="121" t="s">
        <v>1718</v>
      </c>
      <c r="G1064" s="121" t="s">
        <v>45</v>
      </c>
      <c r="H1064" s="122">
        <v>2022</v>
      </c>
      <c r="I1064" s="73">
        <v>200.2</v>
      </c>
      <c r="J1064" s="74">
        <v>200.2</v>
      </c>
      <c r="K1064" s="74">
        <v>200.2</v>
      </c>
      <c r="L1064" s="74">
        <v>200.2</v>
      </c>
      <c r="M1064" s="73">
        <v>200.2</v>
      </c>
      <c r="N1064" s="73">
        <v>200.2</v>
      </c>
      <c r="O1064" s="73">
        <v>200.2</v>
      </c>
      <c r="P1064" s="73">
        <v>200.2</v>
      </c>
      <c r="Q1064" s="73">
        <v>200.2</v>
      </c>
      <c r="R1064" s="73">
        <v>200.2</v>
      </c>
      <c r="S1064" s="73">
        <v>200.2</v>
      </c>
    </row>
    <row r="1065" spans="1:19">
      <c r="A1065" s="14">
        <f t="shared" si="47"/>
        <v>1065</v>
      </c>
      <c r="B1065" s="121" t="s">
        <v>2748</v>
      </c>
      <c r="C1065" s="121" t="s">
        <v>2749</v>
      </c>
      <c r="D1065" s="121"/>
      <c r="E1065" s="121" t="s">
        <v>1056</v>
      </c>
      <c r="F1065" s="121" t="s">
        <v>1718</v>
      </c>
      <c r="G1065" s="121" t="s">
        <v>47</v>
      </c>
      <c r="H1065" s="122">
        <v>2023</v>
      </c>
      <c r="I1065" s="73">
        <v>151.5</v>
      </c>
      <c r="J1065" s="74">
        <v>151.5</v>
      </c>
      <c r="K1065" s="74">
        <v>151.5</v>
      </c>
      <c r="L1065" s="74">
        <v>151.5</v>
      </c>
      <c r="M1065" s="73">
        <v>151.5</v>
      </c>
      <c r="N1065" s="73">
        <v>151.5</v>
      </c>
      <c r="O1065" s="73">
        <v>151.5</v>
      </c>
      <c r="P1065" s="73">
        <v>151.5</v>
      </c>
      <c r="Q1065" s="73">
        <v>151.5</v>
      </c>
      <c r="R1065" s="73">
        <v>151.5</v>
      </c>
      <c r="S1065" s="73">
        <v>151.5</v>
      </c>
    </row>
    <row r="1066" spans="1:19">
      <c r="A1066" s="14">
        <f t="shared" si="47"/>
        <v>1066</v>
      </c>
      <c r="B1066" s="121" t="s">
        <v>3317</v>
      </c>
      <c r="C1066" s="121" t="s">
        <v>3318</v>
      </c>
      <c r="D1066" s="121"/>
      <c r="E1066" s="121" t="s">
        <v>486</v>
      </c>
      <c r="F1066" s="121" t="s">
        <v>1718</v>
      </c>
      <c r="G1066" s="121" t="s">
        <v>47</v>
      </c>
      <c r="H1066" s="122">
        <v>2022</v>
      </c>
      <c r="I1066" s="73">
        <v>499.1</v>
      </c>
      <c r="J1066" s="74">
        <v>499.1</v>
      </c>
      <c r="K1066" s="74">
        <v>499.1</v>
      </c>
      <c r="L1066" s="74">
        <v>499.1</v>
      </c>
      <c r="M1066" s="73">
        <v>499.1</v>
      </c>
      <c r="N1066" s="73">
        <v>499.1</v>
      </c>
      <c r="O1066" s="73">
        <v>499.1</v>
      </c>
      <c r="P1066" s="73">
        <v>499.1</v>
      </c>
      <c r="Q1066" s="73">
        <v>499.1</v>
      </c>
      <c r="R1066" s="73">
        <v>499.1</v>
      </c>
      <c r="S1066" s="73">
        <v>499.1</v>
      </c>
    </row>
    <row r="1067" spans="1:19">
      <c r="A1067" s="14">
        <f t="shared" si="47"/>
        <v>1067</v>
      </c>
      <c r="B1067" s="119" t="s">
        <v>1635</v>
      </c>
      <c r="C1067" s="119"/>
      <c r="D1067" s="119"/>
      <c r="E1067" s="119"/>
      <c r="F1067" s="119"/>
      <c r="G1067" s="119"/>
      <c r="H1067" s="120"/>
      <c r="I1067" s="71">
        <f>SUM(I1045:I1066)</f>
        <v>5410.7</v>
      </c>
      <c r="J1067" s="71">
        <f>SUM(J1045:J1066)</f>
        <v>3356.9</v>
      </c>
      <c r="K1067" s="71">
        <f t="shared" ref="K1067:S1067" si="54">SUM(K1045:K1066)</f>
        <v>5010.7000000000007</v>
      </c>
      <c r="L1067" s="71">
        <f t="shared" si="54"/>
        <v>5410.7</v>
      </c>
      <c r="M1067" s="71">
        <f t="shared" si="54"/>
        <v>5410.7</v>
      </c>
      <c r="N1067" s="71">
        <f t="shared" si="54"/>
        <v>5410.7</v>
      </c>
      <c r="O1067" s="71">
        <f t="shared" si="54"/>
        <v>5410.7</v>
      </c>
      <c r="P1067" s="71">
        <f t="shared" si="54"/>
        <v>5410.7</v>
      </c>
      <c r="Q1067" s="71">
        <f t="shared" si="54"/>
        <v>5410.7</v>
      </c>
      <c r="R1067" s="71">
        <f t="shared" si="54"/>
        <v>5410.7</v>
      </c>
      <c r="S1067" s="71">
        <f t="shared" si="54"/>
        <v>5410.7</v>
      </c>
    </row>
    <row r="1068" spans="1:19">
      <c r="A1068" s="14">
        <f t="shared" si="47"/>
        <v>1068</v>
      </c>
      <c r="B1068" s="119"/>
      <c r="C1068" s="119"/>
      <c r="D1068" s="119"/>
      <c r="E1068" s="119"/>
      <c r="F1068" s="119"/>
      <c r="G1068" s="119"/>
      <c r="H1068" s="120"/>
      <c r="I1068" s="71"/>
      <c r="J1068" s="71"/>
      <c r="K1068" s="71"/>
      <c r="L1068" s="71"/>
      <c r="M1068" s="72"/>
      <c r="N1068" s="72"/>
      <c r="O1068" s="72"/>
      <c r="P1068" s="72"/>
      <c r="Q1068" s="72"/>
      <c r="R1068" s="72"/>
      <c r="S1068" s="72"/>
    </row>
    <row r="1069" spans="1:19">
      <c r="A1069" s="14">
        <f t="shared" si="47"/>
        <v>1069</v>
      </c>
      <c r="B1069" s="121" t="s">
        <v>1636</v>
      </c>
      <c r="C1069" s="121"/>
      <c r="D1069" s="121" t="s">
        <v>1637</v>
      </c>
      <c r="E1069" s="121"/>
      <c r="F1069" s="121"/>
      <c r="G1069" s="121"/>
      <c r="H1069" s="122"/>
      <c r="I1069" s="183">
        <f>SUMIF($F$1045:$F$1066,"=WIND-C",I$1045:I$1066)</f>
        <v>762.19999999999993</v>
      </c>
      <c r="J1069" s="183">
        <f t="shared" ref="J1069:S1069" si="55">SUMIF($F$1045:$F$1066,"=WIND-C",J$1045:J$1066)</f>
        <v>301.5</v>
      </c>
      <c r="K1069" s="183">
        <f t="shared" si="55"/>
        <v>762.19999999999993</v>
      </c>
      <c r="L1069" s="183">
        <f t="shared" si="55"/>
        <v>762.19999999999993</v>
      </c>
      <c r="M1069" s="183">
        <f t="shared" si="55"/>
        <v>762.19999999999993</v>
      </c>
      <c r="N1069" s="183">
        <f t="shared" si="55"/>
        <v>762.19999999999993</v>
      </c>
      <c r="O1069" s="183">
        <f t="shared" si="55"/>
        <v>762.19999999999993</v>
      </c>
      <c r="P1069" s="183">
        <f t="shared" si="55"/>
        <v>762.19999999999993</v>
      </c>
      <c r="Q1069" s="183">
        <f t="shared" si="55"/>
        <v>762.19999999999993</v>
      </c>
      <c r="R1069" s="183">
        <f t="shared" si="55"/>
        <v>762.19999999999993</v>
      </c>
      <c r="S1069" s="183">
        <f t="shared" si="55"/>
        <v>762.19999999999993</v>
      </c>
    </row>
    <row r="1070" spans="1:19">
      <c r="A1070" s="14">
        <f t="shared" si="47"/>
        <v>1070</v>
      </c>
      <c r="B1070" s="121" t="s">
        <v>1425</v>
      </c>
      <c r="C1070" s="121"/>
      <c r="D1070" s="121" t="s">
        <v>1638</v>
      </c>
      <c r="E1070" s="121" t="s">
        <v>1413</v>
      </c>
      <c r="F1070" s="121"/>
      <c r="G1070" s="121"/>
      <c r="H1070" s="122"/>
      <c r="I1070" s="184">
        <v>100</v>
      </c>
      <c r="J1070" s="184">
        <v>57</v>
      </c>
      <c r="K1070" s="184">
        <v>57</v>
      </c>
      <c r="L1070" s="184">
        <v>57</v>
      </c>
      <c r="M1070" s="184">
        <v>57</v>
      </c>
      <c r="N1070" s="184">
        <v>57</v>
      </c>
      <c r="O1070" s="184">
        <v>57</v>
      </c>
      <c r="P1070" s="184">
        <v>57</v>
      </c>
      <c r="Q1070" s="184">
        <v>57</v>
      </c>
      <c r="R1070" s="184">
        <v>57</v>
      </c>
      <c r="S1070" s="184">
        <v>57</v>
      </c>
    </row>
    <row r="1071" spans="1:19">
      <c r="A1071" s="14">
        <f t="shared" si="47"/>
        <v>1071</v>
      </c>
      <c r="B1071" s="119"/>
      <c r="C1071" s="119"/>
      <c r="D1071" s="119"/>
      <c r="E1071" s="119"/>
      <c r="F1071" s="119"/>
      <c r="G1071" s="119"/>
      <c r="H1071" s="120"/>
      <c r="I1071" s="185"/>
      <c r="J1071" s="185"/>
      <c r="K1071" s="185"/>
      <c r="L1071" s="185"/>
      <c r="M1071" s="185"/>
      <c r="N1071" s="185"/>
      <c r="O1071" s="185"/>
      <c r="P1071" s="185"/>
      <c r="Q1071" s="185"/>
      <c r="R1071" s="185"/>
      <c r="S1071" s="185"/>
    </row>
    <row r="1072" spans="1:19">
      <c r="A1072" s="14">
        <f t="shared" si="47"/>
        <v>1072</v>
      </c>
      <c r="B1072" s="121" t="s">
        <v>1642</v>
      </c>
      <c r="C1072" s="121"/>
      <c r="D1072" s="121" t="s">
        <v>1643</v>
      </c>
      <c r="E1072" s="121"/>
      <c r="F1072" s="121"/>
      <c r="G1072" s="121"/>
      <c r="H1072" s="122"/>
      <c r="I1072" s="183">
        <f>SUMIF($F$1045:$F$1066,"=WIND-P",I$1045:I$1066)</f>
        <v>827.3</v>
      </c>
      <c r="J1072" s="183">
        <f t="shared" ref="J1072:S1072" si="56">SUMIF($F$1045:$F$1066,"=WIND-P",J$1045:J$1066)</f>
        <v>506.6</v>
      </c>
      <c r="K1072" s="183">
        <f t="shared" si="56"/>
        <v>827.3</v>
      </c>
      <c r="L1072" s="183">
        <f t="shared" si="56"/>
        <v>827.3</v>
      </c>
      <c r="M1072" s="183">
        <f t="shared" si="56"/>
        <v>827.3</v>
      </c>
      <c r="N1072" s="183">
        <f t="shared" si="56"/>
        <v>827.3</v>
      </c>
      <c r="O1072" s="183">
        <f t="shared" si="56"/>
        <v>827.3</v>
      </c>
      <c r="P1072" s="183">
        <f t="shared" si="56"/>
        <v>827.3</v>
      </c>
      <c r="Q1072" s="183">
        <f t="shared" si="56"/>
        <v>827.3</v>
      </c>
      <c r="R1072" s="183">
        <f t="shared" si="56"/>
        <v>827.3</v>
      </c>
      <c r="S1072" s="183">
        <f t="shared" si="56"/>
        <v>827.3</v>
      </c>
    </row>
    <row r="1073" spans="1:19">
      <c r="A1073" s="14">
        <f t="shared" si="47"/>
        <v>1073</v>
      </c>
      <c r="B1073" s="121" t="s">
        <v>1436</v>
      </c>
      <c r="C1073" s="121"/>
      <c r="D1073" s="121" t="s">
        <v>1644</v>
      </c>
      <c r="E1073" s="121" t="s">
        <v>1413</v>
      </c>
      <c r="F1073" s="121"/>
      <c r="G1073" s="121"/>
      <c r="H1073" s="122"/>
      <c r="I1073" s="184">
        <v>100</v>
      </c>
      <c r="J1073" s="184">
        <v>30</v>
      </c>
      <c r="K1073" s="184">
        <v>30</v>
      </c>
      <c r="L1073" s="184">
        <v>30</v>
      </c>
      <c r="M1073" s="184">
        <v>30</v>
      </c>
      <c r="N1073" s="184">
        <v>30</v>
      </c>
      <c r="O1073" s="184">
        <v>30</v>
      </c>
      <c r="P1073" s="184">
        <v>30</v>
      </c>
      <c r="Q1073" s="184">
        <v>30</v>
      </c>
      <c r="R1073" s="184">
        <v>30</v>
      </c>
      <c r="S1073" s="184">
        <v>30</v>
      </c>
    </row>
    <row r="1074" spans="1:19">
      <c r="A1074" s="14">
        <f t="shared" si="47"/>
        <v>1074</v>
      </c>
      <c r="B1074" s="119"/>
      <c r="C1074" s="119"/>
      <c r="D1074" s="119"/>
      <c r="E1074" s="119"/>
      <c r="F1074" s="119"/>
      <c r="G1074" s="119"/>
      <c r="H1074" s="120"/>
      <c r="I1074" s="185"/>
      <c r="J1074" s="185"/>
      <c r="K1074" s="185"/>
      <c r="L1074" s="185"/>
      <c r="M1074" s="185"/>
      <c r="N1074" s="185"/>
      <c r="O1074" s="185"/>
      <c r="P1074" s="185"/>
      <c r="Q1074" s="185"/>
      <c r="R1074" s="185"/>
      <c r="S1074" s="185"/>
    </row>
    <row r="1075" spans="1:19">
      <c r="A1075" s="14">
        <f t="shared" si="47"/>
        <v>1075</v>
      </c>
      <c r="B1075" s="121" t="s">
        <v>1715</v>
      </c>
      <c r="C1075" s="121"/>
      <c r="D1075" s="121" t="s">
        <v>1716</v>
      </c>
      <c r="E1075" s="121"/>
      <c r="F1075" s="121"/>
      <c r="G1075" s="121"/>
      <c r="H1075" s="122"/>
      <c r="I1075" s="183">
        <f>SUMIF($F$1045:$F$1066,"=WIND-O",I$1045:I$1066)</f>
        <v>3821.2</v>
      </c>
      <c r="J1075" s="183">
        <f t="shared" ref="J1075:S1075" si="57">SUMIF($F$1045:$F$1066,"=WIND-O",J$1045:J$1066)</f>
        <v>2548.7999999999997</v>
      </c>
      <c r="K1075" s="183">
        <f t="shared" si="57"/>
        <v>3421.1999999999994</v>
      </c>
      <c r="L1075" s="183">
        <f t="shared" si="57"/>
        <v>3821.2</v>
      </c>
      <c r="M1075" s="183">
        <f t="shared" si="57"/>
        <v>3821.2</v>
      </c>
      <c r="N1075" s="183">
        <f t="shared" si="57"/>
        <v>3821.2</v>
      </c>
      <c r="O1075" s="183">
        <f t="shared" si="57"/>
        <v>3821.2</v>
      </c>
      <c r="P1075" s="183">
        <f t="shared" si="57"/>
        <v>3821.2</v>
      </c>
      <c r="Q1075" s="183">
        <f t="shared" si="57"/>
        <v>3821.2</v>
      </c>
      <c r="R1075" s="183">
        <f t="shared" si="57"/>
        <v>3821.2</v>
      </c>
      <c r="S1075" s="183">
        <f t="shared" si="57"/>
        <v>3821.2</v>
      </c>
    </row>
    <row r="1076" spans="1:19">
      <c r="A1076" s="14">
        <f t="shared" si="47"/>
        <v>1076</v>
      </c>
      <c r="B1076" s="121" t="s">
        <v>1722</v>
      </c>
      <c r="C1076" s="121"/>
      <c r="D1076" s="121" t="s">
        <v>1717</v>
      </c>
      <c r="E1076" s="121" t="s">
        <v>1413</v>
      </c>
      <c r="F1076" s="121"/>
      <c r="G1076" s="121"/>
      <c r="H1076" s="122"/>
      <c r="I1076" s="184">
        <v>100</v>
      </c>
      <c r="J1076" s="184">
        <v>20</v>
      </c>
      <c r="K1076" s="184">
        <v>20</v>
      </c>
      <c r="L1076" s="184">
        <v>20</v>
      </c>
      <c r="M1076" s="184">
        <v>20</v>
      </c>
      <c r="N1076" s="184">
        <v>20</v>
      </c>
      <c r="O1076" s="184">
        <v>20</v>
      </c>
      <c r="P1076" s="184">
        <v>20</v>
      </c>
      <c r="Q1076" s="184">
        <v>20</v>
      </c>
      <c r="R1076" s="184">
        <v>20</v>
      </c>
      <c r="S1076" s="184">
        <v>20</v>
      </c>
    </row>
    <row r="1077" spans="1:19">
      <c r="A1077" s="14">
        <f t="shared" si="47"/>
        <v>1077</v>
      </c>
      <c r="B1077" s="119"/>
      <c r="C1077" s="119"/>
      <c r="D1077" s="119"/>
      <c r="E1077" s="119"/>
      <c r="F1077" s="119"/>
      <c r="G1077" s="119"/>
      <c r="H1077" s="120"/>
      <c r="I1077" s="71"/>
      <c r="J1077" s="71"/>
      <c r="K1077" s="71"/>
      <c r="L1077" s="71"/>
      <c r="M1077" s="72"/>
      <c r="N1077" s="72"/>
      <c r="O1077" s="72"/>
      <c r="P1077" s="72"/>
      <c r="Q1077" s="72"/>
      <c r="R1077" s="72"/>
      <c r="S1077" s="72"/>
    </row>
    <row r="1078" spans="1:19">
      <c r="A1078" s="14">
        <f t="shared" si="47"/>
        <v>1078</v>
      </c>
      <c r="B1078" s="119" t="s">
        <v>1639</v>
      </c>
      <c r="C1078" s="119"/>
      <c r="D1078" s="119"/>
      <c r="E1078" s="119"/>
      <c r="F1078" s="119"/>
      <c r="G1078" s="119"/>
      <c r="H1078" s="120"/>
      <c r="I1078" s="71"/>
      <c r="J1078" s="71"/>
      <c r="K1078" s="71"/>
      <c r="L1078" s="71"/>
      <c r="M1078" s="72"/>
      <c r="N1078" s="72"/>
      <c r="O1078" s="72"/>
      <c r="P1078" s="72"/>
      <c r="Q1078" s="72"/>
      <c r="R1078" s="72"/>
      <c r="S1078" s="72"/>
    </row>
    <row r="1079" spans="1:19">
      <c r="A1079" s="14">
        <f t="shared" si="47"/>
        <v>1079</v>
      </c>
      <c r="B1079" s="121" t="s">
        <v>2305</v>
      </c>
      <c r="C1079" s="121" t="s">
        <v>2306</v>
      </c>
      <c r="D1079" s="121"/>
      <c r="E1079" s="121" t="s">
        <v>186</v>
      </c>
      <c r="F1079" s="121" t="s">
        <v>52</v>
      </c>
      <c r="G1079" s="121" t="s">
        <v>46</v>
      </c>
      <c r="H1079" s="122">
        <v>2023</v>
      </c>
      <c r="I1079" s="73">
        <v>246.3</v>
      </c>
      <c r="J1079" s="74">
        <v>0</v>
      </c>
      <c r="K1079" s="74">
        <v>246.3</v>
      </c>
      <c r="L1079" s="74">
        <v>246.3</v>
      </c>
      <c r="M1079" s="73">
        <v>246.3</v>
      </c>
      <c r="N1079" s="73">
        <v>246.3</v>
      </c>
      <c r="O1079" s="73">
        <v>246.3</v>
      </c>
      <c r="P1079" s="73">
        <v>246.3</v>
      </c>
      <c r="Q1079" s="73">
        <v>246.3</v>
      </c>
      <c r="R1079" s="73">
        <v>246.3</v>
      </c>
      <c r="S1079" s="73">
        <v>246.3</v>
      </c>
    </row>
    <row r="1080" spans="1:19">
      <c r="A1080" s="14">
        <f t="shared" si="47"/>
        <v>1080</v>
      </c>
      <c r="B1080" s="121" t="s">
        <v>3699</v>
      </c>
      <c r="C1080" s="121" t="s">
        <v>3700</v>
      </c>
      <c r="D1080" s="121"/>
      <c r="E1080" s="121" t="s">
        <v>1590</v>
      </c>
      <c r="F1080" s="121" t="s">
        <v>52</v>
      </c>
      <c r="G1080" s="121" t="s">
        <v>90</v>
      </c>
      <c r="H1080" s="122">
        <v>2023</v>
      </c>
      <c r="I1080" s="73">
        <v>509.88</v>
      </c>
      <c r="J1080" s="73">
        <v>509.88</v>
      </c>
      <c r="K1080" s="73">
        <v>509.88</v>
      </c>
      <c r="L1080" s="73">
        <v>509.88</v>
      </c>
      <c r="M1080" s="73">
        <v>509.88</v>
      </c>
      <c r="N1080" s="73">
        <v>509.88</v>
      </c>
      <c r="O1080" s="73">
        <v>509.88</v>
      </c>
      <c r="P1080" s="73">
        <v>509.88</v>
      </c>
      <c r="Q1080" s="73">
        <v>509.88</v>
      </c>
      <c r="R1080" s="73">
        <v>509.88</v>
      </c>
      <c r="S1080" s="73">
        <v>509.88</v>
      </c>
    </row>
    <row r="1081" spans="1:19">
      <c r="A1081" s="14">
        <f t="shared" si="47"/>
        <v>1081</v>
      </c>
      <c r="B1081" s="121" t="s">
        <v>2574</v>
      </c>
      <c r="C1081" s="121" t="s">
        <v>2575</v>
      </c>
      <c r="D1081" s="121"/>
      <c r="E1081" s="121" t="s">
        <v>1059</v>
      </c>
      <c r="F1081" s="121" t="s">
        <v>52</v>
      </c>
      <c r="G1081" s="121" t="s">
        <v>47</v>
      </c>
      <c r="H1081" s="122">
        <v>2023</v>
      </c>
      <c r="I1081" s="73">
        <v>374.4</v>
      </c>
      <c r="J1081" s="74">
        <v>374.4</v>
      </c>
      <c r="K1081" s="74">
        <v>374.4</v>
      </c>
      <c r="L1081" s="74">
        <v>374.4</v>
      </c>
      <c r="M1081" s="73">
        <v>374.4</v>
      </c>
      <c r="N1081" s="73">
        <v>374.4</v>
      </c>
      <c r="O1081" s="73">
        <v>374.4</v>
      </c>
      <c r="P1081" s="73">
        <v>374.4</v>
      </c>
      <c r="Q1081" s="73">
        <v>374.4</v>
      </c>
      <c r="R1081" s="73">
        <v>374.4</v>
      </c>
      <c r="S1081" s="73">
        <v>374.4</v>
      </c>
    </row>
    <row r="1082" spans="1:19">
      <c r="A1082" s="14">
        <f t="shared" si="47"/>
        <v>1082</v>
      </c>
      <c r="B1082" s="121" t="s">
        <v>3319</v>
      </c>
      <c r="C1082" s="121" t="s">
        <v>3320</v>
      </c>
      <c r="D1082" s="121"/>
      <c r="E1082" s="121" t="s">
        <v>1174</v>
      </c>
      <c r="F1082" s="121" t="s">
        <v>52</v>
      </c>
      <c r="G1082" s="121" t="s">
        <v>47</v>
      </c>
      <c r="H1082" s="122">
        <v>2023</v>
      </c>
      <c r="I1082" s="73">
        <v>195</v>
      </c>
      <c r="J1082" s="74">
        <v>0</v>
      </c>
      <c r="K1082" s="74">
        <v>195</v>
      </c>
      <c r="L1082" s="74">
        <v>195</v>
      </c>
      <c r="M1082" s="73">
        <v>195</v>
      </c>
      <c r="N1082" s="73">
        <v>195</v>
      </c>
      <c r="O1082" s="73">
        <v>195</v>
      </c>
      <c r="P1082" s="73">
        <v>195</v>
      </c>
      <c r="Q1082" s="73">
        <v>195</v>
      </c>
      <c r="R1082" s="73">
        <v>195</v>
      </c>
      <c r="S1082" s="73">
        <v>195</v>
      </c>
    </row>
    <row r="1083" spans="1:19">
      <c r="A1083" s="14">
        <f t="shared" si="47"/>
        <v>1083</v>
      </c>
      <c r="B1083" s="121" t="s">
        <v>3321</v>
      </c>
      <c r="C1083" s="121" t="s">
        <v>3322</v>
      </c>
      <c r="D1083" s="121"/>
      <c r="E1083" s="121" t="s">
        <v>256</v>
      </c>
      <c r="F1083" s="121" t="s">
        <v>52</v>
      </c>
      <c r="G1083" s="121" t="s">
        <v>45</v>
      </c>
      <c r="H1083" s="122">
        <v>2023</v>
      </c>
      <c r="I1083" s="73">
        <v>113</v>
      </c>
      <c r="J1083" s="74">
        <v>0</v>
      </c>
      <c r="K1083" s="74">
        <v>113</v>
      </c>
      <c r="L1083" s="74">
        <v>113</v>
      </c>
      <c r="M1083" s="73">
        <v>113</v>
      </c>
      <c r="N1083" s="73">
        <v>113</v>
      </c>
      <c r="O1083" s="73">
        <v>113</v>
      </c>
      <c r="P1083" s="73">
        <v>113</v>
      </c>
      <c r="Q1083" s="73">
        <v>113</v>
      </c>
      <c r="R1083" s="73">
        <v>113</v>
      </c>
      <c r="S1083" s="73">
        <v>113</v>
      </c>
    </row>
    <row r="1084" spans="1:19">
      <c r="A1084" s="14">
        <f t="shared" si="47"/>
        <v>1084</v>
      </c>
      <c r="B1084" s="121" t="s">
        <v>2429</v>
      </c>
      <c r="C1084" s="121" t="s">
        <v>2430</v>
      </c>
      <c r="D1084" s="121"/>
      <c r="E1084" s="121" t="s">
        <v>2352</v>
      </c>
      <c r="F1084" s="121" t="s">
        <v>52</v>
      </c>
      <c r="G1084" s="121" t="s">
        <v>45</v>
      </c>
      <c r="H1084" s="122">
        <v>2023</v>
      </c>
      <c r="I1084" s="73">
        <v>204</v>
      </c>
      <c r="J1084" s="74">
        <v>0</v>
      </c>
      <c r="K1084" s="74">
        <v>204</v>
      </c>
      <c r="L1084" s="74">
        <v>204</v>
      </c>
      <c r="M1084" s="73">
        <v>204</v>
      </c>
      <c r="N1084" s="73">
        <v>204</v>
      </c>
      <c r="O1084" s="73">
        <v>204</v>
      </c>
      <c r="P1084" s="73">
        <v>204</v>
      </c>
      <c r="Q1084" s="73">
        <v>204</v>
      </c>
      <c r="R1084" s="73">
        <v>204</v>
      </c>
      <c r="S1084" s="73">
        <v>204</v>
      </c>
    </row>
    <row r="1085" spans="1:19">
      <c r="A1085" s="14">
        <f t="shared" si="47"/>
        <v>1085</v>
      </c>
      <c r="B1085" s="121" t="s">
        <v>2750</v>
      </c>
      <c r="C1085" s="121" t="s">
        <v>2751</v>
      </c>
      <c r="D1085" s="121"/>
      <c r="E1085" s="121" t="s">
        <v>48</v>
      </c>
      <c r="F1085" s="121" t="s">
        <v>52</v>
      </c>
      <c r="G1085" s="121" t="s">
        <v>90</v>
      </c>
      <c r="H1085" s="122">
        <v>2024</v>
      </c>
      <c r="I1085" s="73">
        <v>180</v>
      </c>
      <c r="J1085" s="74">
        <v>0</v>
      </c>
      <c r="K1085" s="74">
        <v>180</v>
      </c>
      <c r="L1085" s="74">
        <v>180</v>
      </c>
      <c r="M1085" s="73">
        <v>180</v>
      </c>
      <c r="N1085" s="73">
        <v>180</v>
      </c>
      <c r="O1085" s="73">
        <v>180</v>
      </c>
      <c r="P1085" s="73">
        <v>180</v>
      </c>
      <c r="Q1085" s="73">
        <v>180</v>
      </c>
      <c r="R1085" s="73">
        <v>180</v>
      </c>
      <c r="S1085" s="73">
        <v>180</v>
      </c>
    </row>
    <row r="1086" spans="1:19">
      <c r="A1086" s="14">
        <f t="shared" si="47"/>
        <v>1086</v>
      </c>
      <c r="B1086" s="121" t="s">
        <v>3323</v>
      </c>
      <c r="C1086" s="121" t="s">
        <v>3324</v>
      </c>
      <c r="D1086" s="121"/>
      <c r="E1086" s="121" t="s">
        <v>469</v>
      </c>
      <c r="F1086" s="121" t="s">
        <v>52</v>
      </c>
      <c r="G1086" s="121" t="s">
        <v>45</v>
      </c>
      <c r="H1086" s="122">
        <v>2023</v>
      </c>
      <c r="I1086" s="73">
        <v>400</v>
      </c>
      <c r="J1086" s="74">
        <v>400</v>
      </c>
      <c r="K1086" s="74">
        <v>400</v>
      </c>
      <c r="L1086" s="74">
        <v>400</v>
      </c>
      <c r="M1086" s="73">
        <v>400</v>
      </c>
      <c r="N1086" s="73">
        <v>400</v>
      </c>
      <c r="O1086" s="73">
        <v>400</v>
      </c>
      <c r="P1086" s="73">
        <v>400</v>
      </c>
      <c r="Q1086" s="73">
        <v>400</v>
      </c>
      <c r="R1086" s="73">
        <v>400</v>
      </c>
      <c r="S1086" s="73">
        <v>400</v>
      </c>
    </row>
    <row r="1087" spans="1:19">
      <c r="A1087" s="14">
        <f t="shared" si="47"/>
        <v>1087</v>
      </c>
      <c r="B1087" s="121" t="s">
        <v>2397</v>
      </c>
      <c r="C1087" s="121" t="s">
        <v>2398</v>
      </c>
      <c r="D1087" s="121"/>
      <c r="E1087" s="121" t="s">
        <v>248</v>
      </c>
      <c r="F1087" s="121" t="s">
        <v>52</v>
      </c>
      <c r="G1087" s="121" t="s">
        <v>46</v>
      </c>
      <c r="H1087" s="122">
        <v>2022</v>
      </c>
      <c r="I1087" s="73">
        <v>200</v>
      </c>
      <c r="J1087" s="74">
        <v>200</v>
      </c>
      <c r="K1087" s="74">
        <v>200</v>
      </c>
      <c r="L1087" s="74">
        <v>200</v>
      </c>
      <c r="M1087" s="73">
        <v>200</v>
      </c>
      <c r="N1087" s="73">
        <v>200</v>
      </c>
      <c r="O1087" s="73">
        <v>200</v>
      </c>
      <c r="P1087" s="73">
        <v>200</v>
      </c>
      <c r="Q1087" s="73">
        <v>200</v>
      </c>
      <c r="R1087" s="73">
        <v>200</v>
      </c>
      <c r="S1087" s="73">
        <v>200</v>
      </c>
    </row>
    <row r="1088" spans="1:19">
      <c r="A1088" s="14">
        <f t="shared" si="47"/>
        <v>1088</v>
      </c>
      <c r="B1088" s="121" t="s">
        <v>2752</v>
      </c>
      <c r="C1088" s="121" t="s">
        <v>2307</v>
      </c>
      <c r="D1088" s="121"/>
      <c r="E1088" s="121" t="s">
        <v>979</v>
      </c>
      <c r="F1088" s="121" t="s">
        <v>52</v>
      </c>
      <c r="G1088" s="121" t="s">
        <v>45</v>
      </c>
      <c r="H1088" s="122">
        <v>2022</v>
      </c>
      <c r="I1088" s="73">
        <v>141.1</v>
      </c>
      <c r="J1088" s="74">
        <v>141.1</v>
      </c>
      <c r="K1088" s="74">
        <v>141.1</v>
      </c>
      <c r="L1088" s="74">
        <v>141.1</v>
      </c>
      <c r="M1088" s="73">
        <v>141.1</v>
      </c>
      <c r="N1088" s="73">
        <v>141.1</v>
      </c>
      <c r="O1088" s="73">
        <v>141.1</v>
      </c>
      <c r="P1088" s="73">
        <v>141.1</v>
      </c>
      <c r="Q1088" s="73">
        <v>141.1</v>
      </c>
      <c r="R1088" s="73">
        <v>141.1</v>
      </c>
      <c r="S1088" s="73">
        <v>141.1</v>
      </c>
    </row>
    <row r="1089" spans="1:19">
      <c r="A1089" s="14">
        <f t="shared" si="47"/>
        <v>1089</v>
      </c>
      <c r="B1089" s="121" t="s">
        <v>3325</v>
      </c>
      <c r="C1089" s="121" t="s">
        <v>3326</v>
      </c>
      <c r="D1089" s="121"/>
      <c r="E1089" s="121" t="s">
        <v>112</v>
      </c>
      <c r="F1089" s="121" t="s">
        <v>52</v>
      </c>
      <c r="G1089" s="121" t="s">
        <v>47</v>
      </c>
      <c r="H1089" s="122">
        <v>2023</v>
      </c>
      <c r="I1089" s="73">
        <v>101.2</v>
      </c>
      <c r="J1089" s="74">
        <v>0</v>
      </c>
      <c r="K1089" s="74">
        <v>101.2</v>
      </c>
      <c r="L1089" s="74">
        <v>101.2</v>
      </c>
      <c r="M1089" s="73">
        <v>101.2</v>
      </c>
      <c r="N1089" s="73">
        <v>101.2</v>
      </c>
      <c r="O1089" s="73">
        <v>101.2</v>
      </c>
      <c r="P1089" s="73">
        <v>101.2</v>
      </c>
      <c r="Q1089" s="73">
        <v>101.2</v>
      </c>
      <c r="R1089" s="73">
        <v>101.2</v>
      </c>
      <c r="S1089" s="73">
        <v>101.2</v>
      </c>
    </row>
    <row r="1090" spans="1:19">
      <c r="A1090" s="14">
        <f t="shared" si="47"/>
        <v>1090</v>
      </c>
      <c r="B1090" s="121" t="s">
        <v>2753</v>
      </c>
      <c r="C1090" s="121" t="s">
        <v>2754</v>
      </c>
      <c r="D1090" s="121"/>
      <c r="E1090" s="121" t="s">
        <v>1794</v>
      </c>
      <c r="F1090" s="121" t="s">
        <v>52</v>
      </c>
      <c r="G1090" s="121" t="s">
        <v>45</v>
      </c>
      <c r="H1090" s="122">
        <v>2023</v>
      </c>
      <c r="I1090" s="73">
        <v>175</v>
      </c>
      <c r="J1090" s="74">
        <v>175</v>
      </c>
      <c r="K1090" s="74">
        <v>175</v>
      </c>
      <c r="L1090" s="74">
        <v>175</v>
      </c>
      <c r="M1090" s="73">
        <v>175</v>
      </c>
      <c r="N1090" s="73">
        <v>175</v>
      </c>
      <c r="O1090" s="73">
        <v>175</v>
      </c>
      <c r="P1090" s="73">
        <v>175</v>
      </c>
      <c r="Q1090" s="73">
        <v>175</v>
      </c>
      <c r="R1090" s="73">
        <v>175</v>
      </c>
      <c r="S1090" s="73">
        <v>175</v>
      </c>
    </row>
    <row r="1091" spans="1:19">
      <c r="A1091" s="14">
        <f t="shared" si="47"/>
        <v>1091</v>
      </c>
      <c r="B1091" s="121" t="s">
        <v>2755</v>
      </c>
      <c r="C1091" s="121" t="s">
        <v>2756</v>
      </c>
      <c r="D1091" s="121"/>
      <c r="E1091" s="121" t="s">
        <v>1141</v>
      </c>
      <c r="F1091" s="121" t="s">
        <v>52</v>
      </c>
      <c r="G1091" s="121" t="s">
        <v>47</v>
      </c>
      <c r="H1091" s="122">
        <v>2024</v>
      </c>
      <c r="I1091" s="73">
        <v>304.8</v>
      </c>
      <c r="J1091" s="74">
        <v>0</v>
      </c>
      <c r="K1091" s="74">
        <v>304.8</v>
      </c>
      <c r="L1091" s="74">
        <v>304.8</v>
      </c>
      <c r="M1091" s="73">
        <v>304.8</v>
      </c>
      <c r="N1091" s="73">
        <v>304.8</v>
      </c>
      <c r="O1091" s="73">
        <v>304.8</v>
      </c>
      <c r="P1091" s="73">
        <v>304.8</v>
      </c>
      <c r="Q1091" s="73">
        <v>304.8</v>
      </c>
      <c r="R1091" s="73">
        <v>304.8</v>
      </c>
      <c r="S1091" s="73">
        <v>304.8</v>
      </c>
    </row>
    <row r="1092" spans="1:19">
      <c r="A1092" s="14">
        <f t="shared" si="47"/>
        <v>1092</v>
      </c>
      <c r="B1092" s="121" t="s">
        <v>2431</v>
      </c>
      <c r="C1092" s="121" t="s">
        <v>2432</v>
      </c>
      <c r="D1092" s="121"/>
      <c r="E1092" s="121" t="s">
        <v>2329</v>
      </c>
      <c r="F1092" s="121" t="s">
        <v>52</v>
      </c>
      <c r="G1092" s="121" t="s">
        <v>45</v>
      </c>
      <c r="H1092" s="122">
        <v>2022</v>
      </c>
      <c r="I1092" s="73">
        <v>305.10000000000002</v>
      </c>
      <c r="J1092" s="74">
        <v>305.10000000000002</v>
      </c>
      <c r="K1092" s="74">
        <v>305.10000000000002</v>
      </c>
      <c r="L1092" s="74">
        <v>305.10000000000002</v>
      </c>
      <c r="M1092" s="73">
        <v>305.10000000000002</v>
      </c>
      <c r="N1092" s="73">
        <v>305.10000000000002</v>
      </c>
      <c r="O1092" s="73">
        <v>305.10000000000002</v>
      </c>
      <c r="P1092" s="73">
        <v>305.10000000000002</v>
      </c>
      <c r="Q1092" s="73">
        <v>305.10000000000002</v>
      </c>
      <c r="R1092" s="73">
        <v>305.10000000000002</v>
      </c>
      <c r="S1092" s="73">
        <v>305.10000000000002</v>
      </c>
    </row>
    <row r="1093" spans="1:19">
      <c r="A1093" s="14">
        <f t="shared" ref="A1093:A1156" si="58">A1092+1</f>
        <v>1093</v>
      </c>
      <c r="B1093" s="121" t="s">
        <v>3103</v>
      </c>
      <c r="C1093" s="121" t="s">
        <v>3104</v>
      </c>
      <c r="D1093" s="121"/>
      <c r="E1093" s="121" t="s">
        <v>3105</v>
      </c>
      <c r="F1093" s="121" t="s">
        <v>52</v>
      </c>
      <c r="G1093" s="121" t="s">
        <v>46</v>
      </c>
      <c r="H1093" s="122">
        <v>2024</v>
      </c>
      <c r="I1093" s="73">
        <v>440</v>
      </c>
      <c r="J1093" s="74">
        <v>0</v>
      </c>
      <c r="K1093" s="74">
        <v>440</v>
      </c>
      <c r="L1093" s="74">
        <v>440</v>
      </c>
      <c r="M1093" s="73">
        <v>440</v>
      </c>
      <c r="N1093" s="73">
        <v>440</v>
      </c>
      <c r="O1093" s="73">
        <v>440</v>
      </c>
      <c r="P1093" s="73">
        <v>440</v>
      </c>
      <c r="Q1093" s="73">
        <v>440</v>
      </c>
      <c r="R1093" s="73">
        <v>440</v>
      </c>
      <c r="S1093" s="73">
        <v>440</v>
      </c>
    </row>
    <row r="1094" spans="1:19">
      <c r="A1094" s="14">
        <f t="shared" si="58"/>
        <v>1094</v>
      </c>
      <c r="B1094" s="121" t="s">
        <v>2309</v>
      </c>
      <c r="C1094" s="121" t="s">
        <v>2310</v>
      </c>
      <c r="D1094" s="121"/>
      <c r="E1094" s="121" t="s">
        <v>2300</v>
      </c>
      <c r="F1094" s="121" t="s">
        <v>52</v>
      </c>
      <c r="G1094" s="121" t="s">
        <v>55</v>
      </c>
      <c r="H1094" s="122">
        <v>2024</v>
      </c>
      <c r="I1094" s="73">
        <v>223.2</v>
      </c>
      <c r="J1094" s="74">
        <v>0</v>
      </c>
      <c r="K1094" s="74">
        <v>0</v>
      </c>
      <c r="L1094" s="74">
        <v>223.2</v>
      </c>
      <c r="M1094" s="73">
        <v>223.2</v>
      </c>
      <c r="N1094" s="73">
        <v>223.2</v>
      </c>
      <c r="O1094" s="73">
        <v>223.2</v>
      </c>
      <c r="P1094" s="73">
        <v>223.2</v>
      </c>
      <c r="Q1094" s="73">
        <v>223.2</v>
      </c>
      <c r="R1094" s="73">
        <v>223.2</v>
      </c>
      <c r="S1094" s="73">
        <v>223.2</v>
      </c>
    </row>
    <row r="1095" spans="1:19">
      <c r="A1095" s="14">
        <f t="shared" si="58"/>
        <v>1095</v>
      </c>
      <c r="B1095" s="121" t="s">
        <v>2395</v>
      </c>
      <c r="C1095" s="121" t="s">
        <v>2396</v>
      </c>
      <c r="D1095" s="121"/>
      <c r="E1095" s="121" t="s">
        <v>1600</v>
      </c>
      <c r="F1095" s="121" t="s">
        <v>52</v>
      </c>
      <c r="G1095" s="121" t="s">
        <v>55</v>
      </c>
      <c r="H1095" s="122">
        <v>2023</v>
      </c>
      <c r="I1095" s="73">
        <v>222.9</v>
      </c>
      <c r="J1095" s="74">
        <v>0</v>
      </c>
      <c r="K1095" s="74">
        <v>222.9</v>
      </c>
      <c r="L1095" s="74">
        <v>222.9</v>
      </c>
      <c r="M1095" s="73">
        <v>222.9</v>
      </c>
      <c r="N1095" s="73">
        <v>222.9</v>
      </c>
      <c r="O1095" s="73">
        <v>222.9</v>
      </c>
      <c r="P1095" s="73">
        <v>222.9</v>
      </c>
      <c r="Q1095" s="73">
        <v>222.9</v>
      </c>
      <c r="R1095" s="73">
        <v>222.9</v>
      </c>
      <c r="S1095" s="73">
        <v>222.9</v>
      </c>
    </row>
    <row r="1096" spans="1:19">
      <c r="A1096" s="14">
        <f t="shared" si="58"/>
        <v>1096</v>
      </c>
      <c r="B1096" s="121" t="s">
        <v>2757</v>
      </c>
      <c r="C1096" s="121" t="s">
        <v>2758</v>
      </c>
      <c r="D1096" s="121"/>
      <c r="E1096" s="121" t="s">
        <v>1592</v>
      </c>
      <c r="F1096" s="121" t="s">
        <v>52</v>
      </c>
      <c r="G1096" s="121" t="s">
        <v>90</v>
      </c>
      <c r="H1096" s="122">
        <v>2023</v>
      </c>
      <c r="I1096" s="73">
        <v>406.8</v>
      </c>
      <c r="J1096" s="74">
        <v>406.8</v>
      </c>
      <c r="K1096" s="74">
        <v>406.8</v>
      </c>
      <c r="L1096" s="74">
        <v>406.8</v>
      </c>
      <c r="M1096" s="73">
        <v>406.8</v>
      </c>
      <c r="N1096" s="73">
        <v>406.8</v>
      </c>
      <c r="O1096" s="73">
        <v>406.8</v>
      </c>
      <c r="P1096" s="73">
        <v>406.8</v>
      </c>
      <c r="Q1096" s="73">
        <v>406.8</v>
      </c>
      <c r="R1096" s="73">
        <v>406.8</v>
      </c>
      <c r="S1096" s="73">
        <v>406.8</v>
      </c>
    </row>
    <row r="1097" spans="1:19">
      <c r="A1097" s="14">
        <f t="shared" si="58"/>
        <v>1097</v>
      </c>
      <c r="B1097" s="121" t="s">
        <v>3327</v>
      </c>
      <c r="C1097" s="121" t="s">
        <v>3328</v>
      </c>
      <c r="D1097" s="121"/>
      <c r="E1097" s="121" t="s">
        <v>550</v>
      </c>
      <c r="F1097" s="121" t="s">
        <v>52</v>
      </c>
      <c r="G1097" s="121" t="s">
        <v>45</v>
      </c>
      <c r="H1097" s="122">
        <v>2023</v>
      </c>
      <c r="I1097" s="73">
        <v>359.4</v>
      </c>
      <c r="J1097" s="74">
        <v>0</v>
      </c>
      <c r="K1097" s="74">
        <v>359.4</v>
      </c>
      <c r="L1097" s="74">
        <v>359.4</v>
      </c>
      <c r="M1097" s="73">
        <v>359.4</v>
      </c>
      <c r="N1097" s="73">
        <v>359.4</v>
      </c>
      <c r="O1097" s="73">
        <v>359.4</v>
      </c>
      <c r="P1097" s="73">
        <v>359.4</v>
      </c>
      <c r="Q1097" s="73">
        <v>359.4</v>
      </c>
      <c r="R1097" s="73">
        <v>359.4</v>
      </c>
      <c r="S1097" s="73">
        <v>359.4</v>
      </c>
    </row>
    <row r="1098" spans="1:19">
      <c r="A1098" s="14">
        <f t="shared" si="58"/>
        <v>1098</v>
      </c>
      <c r="B1098" s="121" t="s">
        <v>2311</v>
      </c>
      <c r="C1098" s="121" t="s">
        <v>2312</v>
      </c>
      <c r="D1098" s="121"/>
      <c r="E1098" s="121" t="s">
        <v>1174</v>
      </c>
      <c r="F1098" s="121" t="s">
        <v>52</v>
      </c>
      <c r="G1098" s="121" t="s">
        <v>47</v>
      </c>
      <c r="H1098" s="122">
        <v>2022</v>
      </c>
      <c r="I1098" s="73">
        <v>159.80000000000001</v>
      </c>
      <c r="J1098" s="74">
        <v>159.80000000000001</v>
      </c>
      <c r="K1098" s="74">
        <v>159.80000000000001</v>
      </c>
      <c r="L1098" s="74">
        <v>159.80000000000001</v>
      </c>
      <c r="M1098" s="73">
        <v>159.80000000000001</v>
      </c>
      <c r="N1098" s="73">
        <v>159.80000000000001</v>
      </c>
      <c r="O1098" s="73">
        <v>159.80000000000001</v>
      </c>
      <c r="P1098" s="73">
        <v>159.80000000000001</v>
      </c>
      <c r="Q1098" s="73">
        <v>159.80000000000001</v>
      </c>
      <c r="R1098" s="73">
        <v>159.80000000000001</v>
      </c>
      <c r="S1098" s="73">
        <v>159.80000000000001</v>
      </c>
    </row>
    <row r="1099" spans="1:19">
      <c r="A1099" s="14">
        <f t="shared" si="58"/>
        <v>1099</v>
      </c>
      <c r="B1099" s="121" t="s">
        <v>3329</v>
      </c>
      <c r="C1099" s="121" t="s">
        <v>3330</v>
      </c>
      <c r="D1099" s="121"/>
      <c r="E1099" s="121" t="s">
        <v>1508</v>
      </c>
      <c r="F1099" s="121" t="s">
        <v>52</v>
      </c>
      <c r="G1099" s="121" t="s">
        <v>45</v>
      </c>
      <c r="H1099" s="122">
        <v>2023</v>
      </c>
      <c r="I1099" s="73">
        <v>152</v>
      </c>
      <c r="J1099" s="74">
        <v>152</v>
      </c>
      <c r="K1099" s="74">
        <v>152</v>
      </c>
      <c r="L1099" s="74">
        <v>152</v>
      </c>
      <c r="M1099" s="73">
        <v>152</v>
      </c>
      <c r="N1099" s="73">
        <v>152</v>
      </c>
      <c r="O1099" s="73">
        <v>152</v>
      </c>
      <c r="P1099" s="73">
        <v>152</v>
      </c>
      <c r="Q1099" s="73">
        <v>152</v>
      </c>
      <c r="R1099" s="73">
        <v>152</v>
      </c>
      <c r="S1099" s="73">
        <v>152</v>
      </c>
    </row>
    <row r="1100" spans="1:19">
      <c r="A1100" s="14">
        <f t="shared" si="58"/>
        <v>1100</v>
      </c>
      <c r="B1100" s="121" t="s">
        <v>2314</v>
      </c>
      <c r="C1100" s="121" t="s">
        <v>2315</v>
      </c>
      <c r="D1100" s="121"/>
      <c r="E1100" s="121" t="s">
        <v>592</v>
      </c>
      <c r="F1100" s="121" t="s">
        <v>52</v>
      </c>
      <c r="G1100" s="121" t="s">
        <v>46</v>
      </c>
      <c r="H1100" s="122">
        <v>2025</v>
      </c>
      <c r="I1100" s="73">
        <v>202.6</v>
      </c>
      <c r="J1100" s="74">
        <v>0</v>
      </c>
      <c r="K1100" s="74">
        <v>0</v>
      </c>
      <c r="L1100" s="74">
        <v>202.6</v>
      </c>
      <c r="M1100" s="73">
        <v>202.6</v>
      </c>
      <c r="N1100" s="73">
        <v>202.6</v>
      </c>
      <c r="O1100" s="73">
        <v>202.6</v>
      </c>
      <c r="P1100" s="73">
        <v>202.6</v>
      </c>
      <c r="Q1100" s="73">
        <v>202.6</v>
      </c>
      <c r="R1100" s="73">
        <v>202.6</v>
      </c>
      <c r="S1100" s="73">
        <v>202.6</v>
      </c>
    </row>
    <row r="1101" spans="1:19">
      <c r="A1101" s="14">
        <f t="shared" si="58"/>
        <v>1101</v>
      </c>
      <c r="B1101" s="121" t="s">
        <v>3452</v>
      </c>
      <c r="C1101" s="121" t="s">
        <v>1649</v>
      </c>
      <c r="D1101" s="121"/>
      <c r="E1101" s="121" t="s">
        <v>1590</v>
      </c>
      <c r="F1101" s="121" t="s">
        <v>52</v>
      </c>
      <c r="G1101" s="121" t="s">
        <v>90</v>
      </c>
      <c r="H1101" s="122">
        <v>2024</v>
      </c>
      <c r="I1101" s="73">
        <v>150</v>
      </c>
      <c r="J1101" s="74">
        <v>0</v>
      </c>
      <c r="K1101" s="74">
        <v>150</v>
      </c>
      <c r="L1101" s="74">
        <v>150</v>
      </c>
      <c r="M1101" s="73">
        <v>150</v>
      </c>
      <c r="N1101" s="73">
        <v>150</v>
      </c>
      <c r="O1101" s="73">
        <v>150</v>
      </c>
      <c r="P1101" s="73">
        <v>150</v>
      </c>
      <c r="Q1101" s="73">
        <v>150</v>
      </c>
      <c r="R1101" s="73">
        <v>150</v>
      </c>
      <c r="S1101" s="73">
        <v>150</v>
      </c>
    </row>
    <row r="1102" spans="1:19">
      <c r="A1102" s="14">
        <f t="shared" si="58"/>
        <v>1102</v>
      </c>
      <c r="B1102" s="121" t="s">
        <v>2433</v>
      </c>
      <c r="C1102" s="121" t="s">
        <v>2434</v>
      </c>
      <c r="D1102" s="121"/>
      <c r="E1102" s="121" t="s">
        <v>1590</v>
      </c>
      <c r="F1102" s="121" t="s">
        <v>52</v>
      </c>
      <c r="G1102" s="121" t="s">
        <v>90</v>
      </c>
      <c r="H1102" s="122">
        <v>2024</v>
      </c>
      <c r="I1102" s="73">
        <v>200</v>
      </c>
      <c r="J1102" s="74">
        <v>0</v>
      </c>
      <c r="K1102" s="74">
        <v>200</v>
      </c>
      <c r="L1102" s="74">
        <v>200</v>
      </c>
      <c r="M1102" s="73">
        <v>200</v>
      </c>
      <c r="N1102" s="73">
        <v>200</v>
      </c>
      <c r="O1102" s="73">
        <v>200</v>
      </c>
      <c r="P1102" s="73">
        <v>200</v>
      </c>
      <c r="Q1102" s="73">
        <v>200</v>
      </c>
      <c r="R1102" s="73">
        <v>200</v>
      </c>
      <c r="S1102" s="73">
        <v>200</v>
      </c>
    </row>
    <row r="1103" spans="1:19">
      <c r="A1103" s="14">
        <f t="shared" si="58"/>
        <v>1103</v>
      </c>
      <c r="B1103" s="121" t="s">
        <v>1779</v>
      </c>
      <c r="C1103" s="121" t="s">
        <v>1780</v>
      </c>
      <c r="D1103" s="121"/>
      <c r="E1103" s="121" t="s">
        <v>1645</v>
      </c>
      <c r="F1103" s="121" t="s">
        <v>52</v>
      </c>
      <c r="G1103" s="121" t="s">
        <v>47</v>
      </c>
      <c r="H1103" s="122">
        <v>2024</v>
      </c>
      <c r="I1103" s="73">
        <v>217.6</v>
      </c>
      <c r="J1103" s="74">
        <v>0</v>
      </c>
      <c r="K1103" s="74">
        <v>0</v>
      </c>
      <c r="L1103" s="74">
        <v>217.6</v>
      </c>
      <c r="M1103" s="73">
        <v>217.6</v>
      </c>
      <c r="N1103" s="73">
        <v>217.6</v>
      </c>
      <c r="O1103" s="73">
        <v>217.6</v>
      </c>
      <c r="P1103" s="73">
        <v>217.6</v>
      </c>
      <c r="Q1103" s="73">
        <v>217.6</v>
      </c>
      <c r="R1103" s="73">
        <v>217.6</v>
      </c>
      <c r="S1103" s="73">
        <v>217.6</v>
      </c>
    </row>
    <row r="1104" spans="1:19">
      <c r="A1104" s="14">
        <f t="shared" si="58"/>
        <v>1104</v>
      </c>
      <c r="B1104" s="121" t="s">
        <v>2191</v>
      </c>
      <c r="C1104" s="121" t="s">
        <v>2192</v>
      </c>
      <c r="D1104" s="121"/>
      <c r="E1104" s="121" t="s">
        <v>1645</v>
      </c>
      <c r="F1104" s="121" t="s">
        <v>52</v>
      </c>
      <c r="G1104" s="121" t="s">
        <v>47</v>
      </c>
      <c r="H1104" s="122">
        <v>2025</v>
      </c>
      <c r="I1104" s="73">
        <v>188.8</v>
      </c>
      <c r="J1104" s="74">
        <v>0</v>
      </c>
      <c r="K1104" s="74">
        <v>0</v>
      </c>
      <c r="L1104" s="74">
        <v>188.8</v>
      </c>
      <c r="M1104" s="73">
        <v>188.8</v>
      </c>
      <c r="N1104" s="73">
        <v>188.8</v>
      </c>
      <c r="O1104" s="73">
        <v>188.8</v>
      </c>
      <c r="P1104" s="73">
        <v>188.8</v>
      </c>
      <c r="Q1104" s="73">
        <v>188.8</v>
      </c>
      <c r="R1104" s="73">
        <v>188.8</v>
      </c>
      <c r="S1104" s="73">
        <v>188.8</v>
      </c>
    </row>
    <row r="1105" spans="1:19">
      <c r="A1105" s="14">
        <f t="shared" si="58"/>
        <v>1105</v>
      </c>
      <c r="B1105" s="121" t="s">
        <v>1781</v>
      </c>
      <c r="C1105" s="121" t="s">
        <v>1782</v>
      </c>
      <c r="D1105" s="121"/>
      <c r="E1105" s="121" t="s">
        <v>1590</v>
      </c>
      <c r="F1105" s="121" t="s">
        <v>52</v>
      </c>
      <c r="G1105" s="121" t="s">
        <v>90</v>
      </c>
      <c r="H1105" s="122">
        <v>2022</v>
      </c>
      <c r="I1105" s="73">
        <v>200</v>
      </c>
      <c r="J1105" s="74">
        <v>200</v>
      </c>
      <c r="K1105" s="74">
        <v>200</v>
      </c>
      <c r="L1105" s="74">
        <v>200</v>
      </c>
      <c r="M1105" s="73">
        <v>200</v>
      </c>
      <c r="N1105" s="73">
        <v>200</v>
      </c>
      <c r="O1105" s="73">
        <v>200</v>
      </c>
      <c r="P1105" s="73">
        <v>200</v>
      </c>
      <c r="Q1105" s="73">
        <v>200</v>
      </c>
      <c r="R1105" s="73">
        <v>200</v>
      </c>
      <c r="S1105" s="73">
        <v>200</v>
      </c>
    </row>
    <row r="1106" spans="1:19">
      <c r="A1106" s="14">
        <f t="shared" si="58"/>
        <v>1106</v>
      </c>
      <c r="B1106" s="121" t="s">
        <v>1783</v>
      </c>
      <c r="C1106" s="121" t="s">
        <v>1784</v>
      </c>
      <c r="D1106" s="121"/>
      <c r="E1106" s="121" t="s">
        <v>297</v>
      </c>
      <c r="F1106" s="121" t="s">
        <v>52</v>
      </c>
      <c r="G1106" s="121" t="s">
        <v>46</v>
      </c>
      <c r="H1106" s="122">
        <v>2023</v>
      </c>
      <c r="I1106" s="73">
        <v>619.1</v>
      </c>
      <c r="J1106" s="74">
        <v>0</v>
      </c>
      <c r="K1106" s="74">
        <v>619.1</v>
      </c>
      <c r="L1106" s="74">
        <v>619.1</v>
      </c>
      <c r="M1106" s="73">
        <v>619.1</v>
      </c>
      <c r="N1106" s="73">
        <v>619.1</v>
      </c>
      <c r="O1106" s="73">
        <v>619.1</v>
      </c>
      <c r="P1106" s="73">
        <v>619.1</v>
      </c>
      <c r="Q1106" s="73">
        <v>619.1</v>
      </c>
      <c r="R1106" s="73">
        <v>619.1</v>
      </c>
      <c r="S1106" s="73">
        <v>619.1</v>
      </c>
    </row>
    <row r="1107" spans="1:19">
      <c r="A1107" s="14">
        <f t="shared" si="58"/>
        <v>1107</v>
      </c>
      <c r="B1107" s="121" t="s">
        <v>2435</v>
      </c>
      <c r="C1107" s="121" t="s">
        <v>2436</v>
      </c>
      <c r="D1107" s="121"/>
      <c r="E1107" s="121" t="s">
        <v>1154</v>
      </c>
      <c r="F1107" s="121" t="s">
        <v>52</v>
      </c>
      <c r="G1107" s="121" t="s">
        <v>55</v>
      </c>
      <c r="H1107" s="122">
        <v>2023</v>
      </c>
      <c r="I1107" s="73">
        <v>515.70000000000005</v>
      </c>
      <c r="J1107" s="74">
        <v>0</v>
      </c>
      <c r="K1107" s="74">
        <v>515.70000000000005</v>
      </c>
      <c r="L1107" s="74">
        <v>515.70000000000005</v>
      </c>
      <c r="M1107" s="73">
        <v>515.70000000000005</v>
      </c>
      <c r="N1107" s="73">
        <v>515.70000000000005</v>
      </c>
      <c r="O1107" s="73">
        <v>515.70000000000005</v>
      </c>
      <c r="P1107" s="73">
        <v>515.70000000000005</v>
      </c>
      <c r="Q1107" s="73">
        <v>515.70000000000005</v>
      </c>
      <c r="R1107" s="73">
        <v>515.70000000000005</v>
      </c>
      <c r="S1107" s="73">
        <v>515.70000000000005</v>
      </c>
    </row>
    <row r="1108" spans="1:19">
      <c r="A1108" s="14">
        <f t="shared" si="58"/>
        <v>1108</v>
      </c>
      <c r="B1108" s="121" t="s">
        <v>2317</v>
      </c>
      <c r="C1108" s="121" t="s">
        <v>2437</v>
      </c>
      <c r="D1108" s="121"/>
      <c r="E1108" s="121" t="s">
        <v>469</v>
      </c>
      <c r="F1108" s="121" t="s">
        <v>52</v>
      </c>
      <c r="G1108" s="121" t="s">
        <v>45</v>
      </c>
      <c r="H1108" s="122">
        <v>2022</v>
      </c>
      <c r="I1108" s="73">
        <v>300</v>
      </c>
      <c r="J1108" s="74">
        <v>300</v>
      </c>
      <c r="K1108" s="74">
        <v>300</v>
      </c>
      <c r="L1108" s="74">
        <v>300</v>
      </c>
      <c r="M1108" s="73">
        <v>300</v>
      </c>
      <c r="N1108" s="73">
        <v>300</v>
      </c>
      <c r="O1108" s="73">
        <v>300</v>
      </c>
      <c r="P1108" s="73">
        <v>300</v>
      </c>
      <c r="Q1108" s="73">
        <v>300</v>
      </c>
      <c r="R1108" s="73">
        <v>300</v>
      </c>
      <c r="S1108" s="73">
        <v>300</v>
      </c>
    </row>
    <row r="1109" spans="1:19">
      <c r="A1109" s="14">
        <f t="shared" si="58"/>
        <v>1109</v>
      </c>
      <c r="B1109" s="121" t="s">
        <v>2438</v>
      </c>
      <c r="C1109" s="121" t="s">
        <v>2439</v>
      </c>
      <c r="D1109" s="121"/>
      <c r="E1109" s="121" t="s">
        <v>469</v>
      </c>
      <c r="F1109" s="121" t="s">
        <v>52</v>
      </c>
      <c r="G1109" s="121" t="s">
        <v>45</v>
      </c>
      <c r="H1109" s="122">
        <v>2023</v>
      </c>
      <c r="I1109" s="73">
        <v>310</v>
      </c>
      <c r="J1109" s="74">
        <v>310</v>
      </c>
      <c r="K1109" s="74">
        <v>310</v>
      </c>
      <c r="L1109" s="74">
        <v>310</v>
      </c>
      <c r="M1109" s="73">
        <v>310</v>
      </c>
      <c r="N1109" s="73">
        <v>310</v>
      </c>
      <c r="O1109" s="73">
        <v>310</v>
      </c>
      <c r="P1109" s="73">
        <v>310</v>
      </c>
      <c r="Q1109" s="73">
        <v>310</v>
      </c>
      <c r="R1109" s="73">
        <v>310</v>
      </c>
      <c r="S1109" s="73">
        <v>310</v>
      </c>
    </row>
    <row r="1110" spans="1:19">
      <c r="A1110" s="14">
        <f t="shared" si="58"/>
        <v>1110</v>
      </c>
      <c r="B1110" s="121" t="s">
        <v>2440</v>
      </c>
      <c r="C1110" s="121" t="s">
        <v>2441</v>
      </c>
      <c r="D1110" s="121"/>
      <c r="E1110" s="121" t="s">
        <v>469</v>
      </c>
      <c r="F1110" s="121" t="s">
        <v>52</v>
      </c>
      <c r="G1110" s="121" t="s">
        <v>45</v>
      </c>
      <c r="H1110" s="122">
        <v>2023</v>
      </c>
      <c r="I1110" s="73">
        <v>200</v>
      </c>
      <c r="J1110" s="74">
        <v>200</v>
      </c>
      <c r="K1110" s="74">
        <v>200</v>
      </c>
      <c r="L1110" s="74">
        <v>200</v>
      </c>
      <c r="M1110" s="73">
        <v>200</v>
      </c>
      <c r="N1110" s="73">
        <v>200</v>
      </c>
      <c r="O1110" s="73">
        <v>200</v>
      </c>
      <c r="P1110" s="73">
        <v>200</v>
      </c>
      <c r="Q1110" s="73">
        <v>200</v>
      </c>
      <c r="R1110" s="73">
        <v>200</v>
      </c>
      <c r="S1110" s="73">
        <v>200</v>
      </c>
    </row>
    <row r="1111" spans="1:19">
      <c r="A1111" s="14">
        <f t="shared" si="58"/>
        <v>1111</v>
      </c>
      <c r="B1111" s="121" t="s">
        <v>2442</v>
      </c>
      <c r="C1111" s="121" t="s">
        <v>2443</v>
      </c>
      <c r="D1111" s="121"/>
      <c r="E1111" s="121" t="s">
        <v>469</v>
      </c>
      <c r="F1111" s="121" t="s">
        <v>52</v>
      </c>
      <c r="G1111" s="121" t="s">
        <v>45</v>
      </c>
      <c r="H1111" s="122">
        <v>2023</v>
      </c>
      <c r="I1111" s="73">
        <v>90</v>
      </c>
      <c r="J1111" s="74">
        <v>90</v>
      </c>
      <c r="K1111" s="74">
        <v>90</v>
      </c>
      <c r="L1111" s="74">
        <v>90</v>
      </c>
      <c r="M1111" s="73">
        <v>90</v>
      </c>
      <c r="N1111" s="73">
        <v>90</v>
      </c>
      <c r="O1111" s="73">
        <v>90</v>
      </c>
      <c r="P1111" s="73">
        <v>90</v>
      </c>
      <c r="Q1111" s="73">
        <v>90</v>
      </c>
      <c r="R1111" s="73">
        <v>90</v>
      </c>
      <c r="S1111" s="73">
        <v>90</v>
      </c>
    </row>
    <row r="1112" spans="1:19">
      <c r="A1112" s="14">
        <f t="shared" si="58"/>
        <v>1112</v>
      </c>
      <c r="B1112" s="121" t="s">
        <v>2759</v>
      </c>
      <c r="C1112" s="121" t="s">
        <v>2760</v>
      </c>
      <c r="D1112" s="121"/>
      <c r="E1112" s="121" t="s">
        <v>256</v>
      </c>
      <c r="F1112" s="121" t="s">
        <v>52</v>
      </c>
      <c r="G1112" s="121" t="s">
        <v>45</v>
      </c>
      <c r="H1112" s="122">
        <v>2023</v>
      </c>
      <c r="I1112" s="73">
        <v>72</v>
      </c>
      <c r="J1112" s="74">
        <v>72</v>
      </c>
      <c r="K1112" s="74">
        <v>72</v>
      </c>
      <c r="L1112" s="74">
        <v>72</v>
      </c>
      <c r="M1112" s="73">
        <v>72</v>
      </c>
      <c r="N1112" s="73">
        <v>72</v>
      </c>
      <c r="O1112" s="73">
        <v>72</v>
      </c>
      <c r="P1112" s="73">
        <v>72</v>
      </c>
      <c r="Q1112" s="73">
        <v>72</v>
      </c>
      <c r="R1112" s="73">
        <v>72</v>
      </c>
      <c r="S1112" s="73">
        <v>72</v>
      </c>
    </row>
    <row r="1113" spans="1:19">
      <c r="A1113" s="14">
        <f t="shared" si="58"/>
        <v>1113</v>
      </c>
      <c r="B1113" s="121" t="s">
        <v>3331</v>
      </c>
      <c r="C1113" s="121" t="s">
        <v>3332</v>
      </c>
      <c r="D1113" s="121"/>
      <c r="E1113" s="121" t="s">
        <v>128</v>
      </c>
      <c r="F1113" s="121" t="s">
        <v>52</v>
      </c>
      <c r="G1113" s="121" t="s">
        <v>47</v>
      </c>
      <c r="H1113" s="122">
        <v>2023</v>
      </c>
      <c r="I1113" s="73">
        <v>46</v>
      </c>
      <c r="J1113" s="74">
        <v>46</v>
      </c>
      <c r="K1113" s="74">
        <v>46</v>
      </c>
      <c r="L1113" s="74">
        <v>46</v>
      </c>
      <c r="M1113" s="73">
        <v>46</v>
      </c>
      <c r="N1113" s="73">
        <v>46</v>
      </c>
      <c r="O1113" s="73">
        <v>46</v>
      </c>
      <c r="P1113" s="73">
        <v>46</v>
      </c>
      <c r="Q1113" s="73">
        <v>46</v>
      </c>
      <c r="R1113" s="73">
        <v>46</v>
      </c>
      <c r="S1113" s="73">
        <v>46</v>
      </c>
    </row>
    <row r="1114" spans="1:19">
      <c r="A1114" s="14">
        <f t="shared" si="58"/>
        <v>1114</v>
      </c>
      <c r="B1114" s="121" t="s">
        <v>2444</v>
      </c>
      <c r="C1114" s="121" t="s">
        <v>2445</v>
      </c>
      <c r="D1114" s="121"/>
      <c r="E1114" s="121" t="s">
        <v>469</v>
      </c>
      <c r="F1114" s="121" t="s">
        <v>52</v>
      </c>
      <c r="G1114" s="121" t="s">
        <v>45</v>
      </c>
      <c r="H1114" s="122">
        <v>2023</v>
      </c>
      <c r="I1114" s="73">
        <v>200</v>
      </c>
      <c r="J1114" s="74">
        <v>200</v>
      </c>
      <c r="K1114" s="74">
        <v>200</v>
      </c>
      <c r="L1114" s="74">
        <v>200</v>
      </c>
      <c r="M1114" s="73">
        <v>200</v>
      </c>
      <c r="N1114" s="73">
        <v>200</v>
      </c>
      <c r="O1114" s="73">
        <v>200</v>
      </c>
      <c r="P1114" s="73">
        <v>200</v>
      </c>
      <c r="Q1114" s="73">
        <v>200</v>
      </c>
      <c r="R1114" s="73">
        <v>200</v>
      </c>
      <c r="S1114" s="73">
        <v>200</v>
      </c>
    </row>
    <row r="1115" spans="1:19">
      <c r="A1115" s="14">
        <f t="shared" si="58"/>
        <v>1115</v>
      </c>
      <c r="B1115" s="121" t="s">
        <v>2761</v>
      </c>
      <c r="C1115" s="121" t="s">
        <v>2762</v>
      </c>
      <c r="D1115" s="121"/>
      <c r="E1115" s="121" t="s">
        <v>62</v>
      </c>
      <c r="F1115" s="121" t="s">
        <v>52</v>
      </c>
      <c r="G1115" s="121" t="s">
        <v>45</v>
      </c>
      <c r="H1115" s="122">
        <v>2022</v>
      </c>
      <c r="I1115" s="73">
        <v>80</v>
      </c>
      <c r="J1115" s="74">
        <v>80</v>
      </c>
      <c r="K1115" s="74">
        <v>80</v>
      </c>
      <c r="L1115" s="74">
        <v>80</v>
      </c>
      <c r="M1115" s="73">
        <v>80</v>
      </c>
      <c r="N1115" s="73">
        <v>80</v>
      </c>
      <c r="O1115" s="73">
        <v>80</v>
      </c>
      <c r="P1115" s="73">
        <v>80</v>
      </c>
      <c r="Q1115" s="73">
        <v>80</v>
      </c>
      <c r="R1115" s="73">
        <v>80</v>
      </c>
      <c r="S1115" s="73">
        <v>80</v>
      </c>
    </row>
    <row r="1116" spans="1:19">
      <c r="A1116" s="14">
        <f t="shared" si="58"/>
        <v>1116</v>
      </c>
      <c r="B1116" s="121" t="s">
        <v>2446</v>
      </c>
      <c r="C1116" s="121" t="s">
        <v>2447</v>
      </c>
      <c r="D1116" s="121"/>
      <c r="E1116" s="121" t="s">
        <v>54</v>
      </c>
      <c r="F1116" s="121" t="s">
        <v>52</v>
      </c>
      <c r="G1116" s="121" t="s">
        <v>46</v>
      </c>
      <c r="H1116" s="122">
        <v>2025</v>
      </c>
      <c r="I1116" s="73">
        <v>200</v>
      </c>
      <c r="J1116" s="74">
        <v>0</v>
      </c>
      <c r="K1116" s="74">
        <v>0</v>
      </c>
      <c r="L1116" s="74">
        <v>0</v>
      </c>
      <c r="M1116" s="73">
        <v>200</v>
      </c>
      <c r="N1116" s="73">
        <v>200</v>
      </c>
      <c r="O1116" s="73">
        <v>200</v>
      </c>
      <c r="P1116" s="73">
        <v>200</v>
      </c>
      <c r="Q1116" s="73">
        <v>200</v>
      </c>
      <c r="R1116" s="73">
        <v>200</v>
      </c>
      <c r="S1116" s="73">
        <v>200</v>
      </c>
    </row>
    <row r="1117" spans="1:19">
      <c r="A1117" s="14">
        <f t="shared" si="58"/>
        <v>1117</v>
      </c>
      <c r="B1117" s="121" t="s">
        <v>2763</v>
      </c>
      <c r="C1117" s="121" t="s">
        <v>2764</v>
      </c>
      <c r="D1117" s="121"/>
      <c r="E1117" s="121" t="s">
        <v>2765</v>
      </c>
      <c r="F1117" s="121" t="s">
        <v>52</v>
      </c>
      <c r="G1117" s="121" t="s">
        <v>45</v>
      </c>
      <c r="H1117" s="122">
        <v>2023</v>
      </c>
      <c r="I1117" s="73">
        <v>204.5</v>
      </c>
      <c r="J1117" s="74">
        <v>204.5</v>
      </c>
      <c r="K1117" s="74">
        <v>204.5</v>
      </c>
      <c r="L1117" s="74">
        <v>204.5</v>
      </c>
      <c r="M1117" s="73">
        <v>204.5</v>
      </c>
      <c r="N1117" s="73">
        <v>204.5</v>
      </c>
      <c r="O1117" s="73">
        <v>204.5</v>
      </c>
      <c r="P1117" s="73">
        <v>204.5</v>
      </c>
      <c r="Q1117" s="73">
        <v>204.5</v>
      </c>
      <c r="R1117" s="73">
        <v>204.5</v>
      </c>
      <c r="S1117" s="73">
        <v>204.5</v>
      </c>
    </row>
    <row r="1118" spans="1:19">
      <c r="A1118" s="14">
        <f t="shared" si="58"/>
        <v>1118</v>
      </c>
      <c r="B1118" s="121" t="s">
        <v>2766</v>
      </c>
      <c r="C1118" s="121" t="s">
        <v>133</v>
      </c>
      <c r="D1118" s="121"/>
      <c r="E1118" s="121" t="s">
        <v>132</v>
      </c>
      <c r="F1118" s="121" t="s">
        <v>52</v>
      </c>
      <c r="G1118" s="121" t="s">
        <v>55</v>
      </c>
      <c r="H1118" s="122">
        <v>2023</v>
      </c>
      <c r="I1118" s="73">
        <v>517.29999999999995</v>
      </c>
      <c r="J1118" s="74">
        <v>0</v>
      </c>
      <c r="K1118" s="74">
        <v>517.29999999999995</v>
      </c>
      <c r="L1118" s="74">
        <v>517.29999999999995</v>
      </c>
      <c r="M1118" s="73">
        <v>517.29999999999995</v>
      </c>
      <c r="N1118" s="73">
        <v>517.29999999999995</v>
      </c>
      <c r="O1118" s="73">
        <v>517.29999999999995</v>
      </c>
      <c r="P1118" s="73">
        <v>517.29999999999995</v>
      </c>
      <c r="Q1118" s="73">
        <v>517.29999999999995</v>
      </c>
      <c r="R1118" s="73">
        <v>517.29999999999995</v>
      </c>
      <c r="S1118" s="73">
        <v>517.29999999999995</v>
      </c>
    </row>
    <row r="1119" spans="1:19">
      <c r="A1119" s="14">
        <f t="shared" si="58"/>
        <v>1119</v>
      </c>
      <c r="B1119" s="121" t="s">
        <v>2767</v>
      </c>
      <c r="C1119" s="121" t="s">
        <v>2768</v>
      </c>
      <c r="D1119" s="121"/>
      <c r="E1119" s="121" t="s">
        <v>2352</v>
      </c>
      <c r="F1119" s="121" t="s">
        <v>52</v>
      </c>
      <c r="G1119" s="121" t="s">
        <v>45</v>
      </c>
      <c r="H1119" s="122">
        <v>2022</v>
      </c>
      <c r="I1119" s="73">
        <v>240.9</v>
      </c>
      <c r="J1119" s="74">
        <v>240.9</v>
      </c>
      <c r="K1119" s="74">
        <v>240.9</v>
      </c>
      <c r="L1119" s="74">
        <v>240.9</v>
      </c>
      <c r="M1119" s="73">
        <v>240.9</v>
      </c>
      <c r="N1119" s="73">
        <v>240.9</v>
      </c>
      <c r="O1119" s="73">
        <v>240.9</v>
      </c>
      <c r="P1119" s="73">
        <v>240.9</v>
      </c>
      <c r="Q1119" s="73">
        <v>240.9</v>
      </c>
      <c r="R1119" s="73">
        <v>240.9</v>
      </c>
      <c r="S1119" s="73">
        <v>240.9</v>
      </c>
    </row>
    <row r="1120" spans="1:19">
      <c r="A1120" s="14">
        <f t="shared" si="58"/>
        <v>1120</v>
      </c>
      <c r="B1120" s="121" t="s">
        <v>2448</v>
      </c>
      <c r="C1120" s="121" t="s">
        <v>2449</v>
      </c>
      <c r="D1120" s="121"/>
      <c r="E1120" s="121" t="s">
        <v>1628</v>
      </c>
      <c r="F1120" s="121" t="s">
        <v>52</v>
      </c>
      <c r="G1120" s="121" t="s">
        <v>55</v>
      </c>
      <c r="H1120" s="122">
        <v>2023</v>
      </c>
      <c r="I1120" s="73">
        <v>514.1</v>
      </c>
      <c r="J1120" s="74">
        <v>514.1</v>
      </c>
      <c r="K1120" s="74">
        <v>514.1</v>
      </c>
      <c r="L1120" s="74">
        <v>514.1</v>
      </c>
      <c r="M1120" s="73">
        <v>514.1</v>
      </c>
      <c r="N1120" s="73">
        <v>514.1</v>
      </c>
      <c r="O1120" s="73">
        <v>514.1</v>
      </c>
      <c r="P1120" s="73">
        <v>514.1</v>
      </c>
      <c r="Q1120" s="73">
        <v>514.1</v>
      </c>
      <c r="R1120" s="73">
        <v>514.1</v>
      </c>
      <c r="S1120" s="73">
        <v>514.1</v>
      </c>
    </row>
    <row r="1121" spans="1:19">
      <c r="A1121" s="14">
        <f t="shared" si="58"/>
        <v>1121</v>
      </c>
      <c r="B1121" s="121" t="s">
        <v>1786</v>
      </c>
      <c r="C1121" s="121" t="s">
        <v>1787</v>
      </c>
      <c r="D1121" s="121"/>
      <c r="E1121" s="121" t="s">
        <v>1595</v>
      </c>
      <c r="F1121" s="121" t="s">
        <v>52</v>
      </c>
      <c r="G1121" s="121" t="s">
        <v>47</v>
      </c>
      <c r="H1121" s="122">
        <v>2023</v>
      </c>
      <c r="I1121" s="73">
        <v>110</v>
      </c>
      <c r="J1121" s="74">
        <v>110</v>
      </c>
      <c r="K1121" s="74">
        <v>110</v>
      </c>
      <c r="L1121" s="74">
        <v>110</v>
      </c>
      <c r="M1121" s="73">
        <v>110</v>
      </c>
      <c r="N1121" s="73">
        <v>110</v>
      </c>
      <c r="O1121" s="73">
        <v>110</v>
      </c>
      <c r="P1121" s="73">
        <v>110</v>
      </c>
      <c r="Q1121" s="73">
        <v>110</v>
      </c>
      <c r="R1121" s="73">
        <v>110</v>
      </c>
      <c r="S1121" s="73">
        <v>110</v>
      </c>
    </row>
    <row r="1122" spans="1:19">
      <c r="A1122" s="14">
        <f t="shared" si="58"/>
        <v>1122</v>
      </c>
      <c r="B1122" s="121" t="s">
        <v>2450</v>
      </c>
      <c r="C1122" s="121" t="s">
        <v>2451</v>
      </c>
      <c r="D1122" s="121"/>
      <c r="E1122" s="121" t="s">
        <v>1508</v>
      </c>
      <c r="F1122" s="121" t="s">
        <v>52</v>
      </c>
      <c r="G1122" s="121" t="s">
        <v>45</v>
      </c>
      <c r="H1122" s="122">
        <v>2023</v>
      </c>
      <c r="I1122" s="73">
        <v>103.1</v>
      </c>
      <c r="J1122" s="74">
        <v>103.1</v>
      </c>
      <c r="K1122" s="74">
        <v>103.1</v>
      </c>
      <c r="L1122" s="74">
        <v>103.1</v>
      </c>
      <c r="M1122" s="73">
        <v>103.1</v>
      </c>
      <c r="N1122" s="73">
        <v>103.1</v>
      </c>
      <c r="O1122" s="73">
        <v>103.1</v>
      </c>
      <c r="P1122" s="73">
        <v>103.1</v>
      </c>
      <c r="Q1122" s="73">
        <v>103.1</v>
      </c>
      <c r="R1122" s="73">
        <v>103.1</v>
      </c>
      <c r="S1122" s="73">
        <v>103.1</v>
      </c>
    </row>
    <row r="1123" spans="1:19">
      <c r="A1123" s="14">
        <f t="shared" si="58"/>
        <v>1123</v>
      </c>
      <c r="B1123" s="121" t="s">
        <v>3333</v>
      </c>
      <c r="C1123" s="121" t="s">
        <v>3334</v>
      </c>
      <c r="D1123" s="121"/>
      <c r="E1123" s="121" t="s">
        <v>1659</v>
      </c>
      <c r="F1123" s="121" t="s">
        <v>52</v>
      </c>
      <c r="G1123" s="121" t="s">
        <v>45</v>
      </c>
      <c r="H1123" s="122">
        <v>2023</v>
      </c>
      <c r="I1123" s="73">
        <v>122</v>
      </c>
      <c r="J1123" s="74">
        <v>122</v>
      </c>
      <c r="K1123" s="74">
        <v>122</v>
      </c>
      <c r="L1123" s="74">
        <v>122</v>
      </c>
      <c r="M1123" s="73">
        <v>122</v>
      </c>
      <c r="N1123" s="73">
        <v>122</v>
      </c>
      <c r="O1123" s="73">
        <v>122</v>
      </c>
      <c r="P1123" s="73">
        <v>122</v>
      </c>
      <c r="Q1123" s="73">
        <v>122</v>
      </c>
      <c r="R1123" s="73">
        <v>122</v>
      </c>
      <c r="S1123" s="73">
        <v>122</v>
      </c>
    </row>
    <row r="1124" spans="1:19">
      <c r="A1124" s="14">
        <f t="shared" si="58"/>
        <v>1124</v>
      </c>
      <c r="B1124" s="121" t="s">
        <v>2452</v>
      </c>
      <c r="C1124" s="121" t="s">
        <v>2453</v>
      </c>
      <c r="D1124" s="121"/>
      <c r="E1124" s="121" t="s">
        <v>211</v>
      </c>
      <c r="F1124" s="121" t="s">
        <v>52</v>
      </c>
      <c r="G1124" s="121" t="s">
        <v>46</v>
      </c>
      <c r="H1124" s="122">
        <v>2023</v>
      </c>
      <c r="I1124" s="73">
        <v>121.9</v>
      </c>
      <c r="J1124" s="74">
        <v>0</v>
      </c>
      <c r="K1124" s="74">
        <v>121.9</v>
      </c>
      <c r="L1124" s="74">
        <v>121.9</v>
      </c>
      <c r="M1124" s="73">
        <v>121.9</v>
      </c>
      <c r="N1124" s="73">
        <v>121.9</v>
      </c>
      <c r="O1124" s="73">
        <v>121.9</v>
      </c>
      <c r="P1124" s="73">
        <v>121.9</v>
      </c>
      <c r="Q1124" s="73">
        <v>121.9</v>
      </c>
      <c r="R1124" s="73">
        <v>121.9</v>
      </c>
      <c r="S1124" s="73">
        <v>121.9</v>
      </c>
    </row>
    <row r="1125" spans="1:19">
      <c r="A1125" s="14">
        <f t="shared" si="58"/>
        <v>1125</v>
      </c>
      <c r="B1125" s="121" t="s">
        <v>2320</v>
      </c>
      <c r="C1125" s="121" t="s">
        <v>2321</v>
      </c>
      <c r="D1125" s="121"/>
      <c r="E1125" s="121" t="s">
        <v>89</v>
      </c>
      <c r="F1125" s="121" t="s">
        <v>52</v>
      </c>
      <c r="G1125" s="121" t="s">
        <v>47</v>
      </c>
      <c r="H1125" s="122">
        <v>2024</v>
      </c>
      <c r="I1125" s="73">
        <v>413.6</v>
      </c>
      <c r="J1125" s="74">
        <v>0</v>
      </c>
      <c r="K1125" s="74">
        <v>0</v>
      </c>
      <c r="L1125" s="74">
        <v>413.6</v>
      </c>
      <c r="M1125" s="73">
        <v>413.6</v>
      </c>
      <c r="N1125" s="73">
        <v>413.6</v>
      </c>
      <c r="O1125" s="73">
        <v>413.6</v>
      </c>
      <c r="P1125" s="73">
        <v>413.6</v>
      </c>
      <c r="Q1125" s="73">
        <v>413.6</v>
      </c>
      <c r="R1125" s="73">
        <v>413.6</v>
      </c>
      <c r="S1125" s="73">
        <v>413.6</v>
      </c>
    </row>
    <row r="1126" spans="1:19">
      <c r="A1126" s="14">
        <f t="shared" si="58"/>
        <v>1126</v>
      </c>
      <c r="B1126" s="121" t="s">
        <v>3335</v>
      </c>
      <c r="C1126" s="121" t="s">
        <v>3336</v>
      </c>
      <c r="D1126" s="121"/>
      <c r="E1126" s="121" t="s">
        <v>57</v>
      </c>
      <c r="F1126" s="121" t="s">
        <v>52</v>
      </c>
      <c r="G1126" s="121" t="s">
        <v>47</v>
      </c>
      <c r="H1126" s="122">
        <v>2023</v>
      </c>
      <c r="I1126" s="73">
        <v>608.70000000000005</v>
      </c>
      <c r="J1126" s="74">
        <v>0</v>
      </c>
      <c r="K1126" s="74">
        <v>608.70000000000005</v>
      </c>
      <c r="L1126" s="74">
        <v>608.70000000000005</v>
      </c>
      <c r="M1126" s="73">
        <v>608.70000000000005</v>
      </c>
      <c r="N1126" s="73">
        <v>608.70000000000005</v>
      </c>
      <c r="O1126" s="73">
        <v>608.70000000000005</v>
      </c>
      <c r="P1126" s="73">
        <v>608.70000000000005</v>
      </c>
      <c r="Q1126" s="73">
        <v>608.70000000000005</v>
      </c>
      <c r="R1126" s="73">
        <v>608.70000000000005</v>
      </c>
      <c r="S1126" s="73">
        <v>608.70000000000005</v>
      </c>
    </row>
    <row r="1127" spans="1:19">
      <c r="A1127" s="14">
        <f t="shared" si="58"/>
        <v>1127</v>
      </c>
      <c r="B1127" s="121" t="s">
        <v>2769</v>
      </c>
      <c r="C1127" s="121" t="s">
        <v>2770</v>
      </c>
      <c r="D1127" s="121"/>
      <c r="E1127" s="121" t="s">
        <v>2771</v>
      </c>
      <c r="F1127" s="121" t="s">
        <v>52</v>
      </c>
      <c r="G1127" s="121" t="s">
        <v>45</v>
      </c>
      <c r="H1127" s="122">
        <v>2022</v>
      </c>
      <c r="I1127" s="73">
        <v>100</v>
      </c>
      <c r="J1127" s="74">
        <v>100</v>
      </c>
      <c r="K1127" s="74">
        <v>100</v>
      </c>
      <c r="L1127" s="74">
        <v>100</v>
      </c>
      <c r="M1127" s="73">
        <v>100</v>
      </c>
      <c r="N1127" s="73">
        <v>100</v>
      </c>
      <c r="O1127" s="73">
        <v>100</v>
      </c>
      <c r="P1127" s="73">
        <v>100</v>
      </c>
      <c r="Q1127" s="73">
        <v>100</v>
      </c>
      <c r="R1127" s="73">
        <v>100</v>
      </c>
      <c r="S1127" s="73">
        <v>100</v>
      </c>
    </row>
    <row r="1128" spans="1:19">
      <c r="A1128" s="14">
        <f t="shared" si="58"/>
        <v>1128</v>
      </c>
      <c r="B1128" s="121" t="s">
        <v>3154</v>
      </c>
      <c r="C1128" s="121" t="s">
        <v>3155</v>
      </c>
      <c r="D1128" s="121"/>
      <c r="E1128" s="121" t="s">
        <v>297</v>
      </c>
      <c r="F1128" s="121" t="s">
        <v>52</v>
      </c>
      <c r="G1128" s="121" t="s">
        <v>46</v>
      </c>
      <c r="H1128" s="122">
        <v>2023</v>
      </c>
      <c r="I1128" s="73">
        <v>608.79999999999995</v>
      </c>
      <c r="J1128" s="74">
        <v>608.79999999999995</v>
      </c>
      <c r="K1128" s="74">
        <v>608.79999999999995</v>
      </c>
      <c r="L1128" s="74">
        <v>608.79999999999995</v>
      </c>
      <c r="M1128" s="73">
        <v>608.79999999999995</v>
      </c>
      <c r="N1128" s="73">
        <v>608.79999999999995</v>
      </c>
      <c r="O1128" s="73">
        <v>608.79999999999995</v>
      </c>
      <c r="P1128" s="73">
        <v>608.79999999999995</v>
      </c>
      <c r="Q1128" s="73">
        <v>608.79999999999995</v>
      </c>
      <c r="R1128" s="73">
        <v>608.79999999999995</v>
      </c>
      <c r="S1128" s="73">
        <v>608.79999999999995</v>
      </c>
    </row>
    <row r="1129" spans="1:19">
      <c r="A1129" s="14">
        <f t="shared" si="58"/>
        <v>1129</v>
      </c>
      <c r="B1129" s="121" t="s">
        <v>2772</v>
      </c>
      <c r="C1129" s="121" t="s">
        <v>2773</v>
      </c>
      <c r="D1129" s="121"/>
      <c r="E1129" s="121" t="s">
        <v>128</v>
      </c>
      <c r="F1129" s="121" t="s">
        <v>52</v>
      </c>
      <c r="G1129" s="121" t="s">
        <v>47</v>
      </c>
      <c r="H1129" s="122">
        <v>2023</v>
      </c>
      <c r="I1129" s="73">
        <v>46.2</v>
      </c>
      <c r="J1129" s="74">
        <v>46.2</v>
      </c>
      <c r="K1129" s="74">
        <v>46.2</v>
      </c>
      <c r="L1129" s="74">
        <v>46.2</v>
      </c>
      <c r="M1129" s="73">
        <v>46.2</v>
      </c>
      <c r="N1129" s="73">
        <v>46.2</v>
      </c>
      <c r="O1129" s="73">
        <v>46.2</v>
      </c>
      <c r="P1129" s="73">
        <v>46.2</v>
      </c>
      <c r="Q1129" s="73">
        <v>46.2</v>
      </c>
      <c r="R1129" s="73">
        <v>46.2</v>
      </c>
      <c r="S1129" s="73">
        <v>46.2</v>
      </c>
    </row>
    <row r="1130" spans="1:19">
      <c r="A1130" s="14">
        <f t="shared" si="58"/>
        <v>1130</v>
      </c>
      <c r="B1130" s="121" t="s">
        <v>2454</v>
      </c>
      <c r="C1130" s="121" t="s">
        <v>2455</v>
      </c>
      <c r="D1130" s="121"/>
      <c r="E1130" s="121" t="s">
        <v>2329</v>
      </c>
      <c r="F1130" s="121" t="s">
        <v>52</v>
      </c>
      <c r="G1130" s="121" t="s">
        <v>45</v>
      </c>
      <c r="H1130" s="122">
        <v>2023</v>
      </c>
      <c r="I1130" s="73">
        <v>252</v>
      </c>
      <c r="J1130" s="74">
        <v>0</v>
      </c>
      <c r="K1130" s="74">
        <v>252</v>
      </c>
      <c r="L1130" s="74">
        <v>252</v>
      </c>
      <c r="M1130" s="73">
        <v>252</v>
      </c>
      <c r="N1130" s="73">
        <v>252</v>
      </c>
      <c r="O1130" s="73">
        <v>252</v>
      </c>
      <c r="P1130" s="73">
        <v>252</v>
      </c>
      <c r="Q1130" s="73">
        <v>252</v>
      </c>
      <c r="R1130" s="73">
        <v>252</v>
      </c>
      <c r="S1130" s="73">
        <v>252</v>
      </c>
    </row>
    <row r="1131" spans="1:19">
      <c r="A1131" s="14">
        <f t="shared" si="58"/>
        <v>1131</v>
      </c>
      <c r="B1131" s="121" t="s">
        <v>1653</v>
      </c>
      <c r="C1131" s="121" t="s">
        <v>1654</v>
      </c>
      <c r="D1131" s="121"/>
      <c r="E1131" s="121" t="s">
        <v>724</v>
      </c>
      <c r="F1131" s="121" t="s">
        <v>52</v>
      </c>
      <c r="G1131" s="121" t="s">
        <v>46</v>
      </c>
      <c r="H1131" s="122">
        <v>2023</v>
      </c>
      <c r="I1131" s="73">
        <v>204.1</v>
      </c>
      <c r="J1131" s="74">
        <v>0</v>
      </c>
      <c r="K1131" s="74">
        <v>204.1</v>
      </c>
      <c r="L1131" s="74">
        <v>204.1</v>
      </c>
      <c r="M1131" s="73">
        <v>204.1</v>
      </c>
      <c r="N1131" s="73">
        <v>204.1</v>
      </c>
      <c r="O1131" s="73">
        <v>204.1</v>
      </c>
      <c r="P1131" s="73">
        <v>204.1</v>
      </c>
      <c r="Q1131" s="73">
        <v>204.1</v>
      </c>
      <c r="R1131" s="73">
        <v>204.1</v>
      </c>
      <c r="S1131" s="73">
        <v>204.1</v>
      </c>
    </row>
    <row r="1132" spans="1:19">
      <c r="A1132" s="14">
        <f t="shared" si="58"/>
        <v>1132</v>
      </c>
      <c r="B1132" s="121" t="s">
        <v>3337</v>
      </c>
      <c r="C1132" s="121" t="s">
        <v>3338</v>
      </c>
      <c r="D1132" s="121"/>
      <c r="E1132" s="121" t="s">
        <v>1628</v>
      </c>
      <c r="F1132" s="121" t="s">
        <v>52</v>
      </c>
      <c r="G1132" s="121" t="s">
        <v>55</v>
      </c>
      <c r="H1132" s="122">
        <v>2023</v>
      </c>
      <c r="I1132" s="73">
        <v>600</v>
      </c>
      <c r="J1132" s="74">
        <v>0</v>
      </c>
      <c r="K1132" s="74">
        <v>600</v>
      </c>
      <c r="L1132" s="74">
        <v>600</v>
      </c>
      <c r="M1132" s="73">
        <v>600</v>
      </c>
      <c r="N1132" s="73">
        <v>600</v>
      </c>
      <c r="O1132" s="73">
        <v>600</v>
      </c>
      <c r="P1132" s="73">
        <v>600</v>
      </c>
      <c r="Q1132" s="73">
        <v>600</v>
      </c>
      <c r="R1132" s="73">
        <v>600</v>
      </c>
      <c r="S1132" s="73">
        <v>600</v>
      </c>
    </row>
    <row r="1133" spans="1:19">
      <c r="A1133" s="14">
        <f t="shared" si="58"/>
        <v>1133</v>
      </c>
      <c r="B1133" s="121" t="s">
        <v>2322</v>
      </c>
      <c r="C1133" s="121" t="s">
        <v>2323</v>
      </c>
      <c r="D1133" s="121"/>
      <c r="E1133" s="121" t="s">
        <v>125</v>
      </c>
      <c r="F1133" s="121" t="s">
        <v>52</v>
      </c>
      <c r="G1133" s="121" t="s">
        <v>47</v>
      </c>
      <c r="H1133" s="122">
        <v>2023</v>
      </c>
      <c r="I1133" s="73">
        <v>125</v>
      </c>
      <c r="J1133" s="74">
        <v>0</v>
      </c>
      <c r="K1133" s="74">
        <v>125</v>
      </c>
      <c r="L1133" s="74">
        <v>125</v>
      </c>
      <c r="M1133" s="73">
        <v>125</v>
      </c>
      <c r="N1133" s="73">
        <v>125</v>
      </c>
      <c r="O1133" s="73">
        <v>125</v>
      </c>
      <c r="P1133" s="73">
        <v>125</v>
      </c>
      <c r="Q1133" s="73">
        <v>125</v>
      </c>
      <c r="R1133" s="73">
        <v>125</v>
      </c>
      <c r="S1133" s="73">
        <v>125</v>
      </c>
    </row>
    <row r="1134" spans="1:19">
      <c r="A1134" s="14">
        <f t="shared" si="58"/>
        <v>1134</v>
      </c>
      <c r="B1134" s="121" t="s">
        <v>2840</v>
      </c>
      <c r="C1134" s="121" t="s">
        <v>2841</v>
      </c>
      <c r="D1134" s="121"/>
      <c r="E1134" s="121" t="s">
        <v>1141</v>
      </c>
      <c r="F1134" s="121" t="s">
        <v>52</v>
      </c>
      <c r="G1134" s="121" t="s">
        <v>47</v>
      </c>
      <c r="H1134" s="122">
        <v>2023</v>
      </c>
      <c r="I1134" s="73">
        <v>258.39999999999998</v>
      </c>
      <c r="J1134" s="74">
        <v>0</v>
      </c>
      <c r="K1134" s="74">
        <v>258.39999999999998</v>
      </c>
      <c r="L1134" s="74">
        <v>258.39999999999998</v>
      </c>
      <c r="M1134" s="73">
        <v>258.39999999999998</v>
      </c>
      <c r="N1134" s="73">
        <v>258.39999999999998</v>
      </c>
      <c r="O1134" s="73">
        <v>258.39999999999998</v>
      </c>
      <c r="P1134" s="73">
        <v>258.39999999999998</v>
      </c>
      <c r="Q1134" s="73">
        <v>258.39999999999998</v>
      </c>
      <c r="R1134" s="73">
        <v>258.39999999999998</v>
      </c>
      <c r="S1134" s="73">
        <v>258.39999999999998</v>
      </c>
    </row>
    <row r="1135" spans="1:19">
      <c r="A1135" s="14">
        <f t="shared" si="58"/>
        <v>1135</v>
      </c>
      <c r="B1135" s="121" t="s">
        <v>2774</v>
      </c>
      <c r="C1135" s="121" t="s">
        <v>2775</v>
      </c>
      <c r="D1135" s="121"/>
      <c r="E1135" s="121" t="s">
        <v>394</v>
      </c>
      <c r="F1135" s="121" t="s">
        <v>52</v>
      </c>
      <c r="G1135" s="121" t="s">
        <v>90</v>
      </c>
      <c r="H1135" s="122">
        <v>2023</v>
      </c>
      <c r="I1135" s="73">
        <v>156.4</v>
      </c>
      <c r="J1135" s="74">
        <v>156.4</v>
      </c>
      <c r="K1135" s="74">
        <v>156.4</v>
      </c>
      <c r="L1135" s="74">
        <v>156.4</v>
      </c>
      <c r="M1135" s="73">
        <v>156.4</v>
      </c>
      <c r="N1135" s="73">
        <v>156.4</v>
      </c>
      <c r="O1135" s="73">
        <v>156.4</v>
      </c>
      <c r="P1135" s="73">
        <v>156.4</v>
      </c>
      <c r="Q1135" s="73">
        <v>156.4</v>
      </c>
      <c r="R1135" s="73">
        <v>156.4</v>
      </c>
      <c r="S1135" s="73">
        <v>156.4</v>
      </c>
    </row>
    <row r="1136" spans="1:19">
      <c r="A1136" s="14">
        <f t="shared" si="58"/>
        <v>1136</v>
      </c>
      <c r="B1136" s="121" t="s">
        <v>2456</v>
      </c>
      <c r="C1136" s="121" t="s">
        <v>2457</v>
      </c>
      <c r="D1136" s="121"/>
      <c r="E1136" s="121" t="s">
        <v>1059</v>
      </c>
      <c r="F1136" s="121" t="s">
        <v>52</v>
      </c>
      <c r="G1136" s="121" t="s">
        <v>47</v>
      </c>
      <c r="H1136" s="122">
        <v>2023</v>
      </c>
      <c r="I1136" s="73">
        <v>374.4</v>
      </c>
      <c r="J1136" s="74">
        <v>374.4</v>
      </c>
      <c r="K1136" s="74">
        <v>374.4</v>
      </c>
      <c r="L1136" s="74">
        <v>374.4</v>
      </c>
      <c r="M1136" s="73">
        <v>374.4</v>
      </c>
      <c r="N1136" s="73">
        <v>374.4</v>
      </c>
      <c r="O1136" s="73">
        <v>374.4</v>
      </c>
      <c r="P1136" s="73">
        <v>374.4</v>
      </c>
      <c r="Q1136" s="73">
        <v>374.4</v>
      </c>
      <c r="R1136" s="73">
        <v>374.4</v>
      </c>
      <c r="S1136" s="73">
        <v>374.4</v>
      </c>
    </row>
    <row r="1137" spans="1:19">
      <c r="A1137" s="14">
        <f t="shared" si="58"/>
        <v>1137</v>
      </c>
      <c r="B1137" s="121" t="s">
        <v>3339</v>
      </c>
      <c r="C1137" s="121" t="s">
        <v>3340</v>
      </c>
      <c r="D1137" s="121"/>
      <c r="E1137" s="121" t="s">
        <v>3341</v>
      </c>
      <c r="F1137" s="121" t="s">
        <v>52</v>
      </c>
      <c r="G1137" s="121" t="s">
        <v>46</v>
      </c>
      <c r="H1137" s="122">
        <v>2023</v>
      </c>
      <c r="I1137" s="73">
        <v>40</v>
      </c>
      <c r="J1137" s="74">
        <v>0</v>
      </c>
      <c r="K1137" s="74">
        <v>40</v>
      </c>
      <c r="L1137" s="74">
        <v>40</v>
      </c>
      <c r="M1137" s="73">
        <v>40</v>
      </c>
      <c r="N1137" s="73">
        <v>40</v>
      </c>
      <c r="O1137" s="73">
        <v>40</v>
      </c>
      <c r="P1137" s="73">
        <v>40</v>
      </c>
      <c r="Q1137" s="73">
        <v>40</v>
      </c>
      <c r="R1137" s="73">
        <v>40</v>
      </c>
      <c r="S1137" s="73">
        <v>40</v>
      </c>
    </row>
    <row r="1138" spans="1:19">
      <c r="A1138" s="14">
        <f t="shared" si="58"/>
        <v>1138</v>
      </c>
      <c r="B1138" s="121" t="s">
        <v>1663</v>
      </c>
      <c r="C1138" s="121" t="s">
        <v>1664</v>
      </c>
      <c r="D1138" s="121"/>
      <c r="E1138" s="121" t="s">
        <v>1590</v>
      </c>
      <c r="F1138" s="121" t="s">
        <v>52</v>
      </c>
      <c r="G1138" s="121" t="s">
        <v>90</v>
      </c>
      <c r="H1138" s="122">
        <v>2023</v>
      </c>
      <c r="I1138" s="73">
        <v>101.3</v>
      </c>
      <c r="J1138" s="74">
        <v>101.3</v>
      </c>
      <c r="K1138" s="74">
        <v>101.3</v>
      </c>
      <c r="L1138" s="74">
        <v>101.3</v>
      </c>
      <c r="M1138" s="73">
        <v>101.3</v>
      </c>
      <c r="N1138" s="73">
        <v>101.3</v>
      </c>
      <c r="O1138" s="73">
        <v>101.3</v>
      </c>
      <c r="P1138" s="73">
        <v>101.3</v>
      </c>
      <c r="Q1138" s="73">
        <v>101.3</v>
      </c>
      <c r="R1138" s="73">
        <v>101.3</v>
      </c>
      <c r="S1138" s="73">
        <v>101.3</v>
      </c>
    </row>
    <row r="1139" spans="1:19">
      <c r="A1139" s="14">
        <f t="shared" si="58"/>
        <v>1139</v>
      </c>
      <c r="B1139" s="121" t="s">
        <v>2458</v>
      </c>
      <c r="C1139" s="121" t="s">
        <v>2459</v>
      </c>
      <c r="D1139" s="121"/>
      <c r="E1139" s="121" t="s">
        <v>1590</v>
      </c>
      <c r="F1139" s="121" t="s">
        <v>52</v>
      </c>
      <c r="G1139" s="121" t="s">
        <v>90</v>
      </c>
      <c r="H1139" s="122">
        <v>2022</v>
      </c>
      <c r="I1139" s="73">
        <v>77</v>
      </c>
      <c r="J1139" s="74">
        <v>77</v>
      </c>
      <c r="K1139" s="74">
        <v>77</v>
      </c>
      <c r="L1139" s="74">
        <v>77</v>
      </c>
      <c r="M1139" s="73">
        <v>77</v>
      </c>
      <c r="N1139" s="73">
        <v>77</v>
      </c>
      <c r="O1139" s="73">
        <v>77</v>
      </c>
      <c r="P1139" s="73">
        <v>77</v>
      </c>
      <c r="Q1139" s="73">
        <v>77</v>
      </c>
      <c r="R1139" s="73">
        <v>77</v>
      </c>
      <c r="S1139" s="73">
        <v>77</v>
      </c>
    </row>
    <row r="1140" spans="1:19">
      <c r="A1140" s="14">
        <f t="shared" si="58"/>
        <v>1140</v>
      </c>
      <c r="B1140" s="121" t="s">
        <v>2776</v>
      </c>
      <c r="C1140" s="121" t="s">
        <v>2777</v>
      </c>
      <c r="D1140" s="121"/>
      <c r="E1140" s="121" t="s">
        <v>136</v>
      </c>
      <c r="F1140" s="121" t="s">
        <v>52</v>
      </c>
      <c r="G1140" s="121" t="s">
        <v>46</v>
      </c>
      <c r="H1140" s="122">
        <v>2024</v>
      </c>
      <c r="I1140" s="73">
        <v>617.1</v>
      </c>
      <c r="J1140" s="74">
        <v>0</v>
      </c>
      <c r="K1140" s="74">
        <v>617.1</v>
      </c>
      <c r="L1140" s="74">
        <v>617.1</v>
      </c>
      <c r="M1140" s="73">
        <v>617.1</v>
      </c>
      <c r="N1140" s="73">
        <v>617.1</v>
      </c>
      <c r="O1140" s="73">
        <v>617.1</v>
      </c>
      <c r="P1140" s="73">
        <v>617.1</v>
      </c>
      <c r="Q1140" s="73">
        <v>617.1</v>
      </c>
      <c r="R1140" s="73">
        <v>617.1</v>
      </c>
      <c r="S1140" s="73">
        <v>617.1</v>
      </c>
    </row>
    <row r="1141" spans="1:19">
      <c r="A1141" s="14">
        <f t="shared" si="58"/>
        <v>1141</v>
      </c>
      <c r="B1141" s="121" t="s">
        <v>2460</v>
      </c>
      <c r="C1141" s="121" t="s">
        <v>2461</v>
      </c>
      <c r="D1141" s="121"/>
      <c r="E1141" s="121" t="s">
        <v>297</v>
      </c>
      <c r="F1141" s="121" t="s">
        <v>52</v>
      </c>
      <c r="G1141" s="121" t="s">
        <v>46</v>
      </c>
      <c r="H1141" s="122">
        <v>2023</v>
      </c>
      <c r="I1141" s="73">
        <v>254.9</v>
      </c>
      <c r="J1141" s="74">
        <v>254.9</v>
      </c>
      <c r="K1141" s="74">
        <v>254.9</v>
      </c>
      <c r="L1141" s="74">
        <v>254.9</v>
      </c>
      <c r="M1141" s="73">
        <v>254.9</v>
      </c>
      <c r="N1141" s="73">
        <v>254.9</v>
      </c>
      <c r="O1141" s="73">
        <v>254.9</v>
      </c>
      <c r="P1141" s="73">
        <v>254.9</v>
      </c>
      <c r="Q1141" s="73">
        <v>254.9</v>
      </c>
      <c r="R1141" s="73">
        <v>254.9</v>
      </c>
      <c r="S1141" s="73">
        <v>254.9</v>
      </c>
    </row>
    <row r="1142" spans="1:19">
      <c r="A1142" s="14">
        <f t="shared" si="58"/>
        <v>1142</v>
      </c>
      <c r="B1142" s="121" t="s">
        <v>2778</v>
      </c>
      <c r="C1142" s="121" t="s">
        <v>2779</v>
      </c>
      <c r="D1142" s="121"/>
      <c r="E1142" s="121" t="s">
        <v>214</v>
      </c>
      <c r="F1142" s="121" t="s">
        <v>52</v>
      </c>
      <c r="G1142" s="121" t="s">
        <v>45</v>
      </c>
      <c r="H1142" s="122">
        <v>2024</v>
      </c>
      <c r="I1142" s="73">
        <v>161</v>
      </c>
      <c r="J1142" s="74">
        <v>0</v>
      </c>
      <c r="K1142" s="74">
        <v>161</v>
      </c>
      <c r="L1142" s="74">
        <v>161</v>
      </c>
      <c r="M1142" s="73">
        <v>161</v>
      </c>
      <c r="N1142" s="73">
        <v>161</v>
      </c>
      <c r="O1142" s="73">
        <v>161</v>
      </c>
      <c r="P1142" s="73">
        <v>161</v>
      </c>
      <c r="Q1142" s="73">
        <v>161</v>
      </c>
      <c r="R1142" s="73">
        <v>161</v>
      </c>
      <c r="S1142" s="73">
        <v>161</v>
      </c>
    </row>
    <row r="1143" spans="1:19">
      <c r="A1143" s="14">
        <f t="shared" si="58"/>
        <v>1143</v>
      </c>
      <c r="B1143" s="121" t="s">
        <v>3342</v>
      </c>
      <c r="C1143" s="121" t="s">
        <v>138</v>
      </c>
      <c r="D1143" s="121"/>
      <c r="E1143" s="121" t="s">
        <v>139</v>
      </c>
      <c r="F1143" s="121" t="s">
        <v>52</v>
      </c>
      <c r="G1143" s="121" t="s">
        <v>46</v>
      </c>
      <c r="H1143" s="122">
        <v>2022</v>
      </c>
      <c r="I1143" s="73">
        <v>200</v>
      </c>
      <c r="J1143" s="74">
        <v>200</v>
      </c>
      <c r="K1143" s="74">
        <v>200</v>
      </c>
      <c r="L1143" s="74">
        <v>200</v>
      </c>
      <c r="M1143" s="73">
        <v>200</v>
      </c>
      <c r="N1143" s="73">
        <v>200</v>
      </c>
      <c r="O1143" s="73">
        <v>200</v>
      </c>
      <c r="P1143" s="73">
        <v>200</v>
      </c>
      <c r="Q1143" s="73">
        <v>200</v>
      </c>
      <c r="R1143" s="73">
        <v>200</v>
      </c>
      <c r="S1143" s="73">
        <v>200</v>
      </c>
    </row>
    <row r="1144" spans="1:19">
      <c r="A1144" s="14">
        <f t="shared" si="58"/>
        <v>1144</v>
      </c>
      <c r="B1144" s="121" t="s">
        <v>3454</v>
      </c>
      <c r="C1144" s="121" t="s">
        <v>2780</v>
      </c>
      <c r="D1144" s="121"/>
      <c r="E1144" s="121" t="s">
        <v>1794</v>
      </c>
      <c r="F1144" s="121" t="s">
        <v>52</v>
      </c>
      <c r="G1144" s="121" t="s">
        <v>45</v>
      </c>
      <c r="H1144" s="122">
        <v>2022</v>
      </c>
      <c r="I1144" s="73">
        <v>206.1</v>
      </c>
      <c r="J1144" s="74">
        <v>206.1</v>
      </c>
      <c r="K1144" s="74">
        <v>206.1</v>
      </c>
      <c r="L1144" s="74">
        <v>206.1</v>
      </c>
      <c r="M1144" s="73">
        <v>206.1</v>
      </c>
      <c r="N1144" s="73">
        <v>206.1</v>
      </c>
      <c r="O1144" s="73">
        <v>206.1</v>
      </c>
      <c r="P1144" s="73">
        <v>206.1</v>
      </c>
      <c r="Q1144" s="73">
        <v>206.1</v>
      </c>
      <c r="R1144" s="73">
        <v>206.1</v>
      </c>
      <c r="S1144" s="73">
        <v>206.1</v>
      </c>
    </row>
    <row r="1145" spans="1:19">
      <c r="A1145" s="14">
        <f t="shared" si="58"/>
        <v>1145</v>
      </c>
      <c r="B1145" s="121" t="s">
        <v>2781</v>
      </c>
      <c r="C1145" s="121" t="s">
        <v>2782</v>
      </c>
      <c r="D1145" s="121"/>
      <c r="E1145" s="121" t="s">
        <v>1794</v>
      </c>
      <c r="F1145" s="121" t="s">
        <v>52</v>
      </c>
      <c r="G1145" s="121" t="s">
        <v>45</v>
      </c>
      <c r="H1145" s="122">
        <v>2022</v>
      </c>
      <c r="I1145" s="73">
        <v>206.1</v>
      </c>
      <c r="J1145" s="74">
        <v>206.1</v>
      </c>
      <c r="K1145" s="74">
        <v>206.1</v>
      </c>
      <c r="L1145" s="74">
        <v>206.1</v>
      </c>
      <c r="M1145" s="73">
        <v>206.1</v>
      </c>
      <c r="N1145" s="73">
        <v>206.1</v>
      </c>
      <c r="O1145" s="73">
        <v>206.1</v>
      </c>
      <c r="P1145" s="73">
        <v>206.1</v>
      </c>
      <c r="Q1145" s="73">
        <v>206.1</v>
      </c>
      <c r="R1145" s="73">
        <v>206.1</v>
      </c>
      <c r="S1145" s="73">
        <v>206.1</v>
      </c>
    </row>
    <row r="1146" spans="1:19">
      <c r="A1146" s="14">
        <f t="shared" si="58"/>
        <v>1146</v>
      </c>
      <c r="B1146" s="121" t="s">
        <v>1667</v>
      </c>
      <c r="C1146" s="121" t="s">
        <v>1668</v>
      </c>
      <c r="D1146" s="121"/>
      <c r="E1146" s="121" t="s">
        <v>724</v>
      </c>
      <c r="F1146" s="121" t="s">
        <v>52</v>
      </c>
      <c r="G1146" s="121" t="s">
        <v>46</v>
      </c>
      <c r="H1146" s="122">
        <v>2023</v>
      </c>
      <c r="I1146" s="73">
        <v>204</v>
      </c>
      <c r="J1146" s="74">
        <v>204</v>
      </c>
      <c r="K1146" s="74">
        <v>204</v>
      </c>
      <c r="L1146" s="74">
        <v>204</v>
      </c>
      <c r="M1146" s="73">
        <v>204</v>
      </c>
      <c r="N1146" s="73">
        <v>204</v>
      </c>
      <c r="O1146" s="73">
        <v>204</v>
      </c>
      <c r="P1146" s="73">
        <v>204</v>
      </c>
      <c r="Q1146" s="73">
        <v>204</v>
      </c>
      <c r="R1146" s="73">
        <v>204</v>
      </c>
      <c r="S1146" s="73">
        <v>204</v>
      </c>
    </row>
    <row r="1147" spans="1:19">
      <c r="A1147" s="14">
        <f t="shared" si="58"/>
        <v>1147</v>
      </c>
      <c r="B1147" s="121" t="s">
        <v>134</v>
      </c>
      <c r="C1147" s="121" t="s">
        <v>135</v>
      </c>
      <c r="D1147" s="121"/>
      <c r="E1147" s="121" t="s">
        <v>136</v>
      </c>
      <c r="F1147" s="121" t="s">
        <v>52</v>
      </c>
      <c r="G1147" s="121" t="s">
        <v>46</v>
      </c>
      <c r="H1147" s="122">
        <v>2023</v>
      </c>
      <c r="I1147" s="73">
        <v>152.30000000000001</v>
      </c>
      <c r="J1147" s="74">
        <v>152.30000000000001</v>
      </c>
      <c r="K1147" s="74">
        <v>152.30000000000001</v>
      </c>
      <c r="L1147" s="74">
        <v>152.30000000000001</v>
      </c>
      <c r="M1147" s="73">
        <v>152.30000000000001</v>
      </c>
      <c r="N1147" s="73">
        <v>152.30000000000001</v>
      </c>
      <c r="O1147" s="73">
        <v>152.30000000000001</v>
      </c>
      <c r="P1147" s="73">
        <v>152.30000000000001</v>
      </c>
      <c r="Q1147" s="73">
        <v>152.30000000000001</v>
      </c>
      <c r="R1147" s="73">
        <v>152.30000000000001</v>
      </c>
      <c r="S1147" s="73">
        <v>152.30000000000001</v>
      </c>
    </row>
    <row r="1148" spans="1:19">
      <c r="A1148" s="14">
        <f t="shared" si="58"/>
        <v>1148</v>
      </c>
      <c r="B1148" s="121" t="s">
        <v>1670</v>
      </c>
      <c r="C1148" s="121" t="s">
        <v>1671</v>
      </c>
      <c r="D1148" s="121"/>
      <c r="E1148" s="121" t="s">
        <v>1590</v>
      </c>
      <c r="F1148" s="121" t="s">
        <v>52</v>
      </c>
      <c r="G1148" s="121" t="s">
        <v>90</v>
      </c>
      <c r="H1148" s="122">
        <v>2022</v>
      </c>
      <c r="I1148" s="73">
        <v>313</v>
      </c>
      <c r="J1148" s="74">
        <v>313</v>
      </c>
      <c r="K1148" s="74">
        <v>313</v>
      </c>
      <c r="L1148" s="74">
        <v>313</v>
      </c>
      <c r="M1148" s="73">
        <v>313</v>
      </c>
      <c r="N1148" s="73">
        <v>313</v>
      </c>
      <c r="O1148" s="73">
        <v>313</v>
      </c>
      <c r="P1148" s="73">
        <v>313</v>
      </c>
      <c r="Q1148" s="73">
        <v>313</v>
      </c>
      <c r="R1148" s="73">
        <v>313</v>
      </c>
      <c r="S1148" s="73">
        <v>313</v>
      </c>
    </row>
    <row r="1149" spans="1:19">
      <c r="A1149" s="14">
        <f t="shared" si="58"/>
        <v>1149</v>
      </c>
      <c r="B1149" s="121" t="s">
        <v>2462</v>
      </c>
      <c r="C1149" s="121" t="s">
        <v>2463</v>
      </c>
      <c r="D1149" s="121"/>
      <c r="E1149" s="121" t="s">
        <v>1504</v>
      </c>
      <c r="F1149" s="121" t="s">
        <v>52</v>
      </c>
      <c r="G1149" s="121" t="s">
        <v>45</v>
      </c>
      <c r="H1149" s="122">
        <v>2023</v>
      </c>
      <c r="I1149" s="73">
        <v>365.7</v>
      </c>
      <c r="J1149" s="74">
        <v>365.7</v>
      </c>
      <c r="K1149" s="74">
        <v>365.7</v>
      </c>
      <c r="L1149" s="74">
        <v>365.7</v>
      </c>
      <c r="M1149" s="73">
        <v>365.7</v>
      </c>
      <c r="N1149" s="73">
        <v>365.7</v>
      </c>
      <c r="O1149" s="73">
        <v>365.7</v>
      </c>
      <c r="P1149" s="73">
        <v>365.7</v>
      </c>
      <c r="Q1149" s="73">
        <v>365.7</v>
      </c>
      <c r="R1149" s="73">
        <v>365.7</v>
      </c>
      <c r="S1149" s="73">
        <v>365.7</v>
      </c>
    </row>
    <row r="1150" spans="1:19">
      <c r="A1150" s="14">
        <f t="shared" si="58"/>
        <v>1150</v>
      </c>
      <c r="B1150" s="121" t="s">
        <v>1646</v>
      </c>
      <c r="C1150" s="121" t="s">
        <v>1647</v>
      </c>
      <c r="D1150" s="121"/>
      <c r="E1150" s="121" t="s">
        <v>1600</v>
      </c>
      <c r="F1150" s="121" t="s">
        <v>52</v>
      </c>
      <c r="G1150" s="121" t="s">
        <v>55</v>
      </c>
      <c r="H1150" s="122">
        <v>2023</v>
      </c>
      <c r="I1150" s="73">
        <v>201</v>
      </c>
      <c r="J1150" s="74">
        <v>201</v>
      </c>
      <c r="K1150" s="74">
        <v>201</v>
      </c>
      <c r="L1150" s="74">
        <v>201</v>
      </c>
      <c r="M1150" s="73">
        <v>201</v>
      </c>
      <c r="N1150" s="73">
        <v>201</v>
      </c>
      <c r="O1150" s="73">
        <v>201</v>
      </c>
      <c r="P1150" s="73">
        <v>201</v>
      </c>
      <c r="Q1150" s="73">
        <v>201</v>
      </c>
      <c r="R1150" s="73">
        <v>201</v>
      </c>
      <c r="S1150" s="73">
        <v>201</v>
      </c>
    </row>
    <row r="1151" spans="1:19">
      <c r="A1151" s="14">
        <f t="shared" si="58"/>
        <v>1151</v>
      </c>
      <c r="B1151" s="121" t="s">
        <v>3697</v>
      </c>
      <c r="C1151" s="121" t="s">
        <v>3698</v>
      </c>
      <c r="D1151" s="121"/>
      <c r="E1151" s="121" t="s">
        <v>136</v>
      </c>
      <c r="F1151" s="121" t="s">
        <v>52</v>
      </c>
      <c r="G1151" s="121" t="s">
        <v>46</v>
      </c>
      <c r="H1151" s="122">
        <v>2022</v>
      </c>
      <c r="I1151" s="73">
        <v>206.31</v>
      </c>
      <c r="J1151" s="73">
        <v>206.31</v>
      </c>
      <c r="K1151" s="73">
        <v>206.31</v>
      </c>
      <c r="L1151" s="73">
        <v>206.31</v>
      </c>
      <c r="M1151" s="73">
        <v>206.31</v>
      </c>
      <c r="N1151" s="73">
        <v>206.31</v>
      </c>
      <c r="O1151" s="73">
        <v>206.31</v>
      </c>
      <c r="P1151" s="73">
        <v>206.31</v>
      </c>
      <c r="Q1151" s="73">
        <v>206.31</v>
      </c>
      <c r="R1151" s="73">
        <v>206.31</v>
      </c>
      <c r="S1151" s="73">
        <v>206.31</v>
      </c>
    </row>
    <row r="1152" spans="1:19">
      <c r="A1152" s="14">
        <f t="shared" si="58"/>
        <v>1152</v>
      </c>
      <c r="B1152" s="121" t="s">
        <v>1672</v>
      </c>
      <c r="C1152" s="121" t="s">
        <v>1673</v>
      </c>
      <c r="D1152" s="121"/>
      <c r="E1152" s="121" t="s">
        <v>1674</v>
      </c>
      <c r="F1152" s="121" t="s">
        <v>52</v>
      </c>
      <c r="G1152" s="121" t="s">
        <v>47</v>
      </c>
      <c r="H1152" s="122">
        <v>2023</v>
      </c>
      <c r="I1152" s="73">
        <v>125</v>
      </c>
      <c r="J1152" s="74">
        <v>125</v>
      </c>
      <c r="K1152" s="74">
        <v>125</v>
      </c>
      <c r="L1152" s="74">
        <v>125</v>
      </c>
      <c r="M1152" s="73">
        <v>125</v>
      </c>
      <c r="N1152" s="73">
        <v>125</v>
      </c>
      <c r="O1152" s="73">
        <v>125</v>
      </c>
      <c r="P1152" s="73">
        <v>125</v>
      </c>
      <c r="Q1152" s="73">
        <v>125</v>
      </c>
      <c r="R1152" s="73">
        <v>125</v>
      </c>
      <c r="S1152" s="73">
        <v>125</v>
      </c>
    </row>
    <row r="1153" spans="1:19">
      <c r="A1153" s="14">
        <f t="shared" si="58"/>
        <v>1153</v>
      </c>
      <c r="B1153" s="121" t="s">
        <v>2325</v>
      </c>
      <c r="C1153" s="121" t="s">
        <v>2326</v>
      </c>
      <c r="D1153" s="121"/>
      <c r="E1153" s="121" t="s">
        <v>136</v>
      </c>
      <c r="F1153" s="121" t="s">
        <v>52</v>
      </c>
      <c r="G1153" s="121" t="s">
        <v>46</v>
      </c>
      <c r="H1153" s="122">
        <v>2023</v>
      </c>
      <c r="I1153" s="73">
        <v>206</v>
      </c>
      <c r="J1153" s="74">
        <v>206</v>
      </c>
      <c r="K1153" s="74">
        <v>206</v>
      </c>
      <c r="L1153" s="74">
        <v>206</v>
      </c>
      <c r="M1153" s="73">
        <v>206</v>
      </c>
      <c r="N1153" s="73">
        <v>206</v>
      </c>
      <c r="O1153" s="73">
        <v>206</v>
      </c>
      <c r="P1153" s="73">
        <v>206</v>
      </c>
      <c r="Q1153" s="73">
        <v>206</v>
      </c>
      <c r="R1153" s="73">
        <v>206</v>
      </c>
      <c r="S1153" s="73">
        <v>206</v>
      </c>
    </row>
    <row r="1154" spans="1:19">
      <c r="A1154" s="14">
        <f t="shared" si="58"/>
        <v>1154</v>
      </c>
      <c r="B1154" s="121" t="s">
        <v>3343</v>
      </c>
      <c r="C1154" s="121" t="s">
        <v>3344</v>
      </c>
      <c r="D1154" s="121"/>
      <c r="E1154" s="121" t="s">
        <v>592</v>
      </c>
      <c r="F1154" s="121" t="s">
        <v>52</v>
      </c>
      <c r="G1154" s="121" t="s">
        <v>46</v>
      </c>
      <c r="H1154" s="122">
        <v>2024</v>
      </c>
      <c r="I1154" s="73">
        <v>513.70000000000005</v>
      </c>
      <c r="J1154" s="74">
        <v>0</v>
      </c>
      <c r="K1154" s="74">
        <v>513.70000000000005</v>
      </c>
      <c r="L1154" s="74">
        <v>513.70000000000005</v>
      </c>
      <c r="M1154" s="73">
        <v>513.70000000000005</v>
      </c>
      <c r="N1154" s="73">
        <v>513.70000000000005</v>
      </c>
      <c r="O1154" s="73">
        <v>513.70000000000005</v>
      </c>
      <c r="P1154" s="73">
        <v>513.70000000000005</v>
      </c>
      <c r="Q1154" s="73">
        <v>513.70000000000005</v>
      </c>
      <c r="R1154" s="73">
        <v>513.70000000000005</v>
      </c>
      <c r="S1154" s="73">
        <v>513.70000000000005</v>
      </c>
    </row>
    <row r="1155" spans="1:19">
      <c r="A1155" s="14">
        <f t="shared" si="58"/>
        <v>1155</v>
      </c>
      <c r="B1155" s="121" t="s">
        <v>2783</v>
      </c>
      <c r="C1155" s="121" t="s">
        <v>2784</v>
      </c>
      <c r="D1155" s="121"/>
      <c r="E1155" s="121" t="s">
        <v>62</v>
      </c>
      <c r="F1155" s="121" t="s">
        <v>52</v>
      </c>
      <c r="G1155" s="121" t="s">
        <v>45</v>
      </c>
      <c r="H1155" s="122">
        <v>2024</v>
      </c>
      <c r="I1155" s="73">
        <v>220.3</v>
      </c>
      <c r="J1155" s="74">
        <v>0</v>
      </c>
      <c r="K1155" s="74">
        <v>0</v>
      </c>
      <c r="L1155" s="74">
        <v>220.3</v>
      </c>
      <c r="M1155" s="73">
        <v>220.3</v>
      </c>
      <c r="N1155" s="73">
        <v>220.3</v>
      </c>
      <c r="O1155" s="73">
        <v>220.3</v>
      </c>
      <c r="P1155" s="73">
        <v>220.3</v>
      </c>
      <c r="Q1155" s="73">
        <v>220.3</v>
      </c>
      <c r="R1155" s="73">
        <v>220.3</v>
      </c>
      <c r="S1155" s="73">
        <v>220.3</v>
      </c>
    </row>
    <row r="1156" spans="1:19">
      <c r="A1156" s="14">
        <f t="shared" si="58"/>
        <v>1156</v>
      </c>
      <c r="B1156" s="121" t="s">
        <v>2785</v>
      </c>
      <c r="C1156" s="121" t="s">
        <v>2786</v>
      </c>
      <c r="D1156" s="121"/>
      <c r="E1156" s="121" t="s">
        <v>184</v>
      </c>
      <c r="F1156" s="121" t="s">
        <v>52</v>
      </c>
      <c r="G1156" s="121" t="s">
        <v>46</v>
      </c>
      <c r="H1156" s="122">
        <v>2024</v>
      </c>
      <c r="I1156" s="73">
        <v>303.39999999999998</v>
      </c>
      <c r="J1156" s="74">
        <v>0</v>
      </c>
      <c r="K1156" s="74">
        <v>303.39999999999998</v>
      </c>
      <c r="L1156" s="74">
        <v>303.39999999999998</v>
      </c>
      <c r="M1156" s="73">
        <v>303.39999999999998</v>
      </c>
      <c r="N1156" s="73">
        <v>303.39999999999998</v>
      </c>
      <c r="O1156" s="73">
        <v>303.39999999999998</v>
      </c>
      <c r="P1156" s="73">
        <v>303.39999999999998</v>
      </c>
      <c r="Q1156" s="73">
        <v>303.39999999999998</v>
      </c>
      <c r="R1156" s="73">
        <v>303.39999999999998</v>
      </c>
      <c r="S1156" s="73">
        <v>303.39999999999998</v>
      </c>
    </row>
    <row r="1157" spans="1:19">
      <c r="A1157" s="14">
        <f t="shared" ref="A1157:A1220" si="59">A1156+1</f>
        <v>1157</v>
      </c>
      <c r="B1157" s="121" t="s">
        <v>2327</v>
      </c>
      <c r="C1157" s="121" t="s">
        <v>2328</v>
      </c>
      <c r="D1157" s="121"/>
      <c r="E1157" s="121" t="s">
        <v>2329</v>
      </c>
      <c r="F1157" s="121" t="s">
        <v>52</v>
      </c>
      <c r="G1157" s="121" t="s">
        <v>45</v>
      </c>
      <c r="H1157" s="122">
        <v>2024</v>
      </c>
      <c r="I1157" s="73">
        <v>284.3</v>
      </c>
      <c r="J1157" s="74">
        <v>0</v>
      </c>
      <c r="K1157" s="74">
        <v>284.3</v>
      </c>
      <c r="L1157" s="74">
        <v>284.3</v>
      </c>
      <c r="M1157" s="73">
        <v>284.3</v>
      </c>
      <c r="N1157" s="73">
        <v>284.3</v>
      </c>
      <c r="O1157" s="73">
        <v>284.3</v>
      </c>
      <c r="P1157" s="73">
        <v>284.3</v>
      </c>
      <c r="Q1157" s="73">
        <v>284.3</v>
      </c>
      <c r="R1157" s="73">
        <v>284.3</v>
      </c>
      <c r="S1157" s="73">
        <v>284.3</v>
      </c>
    </row>
    <row r="1158" spans="1:19">
      <c r="A1158" s="14">
        <f t="shared" si="59"/>
        <v>1158</v>
      </c>
      <c r="B1158" s="121" t="s">
        <v>2464</v>
      </c>
      <c r="C1158" s="121" t="s">
        <v>2465</v>
      </c>
      <c r="D1158" s="121"/>
      <c r="E1158" s="121" t="s">
        <v>2352</v>
      </c>
      <c r="F1158" s="121" t="s">
        <v>52</v>
      </c>
      <c r="G1158" s="121" t="s">
        <v>45</v>
      </c>
      <c r="H1158" s="122">
        <v>2022</v>
      </c>
      <c r="I1158" s="73">
        <v>250</v>
      </c>
      <c r="J1158" s="74">
        <v>250</v>
      </c>
      <c r="K1158" s="74">
        <v>250</v>
      </c>
      <c r="L1158" s="74">
        <v>250</v>
      </c>
      <c r="M1158" s="73">
        <v>250</v>
      </c>
      <c r="N1158" s="73">
        <v>250</v>
      </c>
      <c r="O1158" s="73">
        <v>250</v>
      </c>
      <c r="P1158" s="73">
        <v>250</v>
      </c>
      <c r="Q1158" s="73">
        <v>250</v>
      </c>
      <c r="R1158" s="73">
        <v>250</v>
      </c>
      <c r="S1158" s="73">
        <v>250</v>
      </c>
    </row>
    <row r="1159" spans="1:19">
      <c r="A1159" s="14">
        <f t="shared" si="59"/>
        <v>1159</v>
      </c>
      <c r="B1159" s="121" t="s">
        <v>2787</v>
      </c>
      <c r="C1159" s="121" t="s">
        <v>2788</v>
      </c>
      <c r="D1159" s="121"/>
      <c r="E1159" s="121" t="s">
        <v>1794</v>
      </c>
      <c r="F1159" s="121" t="s">
        <v>52</v>
      </c>
      <c r="G1159" s="121" t="s">
        <v>45</v>
      </c>
      <c r="H1159" s="122">
        <v>2022</v>
      </c>
      <c r="I1159" s="73">
        <v>50</v>
      </c>
      <c r="J1159" s="74">
        <v>50</v>
      </c>
      <c r="K1159" s="74">
        <v>50</v>
      </c>
      <c r="L1159" s="74">
        <v>50</v>
      </c>
      <c r="M1159" s="73">
        <v>50</v>
      </c>
      <c r="N1159" s="73">
        <v>50</v>
      </c>
      <c r="O1159" s="73">
        <v>50</v>
      </c>
      <c r="P1159" s="73">
        <v>50</v>
      </c>
      <c r="Q1159" s="73">
        <v>50</v>
      </c>
      <c r="R1159" s="73">
        <v>50</v>
      </c>
      <c r="S1159" s="73">
        <v>50</v>
      </c>
    </row>
    <row r="1160" spans="1:19">
      <c r="A1160" s="14">
        <f t="shared" si="59"/>
        <v>1160</v>
      </c>
      <c r="B1160" s="121" t="s">
        <v>3345</v>
      </c>
      <c r="C1160" s="121" t="s">
        <v>3346</v>
      </c>
      <c r="D1160" s="121"/>
      <c r="E1160" s="121" t="s">
        <v>397</v>
      </c>
      <c r="F1160" s="121" t="s">
        <v>52</v>
      </c>
      <c r="G1160" s="121" t="s">
        <v>45</v>
      </c>
      <c r="H1160" s="122">
        <v>2023</v>
      </c>
      <c r="I1160" s="73">
        <v>245</v>
      </c>
      <c r="J1160" s="74">
        <v>0</v>
      </c>
      <c r="K1160" s="74">
        <v>245</v>
      </c>
      <c r="L1160" s="74">
        <v>245</v>
      </c>
      <c r="M1160" s="73">
        <v>245</v>
      </c>
      <c r="N1160" s="73">
        <v>245</v>
      </c>
      <c r="O1160" s="73">
        <v>245</v>
      </c>
      <c r="P1160" s="73">
        <v>245</v>
      </c>
      <c r="Q1160" s="73">
        <v>245</v>
      </c>
      <c r="R1160" s="73">
        <v>245</v>
      </c>
      <c r="S1160" s="73">
        <v>245</v>
      </c>
    </row>
    <row r="1161" spans="1:19">
      <c r="A1161" s="14">
        <f t="shared" si="59"/>
        <v>1161</v>
      </c>
      <c r="B1161" s="121" t="s">
        <v>2466</v>
      </c>
      <c r="C1161" s="121" t="s">
        <v>2467</v>
      </c>
      <c r="D1161" s="121"/>
      <c r="E1161" s="121" t="s">
        <v>2468</v>
      </c>
      <c r="F1161" s="121" t="s">
        <v>52</v>
      </c>
      <c r="G1161" s="121" t="s">
        <v>45</v>
      </c>
      <c r="H1161" s="122">
        <v>2022</v>
      </c>
      <c r="I1161" s="73">
        <v>321.8</v>
      </c>
      <c r="J1161" s="74">
        <v>321.8</v>
      </c>
      <c r="K1161" s="74">
        <v>321.8</v>
      </c>
      <c r="L1161" s="74">
        <v>321.8</v>
      </c>
      <c r="M1161" s="73">
        <v>321.8</v>
      </c>
      <c r="N1161" s="73">
        <v>321.8</v>
      </c>
      <c r="O1161" s="73">
        <v>321.8</v>
      </c>
      <c r="P1161" s="73">
        <v>321.8</v>
      </c>
      <c r="Q1161" s="73">
        <v>321.8</v>
      </c>
      <c r="R1161" s="73">
        <v>321.8</v>
      </c>
      <c r="S1161" s="73">
        <v>321.8</v>
      </c>
    </row>
    <row r="1162" spans="1:19">
      <c r="A1162" s="14">
        <f t="shared" si="59"/>
        <v>1162</v>
      </c>
      <c r="B1162" s="121" t="s">
        <v>2330</v>
      </c>
      <c r="C1162" s="121" t="s">
        <v>2331</v>
      </c>
      <c r="D1162" s="121"/>
      <c r="E1162" s="121" t="s">
        <v>89</v>
      </c>
      <c r="F1162" s="121" t="s">
        <v>52</v>
      </c>
      <c r="G1162" s="121" t="s">
        <v>47</v>
      </c>
      <c r="H1162" s="122">
        <v>2024</v>
      </c>
      <c r="I1162" s="73">
        <v>260</v>
      </c>
      <c r="J1162" s="74">
        <v>0</v>
      </c>
      <c r="K1162" s="74">
        <v>260</v>
      </c>
      <c r="L1162" s="74">
        <v>260</v>
      </c>
      <c r="M1162" s="73">
        <v>260</v>
      </c>
      <c r="N1162" s="73">
        <v>260</v>
      </c>
      <c r="O1162" s="73">
        <v>260</v>
      </c>
      <c r="P1162" s="73">
        <v>260</v>
      </c>
      <c r="Q1162" s="73">
        <v>260</v>
      </c>
      <c r="R1162" s="73">
        <v>260</v>
      </c>
      <c r="S1162" s="73">
        <v>260</v>
      </c>
    </row>
    <row r="1163" spans="1:19">
      <c r="A1163" s="14">
        <f t="shared" si="59"/>
        <v>1163</v>
      </c>
      <c r="B1163" s="121" t="s">
        <v>3347</v>
      </c>
      <c r="C1163" s="121" t="s">
        <v>3348</v>
      </c>
      <c r="D1163" s="121"/>
      <c r="E1163" s="121" t="s">
        <v>124</v>
      </c>
      <c r="F1163" s="121" t="s">
        <v>52</v>
      </c>
      <c r="G1163" s="121" t="s">
        <v>46</v>
      </c>
      <c r="H1163" s="122">
        <v>2023</v>
      </c>
      <c r="I1163" s="73">
        <v>253.2</v>
      </c>
      <c r="J1163" s="74">
        <v>0</v>
      </c>
      <c r="K1163" s="74">
        <v>253.2</v>
      </c>
      <c r="L1163" s="74">
        <v>253.2</v>
      </c>
      <c r="M1163" s="73">
        <v>253.2</v>
      </c>
      <c r="N1163" s="73">
        <v>253.2</v>
      </c>
      <c r="O1163" s="73">
        <v>253.2</v>
      </c>
      <c r="P1163" s="73">
        <v>253.2</v>
      </c>
      <c r="Q1163" s="73">
        <v>253.2</v>
      </c>
      <c r="R1163" s="73">
        <v>253.2</v>
      </c>
      <c r="S1163" s="73">
        <v>253.2</v>
      </c>
    </row>
    <row r="1164" spans="1:19">
      <c r="A1164" s="14">
        <f t="shared" si="59"/>
        <v>1164</v>
      </c>
      <c r="B1164" s="121" t="s">
        <v>2332</v>
      </c>
      <c r="C1164" s="121" t="s">
        <v>2333</v>
      </c>
      <c r="D1164" s="121"/>
      <c r="E1164" s="121" t="s">
        <v>297</v>
      </c>
      <c r="F1164" s="121" t="s">
        <v>52</v>
      </c>
      <c r="G1164" s="121" t="s">
        <v>46</v>
      </c>
      <c r="H1164" s="122">
        <v>2024</v>
      </c>
      <c r="I1164" s="73">
        <v>350</v>
      </c>
      <c r="J1164" s="74">
        <v>0</v>
      </c>
      <c r="K1164" s="74">
        <v>350</v>
      </c>
      <c r="L1164" s="74">
        <v>350</v>
      </c>
      <c r="M1164" s="73">
        <v>350</v>
      </c>
      <c r="N1164" s="73">
        <v>350</v>
      </c>
      <c r="O1164" s="73">
        <v>350</v>
      </c>
      <c r="P1164" s="73">
        <v>350</v>
      </c>
      <c r="Q1164" s="73">
        <v>350</v>
      </c>
      <c r="R1164" s="73">
        <v>350</v>
      </c>
      <c r="S1164" s="73">
        <v>350</v>
      </c>
    </row>
    <row r="1165" spans="1:19">
      <c r="A1165" s="14">
        <f t="shared" si="59"/>
        <v>1165</v>
      </c>
      <c r="B1165" s="121" t="s">
        <v>3701</v>
      </c>
      <c r="C1165" s="121" t="s">
        <v>3702</v>
      </c>
      <c r="D1165" s="121"/>
      <c r="E1165" s="121" t="s">
        <v>954</v>
      </c>
      <c r="F1165" s="121" t="s">
        <v>52</v>
      </c>
      <c r="G1165" s="121" t="s">
        <v>46</v>
      </c>
      <c r="H1165" s="122">
        <v>2023</v>
      </c>
      <c r="I1165" s="73">
        <v>95</v>
      </c>
      <c r="J1165" s="74">
        <v>0</v>
      </c>
      <c r="K1165" s="74">
        <v>95</v>
      </c>
      <c r="L1165" s="74">
        <v>95</v>
      </c>
      <c r="M1165" s="74">
        <v>95</v>
      </c>
      <c r="N1165" s="74">
        <v>95</v>
      </c>
      <c r="O1165" s="74">
        <v>95</v>
      </c>
      <c r="P1165" s="74">
        <v>95</v>
      </c>
      <c r="Q1165" s="74">
        <v>95</v>
      </c>
      <c r="R1165" s="74">
        <v>95</v>
      </c>
      <c r="S1165" s="74">
        <v>95</v>
      </c>
    </row>
    <row r="1166" spans="1:19">
      <c r="A1166" s="14">
        <f t="shared" si="59"/>
        <v>1166</v>
      </c>
      <c r="B1166" s="121" t="s">
        <v>2404</v>
      </c>
      <c r="C1166" s="121" t="s">
        <v>2405</v>
      </c>
      <c r="D1166" s="121"/>
      <c r="E1166" s="121" t="s">
        <v>1508</v>
      </c>
      <c r="F1166" s="121" t="s">
        <v>52</v>
      </c>
      <c r="G1166" s="121" t="s">
        <v>45</v>
      </c>
      <c r="H1166" s="122">
        <v>2023</v>
      </c>
      <c r="I1166" s="73">
        <v>250</v>
      </c>
      <c r="J1166" s="74">
        <v>250</v>
      </c>
      <c r="K1166" s="74">
        <v>250</v>
      </c>
      <c r="L1166" s="74">
        <v>250</v>
      </c>
      <c r="M1166" s="73">
        <v>250</v>
      </c>
      <c r="N1166" s="73">
        <v>250</v>
      </c>
      <c r="O1166" s="73">
        <v>250</v>
      </c>
      <c r="P1166" s="73">
        <v>250</v>
      </c>
      <c r="Q1166" s="73">
        <v>250</v>
      </c>
      <c r="R1166" s="73">
        <v>250</v>
      </c>
      <c r="S1166" s="73">
        <v>250</v>
      </c>
    </row>
    <row r="1167" spans="1:19">
      <c r="A1167" s="14">
        <f t="shared" si="59"/>
        <v>1167</v>
      </c>
      <c r="B1167" s="121" t="s">
        <v>2789</v>
      </c>
      <c r="C1167" s="121" t="s">
        <v>2790</v>
      </c>
      <c r="D1167" s="121"/>
      <c r="E1167" s="121" t="s">
        <v>1508</v>
      </c>
      <c r="F1167" s="121" t="s">
        <v>52</v>
      </c>
      <c r="G1167" s="121" t="s">
        <v>45</v>
      </c>
      <c r="H1167" s="122">
        <v>2023</v>
      </c>
      <c r="I1167" s="73">
        <v>250</v>
      </c>
      <c r="J1167" s="74">
        <v>250</v>
      </c>
      <c r="K1167" s="74">
        <v>250</v>
      </c>
      <c r="L1167" s="74">
        <v>250</v>
      </c>
      <c r="M1167" s="73">
        <v>250</v>
      </c>
      <c r="N1167" s="73">
        <v>250</v>
      </c>
      <c r="O1167" s="73">
        <v>250</v>
      </c>
      <c r="P1167" s="73">
        <v>250</v>
      </c>
      <c r="Q1167" s="73">
        <v>250</v>
      </c>
      <c r="R1167" s="73">
        <v>250</v>
      </c>
      <c r="S1167" s="73">
        <v>250</v>
      </c>
    </row>
    <row r="1168" spans="1:19">
      <c r="A1168" s="14">
        <f t="shared" si="59"/>
        <v>1168</v>
      </c>
      <c r="B1168" s="121" t="s">
        <v>3081</v>
      </c>
      <c r="C1168" s="121" t="s">
        <v>2316</v>
      </c>
      <c r="D1168" s="121"/>
      <c r="E1168" s="121" t="s">
        <v>267</v>
      </c>
      <c r="F1168" s="121" t="s">
        <v>52</v>
      </c>
      <c r="G1168" s="121" t="s">
        <v>221</v>
      </c>
      <c r="H1168" s="122">
        <v>2022</v>
      </c>
      <c r="I1168" s="73">
        <v>100</v>
      </c>
      <c r="J1168" s="74">
        <v>100</v>
      </c>
      <c r="K1168" s="74">
        <v>100</v>
      </c>
      <c r="L1168" s="74">
        <v>100</v>
      </c>
      <c r="M1168" s="73">
        <v>100</v>
      </c>
      <c r="N1168" s="73">
        <v>100</v>
      </c>
      <c r="O1168" s="73">
        <v>100</v>
      </c>
      <c r="P1168" s="73">
        <v>100</v>
      </c>
      <c r="Q1168" s="73">
        <v>100</v>
      </c>
      <c r="R1168" s="73">
        <v>100</v>
      </c>
      <c r="S1168" s="73">
        <v>100</v>
      </c>
    </row>
    <row r="1169" spans="1:19">
      <c r="A1169" s="14">
        <f t="shared" si="59"/>
        <v>1169</v>
      </c>
      <c r="B1169" s="121" t="s">
        <v>2791</v>
      </c>
      <c r="C1169" s="121" t="s">
        <v>2792</v>
      </c>
      <c r="D1169" s="121"/>
      <c r="E1169" s="121" t="s">
        <v>267</v>
      </c>
      <c r="F1169" s="121" t="s">
        <v>52</v>
      </c>
      <c r="G1169" s="121" t="s">
        <v>221</v>
      </c>
      <c r="H1169" s="122">
        <v>2023</v>
      </c>
      <c r="I1169" s="73">
        <v>202.8</v>
      </c>
      <c r="J1169" s="74">
        <v>202.8</v>
      </c>
      <c r="K1169" s="74">
        <v>202.8</v>
      </c>
      <c r="L1169" s="74">
        <v>202.8</v>
      </c>
      <c r="M1169" s="73">
        <v>202.8</v>
      </c>
      <c r="N1169" s="73">
        <v>202.8</v>
      </c>
      <c r="O1169" s="73">
        <v>202.8</v>
      </c>
      <c r="P1169" s="73">
        <v>202.8</v>
      </c>
      <c r="Q1169" s="73">
        <v>202.8</v>
      </c>
      <c r="R1169" s="73">
        <v>202.8</v>
      </c>
      <c r="S1169" s="73">
        <v>202.8</v>
      </c>
    </row>
    <row r="1170" spans="1:19">
      <c r="A1170" s="14">
        <f t="shared" si="59"/>
        <v>1170</v>
      </c>
      <c r="B1170" s="121" t="s">
        <v>2334</v>
      </c>
      <c r="C1170" s="121" t="s">
        <v>2335</v>
      </c>
      <c r="D1170" s="121"/>
      <c r="E1170" s="121" t="s">
        <v>256</v>
      </c>
      <c r="F1170" s="121" t="s">
        <v>52</v>
      </c>
      <c r="G1170" s="121" t="s">
        <v>45</v>
      </c>
      <c r="H1170" s="122">
        <v>2022</v>
      </c>
      <c r="I1170" s="73">
        <v>200</v>
      </c>
      <c r="J1170" s="74">
        <v>200</v>
      </c>
      <c r="K1170" s="74">
        <v>200</v>
      </c>
      <c r="L1170" s="74">
        <v>200</v>
      </c>
      <c r="M1170" s="73">
        <v>200</v>
      </c>
      <c r="N1170" s="73">
        <v>200</v>
      </c>
      <c r="O1170" s="73">
        <v>200</v>
      </c>
      <c r="P1170" s="73">
        <v>200</v>
      </c>
      <c r="Q1170" s="73">
        <v>200</v>
      </c>
      <c r="R1170" s="73">
        <v>200</v>
      </c>
      <c r="S1170" s="73">
        <v>200</v>
      </c>
    </row>
    <row r="1171" spans="1:19">
      <c r="A1171" s="14">
        <f t="shared" si="59"/>
        <v>1171</v>
      </c>
      <c r="B1171" s="121" t="s">
        <v>2471</v>
      </c>
      <c r="C1171" s="121" t="s">
        <v>2318</v>
      </c>
      <c r="D1171" s="121"/>
      <c r="E1171" s="121" t="s">
        <v>469</v>
      </c>
      <c r="F1171" s="121" t="s">
        <v>52</v>
      </c>
      <c r="G1171" s="121" t="s">
        <v>45</v>
      </c>
      <c r="H1171" s="122">
        <v>2023</v>
      </c>
      <c r="I1171" s="73">
        <v>200</v>
      </c>
      <c r="J1171" s="74">
        <v>200</v>
      </c>
      <c r="K1171" s="74">
        <v>200</v>
      </c>
      <c r="L1171" s="74">
        <v>200</v>
      </c>
      <c r="M1171" s="73">
        <v>200</v>
      </c>
      <c r="N1171" s="73">
        <v>200</v>
      </c>
      <c r="O1171" s="73">
        <v>200</v>
      </c>
      <c r="P1171" s="73">
        <v>200</v>
      </c>
      <c r="Q1171" s="73">
        <v>200</v>
      </c>
      <c r="R1171" s="73">
        <v>200</v>
      </c>
      <c r="S1171" s="73">
        <v>200</v>
      </c>
    </row>
    <row r="1172" spans="1:19">
      <c r="A1172" s="14">
        <f t="shared" si="59"/>
        <v>1172</v>
      </c>
      <c r="B1172" s="121" t="s">
        <v>2336</v>
      </c>
      <c r="C1172" s="121" t="s">
        <v>2337</v>
      </c>
      <c r="D1172" s="121"/>
      <c r="E1172" s="121" t="s">
        <v>297</v>
      </c>
      <c r="F1172" s="121" t="s">
        <v>52</v>
      </c>
      <c r="G1172" s="121" t="s">
        <v>46</v>
      </c>
      <c r="H1172" s="122">
        <v>2023</v>
      </c>
      <c r="I1172" s="73">
        <v>233.5</v>
      </c>
      <c r="J1172" s="74">
        <v>233.5</v>
      </c>
      <c r="K1172" s="74">
        <v>233.5</v>
      </c>
      <c r="L1172" s="74">
        <v>233.5</v>
      </c>
      <c r="M1172" s="73">
        <v>233.5</v>
      </c>
      <c r="N1172" s="73">
        <v>233.5</v>
      </c>
      <c r="O1172" s="73">
        <v>233.5</v>
      </c>
      <c r="P1172" s="73">
        <v>233.5</v>
      </c>
      <c r="Q1172" s="73">
        <v>233.5</v>
      </c>
      <c r="R1172" s="73">
        <v>233.5</v>
      </c>
      <c r="S1172" s="73">
        <v>233.5</v>
      </c>
    </row>
    <row r="1173" spans="1:19">
      <c r="A1173" s="14">
        <f t="shared" si="59"/>
        <v>1173</v>
      </c>
      <c r="B1173" s="121" t="s">
        <v>2793</v>
      </c>
      <c r="C1173" s="121" t="s">
        <v>2794</v>
      </c>
      <c r="D1173" s="121"/>
      <c r="E1173" s="121" t="s">
        <v>2795</v>
      </c>
      <c r="F1173" s="121" t="s">
        <v>52</v>
      </c>
      <c r="G1173" s="121" t="s">
        <v>46</v>
      </c>
      <c r="H1173" s="122">
        <v>2023</v>
      </c>
      <c r="I1173" s="73">
        <v>150.80000000000001</v>
      </c>
      <c r="J1173" s="74">
        <v>150.80000000000001</v>
      </c>
      <c r="K1173" s="74">
        <v>150.80000000000001</v>
      </c>
      <c r="L1173" s="74">
        <v>150.80000000000001</v>
      </c>
      <c r="M1173" s="73">
        <v>150.80000000000001</v>
      </c>
      <c r="N1173" s="73">
        <v>150.80000000000001</v>
      </c>
      <c r="O1173" s="73">
        <v>150.80000000000001</v>
      </c>
      <c r="P1173" s="73">
        <v>150.80000000000001</v>
      </c>
      <c r="Q1173" s="73">
        <v>150.80000000000001</v>
      </c>
      <c r="R1173" s="73">
        <v>150.80000000000001</v>
      </c>
      <c r="S1173" s="73">
        <v>150.80000000000001</v>
      </c>
    </row>
    <row r="1174" spans="1:19">
      <c r="A1174" s="14">
        <f t="shared" si="59"/>
        <v>1174</v>
      </c>
      <c r="B1174" s="121" t="s">
        <v>2338</v>
      </c>
      <c r="C1174" s="121" t="s">
        <v>2339</v>
      </c>
      <c r="D1174" s="121"/>
      <c r="E1174" s="121" t="s">
        <v>1590</v>
      </c>
      <c r="F1174" s="121" t="s">
        <v>52</v>
      </c>
      <c r="G1174" s="121" t="s">
        <v>90</v>
      </c>
      <c r="H1174" s="122">
        <v>2023</v>
      </c>
      <c r="I1174" s="73">
        <v>100</v>
      </c>
      <c r="J1174" s="74">
        <v>0</v>
      </c>
      <c r="K1174" s="74">
        <v>100</v>
      </c>
      <c r="L1174" s="74">
        <v>100</v>
      </c>
      <c r="M1174" s="73">
        <v>100</v>
      </c>
      <c r="N1174" s="73">
        <v>100</v>
      </c>
      <c r="O1174" s="73">
        <v>100</v>
      </c>
      <c r="P1174" s="73">
        <v>100</v>
      </c>
      <c r="Q1174" s="73">
        <v>100</v>
      </c>
      <c r="R1174" s="73">
        <v>100</v>
      </c>
      <c r="S1174" s="73">
        <v>100</v>
      </c>
    </row>
    <row r="1175" spans="1:19">
      <c r="A1175" s="14">
        <f t="shared" si="59"/>
        <v>1175</v>
      </c>
      <c r="B1175" s="121" t="s">
        <v>3349</v>
      </c>
      <c r="C1175" s="121" t="s">
        <v>3350</v>
      </c>
      <c r="D1175" s="121"/>
      <c r="E1175" s="121" t="s">
        <v>3351</v>
      </c>
      <c r="F1175" s="121" t="s">
        <v>52</v>
      </c>
      <c r="G1175" s="121" t="s">
        <v>46</v>
      </c>
      <c r="H1175" s="122">
        <v>2024</v>
      </c>
      <c r="I1175" s="73">
        <v>205.2</v>
      </c>
      <c r="J1175" s="74">
        <v>0</v>
      </c>
      <c r="K1175" s="74">
        <v>205.2</v>
      </c>
      <c r="L1175" s="74">
        <v>205.2</v>
      </c>
      <c r="M1175" s="73">
        <v>205.2</v>
      </c>
      <c r="N1175" s="73">
        <v>205.2</v>
      </c>
      <c r="O1175" s="73">
        <v>205.2</v>
      </c>
      <c r="P1175" s="73">
        <v>205.2</v>
      </c>
      <c r="Q1175" s="73">
        <v>205.2</v>
      </c>
      <c r="R1175" s="73">
        <v>205.2</v>
      </c>
      <c r="S1175" s="73">
        <v>205.2</v>
      </c>
    </row>
    <row r="1176" spans="1:19">
      <c r="A1176" s="14">
        <f t="shared" si="59"/>
        <v>1176</v>
      </c>
      <c r="B1176" s="121" t="s">
        <v>2472</v>
      </c>
      <c r="C1176" s="121" t="s">
        <v>2473</v>
      </c>
      <c r="D1176" s="121"/>
      <c r="E1176" s="121" t="s">
        <v>513</v>
      </c>
      <c r="F1176" s="121" t="s">
        <v>52</v>
      </c>
      <c r="G1176" s="121" t="s">
        <v>45</v>
      </c>
      <c r="H1176" s="122">
        <v>2023</v>
      </c>
      <c r="I1176" s="73">
        <v>50</v>
      </c>
      <c r="J1176" s="74">
        <v>50</v>
      </c>
      <c r="K1176" s="74">
        <v>50</v>
      </c>
      <c r="L1176" s="74">
        <v>50</v>
      </c>
      <c r="M1176" s="73">
        <v>50</v>
      </c>
      <c r="N1176" s="73">
        <v>50</v>
      </c>
      <c r="O1176" s="73">
        <v>50</v>
      </c>
      <c r="P1176" s="73">
        <v>50</v>
      </c>
      <c r="Q1176" s="73">
        <v>50</v>
      </c>
      <c r="R1176" s="73">
        <v>50</v>
      </c>
      <c r="S1176" s="73">
        <v>50</v>
      </c>
    </row>
    <row r="1177" spans="1:19">
      <c r="A1177" s="14">
        <f t="shared" si="59"/>
        <v>1177</v>
      </c>
      <c r="B1177" s="121" t="s">
        <v>1656</v>
      </c>
      <c r="C1177" s="121" t="s">
        <v>1657</v>
      </c>
      <c r="D1177" s="121"/>
      <c r="E1177" s="121" t="s">
        <v>130</v>
      </c>
      <c r="F1177" s="121" t="s">
        <v>52</v>
      </c>
      <c r="G1177" s="121" t="s">
        <v>47</v>
      </c>
      <c r="H1177" s="122">
        <v>2023</v>
      </c>
      <c r="I1177" s="73">
        <v>203</v>
      </c>
      <c r="J1177" s="74">
        <v>203</v>
      </c>
      <c r="K1177" s="74">
        <v>203</v>
      </c>
      <c r="L1177" s="74">
        <v>203</v>
      </c>
      <c r="M1177" s="73">
        <v>203</v>
      </c>
      <c r="N1177" s="73">
        <v>203</v>
      </c>
      <c r="O1177" s="73">
        <v>203</v>
      </c>
      <c r="P1177" s="73">
        <v>203</v>
      </c>
      <c r="Q1177" s="73">
        <v>203</v>
      </c>
      <c r="R1177" s="73">
        <v>203</v>
      </c>
      <c r="S1177" s="73">
        <v>203</v>
      </c>
    </row>
    <row r="1178" spans="1:19">
      <c r="A1178" s="14">
        <f t="shared" si="59"/>
        <v>1178</v>
      </c>
      <c r="B1178" s="121" t="s">
        <v>2474</v>
      </c>
      <c r="C1178" s="121" t="s">
        <v>2475</v>
      </c>
      <c r="D1178" s="121"/>
      <c r="E1178" s="121" t="s">
        <v>297</v>
      </c>
      <c r="F1178" s="121" t="s">
        <v>52</v>
      </c>
      <c r="G1178" s="121" t="s">
        <v>46</v>
      </c>
      <c r="H1178" s="122">
        <v>2022</v>
      </c>
      <c r="I1178" s="73">
        <v>609.70000000000005</v>
      </c>
      <c r="J1178" s="74">
        <v>609.70000000000005</v>
      </c>
      <c r="K1178" s="74">
        <v>609.70000000000005</v>
      </c>
      <c r="L1178" s="74">
        <v>609.70000000000005</v>
      </c>
      <c r="M1178" s="73">
        <v>609.70000000000005</v>
      </c>
      <c r="N1178" s="73">
        <v>609.70000000000005</v>
      </c>
      <c r="O1178" s="73">
        <v>609.70000000000005</v>
      </c>
      <c r="P1178" s="73">
        <v>609.70000000000005</v>
      </c>
      <c r="Q1178" s="73">
        <v>609.70000000000005</v>
      </c>
      <c r="R1178" s="73">
        <v>609.70000000000005</v>
      </c>
      <c r="S1178" s="73">
        <v>609.70000000000005</v>
      </c>
    </row>
    <row r="1179" spans="1:19">
      <c r="A1179" s="14">
        <f t="shared" si="59"/>
        <v>1179</v>
      </c>
      <c r="B1179" s="121" t="s">
        <v>2476</v>
      </c>
      <c r="C1179" s="121" t="s">
        <v>2477</v>
      </c>
      <c r="D1179" s="121"/>
      <c r="E1179" s="121" t="s">
        <v>1508</v>
      </c>
      <c r="F1179" s="121" t="s">
        <v>52</v>
      </c>
      <c r="G1179" s="121" t="s">
        <v>45</v>
      </c>
      <c r="H1179" s="122">
        <v>2023</v>
      </c>
      <c r="I1179" s="73">
        <v>103.1</v>
      </c>
      <c r="J1179" s="74">
        <v>103.1</v>
      </c>
      <c r="K1179" s="74">
        <v>103.1</v>
      </c>
      <c r="L1179" s="74">
        <v>103.1</v>
      </c>
      <c r="M1179" s="73">
        <v>103.1</v>
      </c>
      <c r="N1179" s="73">
        <v>103.1</v>
      </c>
      <c r="O1179" s="73">
        <v>103.1</v>
      </c>
      <c r="P1179" s="73">
        <v>103.1</v>
      </c>
      <c r="Q1179" s="73">
        <v>103.1</v>
      </c>
      <c r="R1179" s="73">
        <v>103.1</v>
      </c>
      <c r="S1179" s="73">
        <v>103.1</v>
      </c>
    </row>
    <row r="1180" spans="1:19">
      <c r="A1180" s="14">
        <f t="shared" si="59"/>
        <v>1180</v>
      </c>
      <c r="B1180" s="121" t="s">
        <v>2340</v>
      </c>
      <c r="C1180" s="121" t="s">
        <v>2341</v>
      </c>
      <c r="D1180" s="121"/>
      <c r="E1180" s="121" t="s">
        <v>1608</v>
      </c>
      <c r="F1180" s="121" t="s">
        <v>52</v>
      </c>
      <c r="G1180" s="121" t="s">
        <v>46</v>
      </c>
      <c r="H1180" s="122">
        <v>2022</v>
      </c>
      <c r="I1180" s="73">
        <v>250</v>
      </c>
      <c r="J1180" s="74">
        <v>250</v>
      </c>
      <c r="K1180" s="74">
        <v>250</v>
      </c>
      <c r="L1180" s="74">
        <v>250</v>
      </c>
      <c r="M1180" s="73">
        <v>250</v>
      </c>
      <c r="N1180" s="73">
        <v>250</v>
      </c>
      <c r="O1180" s="73">
        <v>250</v>
      </c>
      <c r="P1180" s="73">
        <v>250</v>
      </c>
      <c r="Q1180" s="73">
        <v>250</v>
      </c>
      <c r="R1180" s="73">
        <v>250</v>
      </c>
      <c r="S1180" s="73">
        <v>250</v>
      </c>
    </row>
    <row r="1181" spans="1:19">
      <c r="A1181" s="14">
        <f t="shared" si="59"/>
        <v>1181</v>
      </c>
      <c r="B1181" s="121" t="s">
        <v>3352</v>
      </c>
      <c r="C1181" s="121" t="s">
        <v>3353</v>
      </c>
      <c r="D1181" s="121"/>
      <c r="E1181" s="121" t="s">
        <v>2329</v>
      </c>
      <c r="F1181" s="121" t="s">
        <v>52</v>
      </c>
      <c r="G1181" s="121" t="s">
        <v>45</v>
      </c>
      <c r="H1181" s="122">
        <v>2022</v>
      </c>
      <c r="I1181" s="73">
        <v>259.10000000000002</v>
      </c>
      <c r="J1181" s="74">
        <v>259.10000000000002</v>
      </c>
      <c r="K1181" s="74">
        <v>259.10000000000002</v>
      </c>
      <c r="L1181" s="74">
        <v>259.10000000000002</v>
      </c>
      <c r="M1181" s="73">
        <v>259.10000000000002</v>
      </c>
      <c r="N1181" s="73">
        <v>259.10000000000002</v>
      </c>
      <c r="O1181" s="73">
        <v>259.10000000000002</v>
      </c>
      <c r="P1181" s="73">
        <v>259.10000000000002</v>
      </c>
      <c r="Q1181" s="73">
        <v>259.10000000000002</v>
      </c>
      <c r="R1181" s="73">
        <v>259.10000000000002</v>
      </c>
      <c r="S1181" s="73">
        <v>259.10000000000002</v>
      </c>
    </row>
    <row r="1182" spans="1:19">
      <c r="A1182" s="14">
        <f t="shared" si="59"/>
        <v>1182</v>
      </c>
      <c r="B1182" s="121" t="s">
        <v>3354</v>
      </c>
      <c r="C1182" s="121" t="s">
        <v>3355</v>
      </c>
      <c r="D1182" s="121"/>
      <c r="E1182" s="121" t="s">
        <v>954</v>
      </c>
      <c r="F1182" s="121" t="s">
        <v>52</v>
      </c>
      <c r="G1182" s="121" t="s">
        <v>46</v>
      </c>
      <c r="H1182" s="122">
        <v>2023</v>
      </c>
      <c r="I1182" s="73">
        <v>123</v>
      </c>
      <c r="J1182" s="74">
        <v>0</v>
      </c>
      <c r="K1182" s="74">
        <v>123</v>
      </c>
      <c r="L1182" s="74">
        <v>123</v>
      </c>
      <c r="M1182" s="73">
        <v>123</v>
      </c>
      <c r="N1182" s="73">
        <v>123</v>
      </c>
      <c r="O1182" s="73">
        <v>123</v>
      </c>
      <c r="P1182" s="73">
        <v>123</v>
      </c>
      <c r="Q1182" s="73">
        <v>123</v>
      </c>
      <c r="R1182" s="73">
        <v>123</v>
      </c>
      <c r="S1182" s="73">
        <v>123</v>
      </c>
    </row>
    <row r="1183" spans="1:19">
      <c r="A1183" s="14">
        <f t="shared" si="59"/>
        <v>1183</v>
      </c>
      <c r="B1183" s="121" t="s">
        <v>2342</v>
      </c>
      <c r="C1183" s="121" t="s">
        <v>2343</v>
      </c>
      <c r="D1183" s="121"/>
      <c r="E1183" s="121" t="s">
        <v>54</v>
      </c>
      <c r="F1183" s="121" t="s">
        <v>52</v>
      </c>
      <c r="G1183" s="121" t="s">
        <v>46</v>
      </c>
      <c r="H1183" s="122">
        <v>2023</v>
      </c>
      <c r="I1183" s="73">
        <v>136</v>
      </c>
      <c r="J1183" s="74">
        <v>136</v>
      </c>
      <c r="K1183" s="74">
        <v>136</v>
      </c>
      <c r="L1183" s="74">
        <v>136</v>
      </c>
      <c r="M1183" s="73">
        <v>136</v>
      </c>
      <c r="N1183" s="73">
        <v>136</v>
      </c>
      <c r="O1183" s="73">
        <v>136</v>
      </c>
      <c r="P1183" s="73">
        <v>136</v>
      </c>
      <c r="Q1183" s="73">
        <v>136</v>
      </c>
      <c r="R1183" s="73">
        <v>136</v>
      </c>
      <c r="S1183" s="73">
        <v>136</v>
      </c>
    </row>
    <row r="1184" spans="1:19">
      <c r="A1184" s="14">
        <f t="shared" si="59"/>
        <v>1184</v>
      </c>
      <c r="B1184" s="121" t="s">
        <v>1792</v>
      </c>
      <c r="C1184" s="121" t="s">
        <v>1793</v>
      </c>
      <c r="D1184" s="121"/>
      <c r="E1184" s="121" t="s">
        <v>1794</v>
      </c>
      <c r="F1184" s="121" t="s">
        <v>52</v>
      </c>
      <c r="G1184" s="121" t="s">
        <v>45</v>
      </c>
      <c r="H1184" s="122">
        <v>2022</v>
      </c>
      <c r="I1184" s="73">
        <v>252</v>
      </c>
      <c r="J1184" s="74">
        <v>252</v>
      </c>
      <c r="K1184" s="74">
        <v>252</v>
      </c>
      <c r="L1184" s="74">
        <v>252</v>
      </c>
      <c r="M1184" s="73">
        <v>252</v>
      </c>
      <c r="N1184" s="73">
        <v>252</v>
      </c>
      <c r="O1184" s="73">
        <v>252</v>
      </c>
      <c r="P1184" s="73">
        <v>252</v>
      </c>
      <c r="Q1184" s="73">
        <v>252</v>
      </c>
      <c r="R1184" s="73">
        <v>252</v>
      </c>
      <c r="S1184" s="73">
        <v>252</v>
      </c>
    </row>
    <row r="1185" spans="1:19">
      <c r="A1185" s="14">
        <f t="shared" si="59"/>
        <v>1185</v>
      </c>
      <c r="B1185" s="121" t="s">
        <v>2796</v>
      </c>
      <c r="C1185" s="121" t="s">
        <v>2797</v>
      </c>
      <c r="D1185" s="121"/>
      <c r="E1185" s="121" t="s">
        <v>1454</v>
      </c>
      <c r="F1185" s="121" t="s">
        <v>52</v>
      </c>
      <c r="G1185" s="121" t="s">
        <v>46</v>
      </c>
      <c r="H1185" s="122">
        <v>2023</v>
      </c>
      <c r="I1185" s="73">
        <v>204.1</v>
      </c>
      <c r="J1185" s="74">
        <v>0</v>
      </c>
      <c r="K1185" s="74">
        <v>204.1</v>
      </c>
      <c r="L1185" s="74">
        <v>204.1</v>
      </c>
      <c r="M1185" s="73">
        <v>204.1</v>
      </c>
      <c r="N1185" s="73">
        <v>204.1</v>
      </c>
      <c r="O1185" s="73">
        <v>204.1</v>
      </c>
      <c r="P1185" s="73">
        <v>204.1</v>
      </c>
      <c r="Q1185" s="73">
        <v>204.1</v>
      </c>
      <c r="R1185" s="73">
        <v>204.1</v>
      </c>
      <c r="S1185" s="73">
        <v>204.1</v>
      </c>
    </row>
    <row r="1186" spans="1:19">
      <c r="A1186" s="14">
        <f t="shared" si="59"/>
        <v>1186</v>
      </c>
      <c r="B1186" s="121" t="s">
        <v>3453</v>
      </c>
      <c r="C1186" s="121" t="s">
        <v>1651</v>
      </c>
      <c r="D1186" s="121"/>
      <c r="E1186" s="121" t="s">
        <v>267</v>
      </c>
      <c r="F1186" s="121" t="s">
        <v>52</v>
      </c>
      <c r="G1186" s="121" t="s">
        <v>221</v>
      </c>
      <c r="H1186" s="122">
        <v>2023</v>
      </c>
      <c r="I1186" s="73">
        <v>240</v>
      </c>
      <c r="J1186" s="74">
        <v>0</v>
      </c>
      <c r="K1186" s="74">
        <v>240</v>
      </c>
      <c r="L1186" s="74">
        <v>240</v>
      </c>
      <c r="M1186" s="73">
        <v>240</v>
      </c>
      <c r="N1186" s="73">
        <v>240</v>
      </c>
      <c r="O1186" s="73">
        <v>240</v>
      </c>
      <c r="P1186" s="73">
        <v>240</v>
      </c>
      <c r="Q1186" s="73">
        <v>240</v>
      </c>
      <c r="R1186" s="73">
        <v>240</v>
      </c>
      <c r="S1186" s="73">
        <v>240</v>
      </c>
    </row>
    <row r="1187" spans="1:19">
      <c r="A1187" s="14">
        <f t="shared" si="59"/>
        <v>1187</v>
      </c>
      <c r="B1187" s="121" t="s">
        <v>2798</v>
      </c>
      <c r="C1187" s="121" t="s">
        <v>2799</v>
      </c>
      <c r="D1187" s="121"/>
      <c r="E1187" s="121" t="s">
        <v>297</v>
      </c>
      <c r="F1187" s="121" t="s">
        <v>52</v>
      </c>
      <c r="G1187" s="121" t="s">
        <v>46</v>
      </c>
      <c r="H1187" s="122">
        <v>2022</v>
      </c>
      <c r="I1187" s="73">
        <v>152.30000000000001</v>
      </c>
      <c r="J1187" s="74">
        <v>152.30000000000001</v>
      </c>
      <c r="K1187" s="74">
        <v>152.30000000000001</v>
      </c>
      <c r="L1187" s="74">
        <v>152.30000000000001</v>
      </c>
      <c r="M1187" s="73">
        <v>152.30000000000001</v>
      </c>
      <c r="N1187" s="73">
        <v>152.30000000000001</v>
      </c>
      <c r="O1187" s="73">
        <v>152.30000000000001</v>
      </c>
      <c r="P1187" s="73">
        <v>152.30000000000001</v>
      </c>
      <c r="Q1187" s="73">
        <v>152.30000000000001</v>
      </c>
      <c r="R1187" s="73">
        <v>152.30000000000001</v>
      </c>
      <c r="S1187" s="73">
        <v>152.30000000000001</v>
      </c>
    </row>
    <row r="1188" spans="1:19">
      <c r="A1188" s="14">
        <f t="shared" si="59"/>
        <v>1188</v>
      </c>
      <c r="B1188" s="121" t="s">
        <v>1691</v>
      </c>
      <c r="C1188" s="121" t="s">
        <v>1692</v>
      </c>
      <c r="D1188" s="121"/>
      <c r="E1188" s="121" t="s">
        <v>1347</v>
      </c>
      <c r="F1188" s="121" t="s">
        <v>52</v>
      </c>
      <c r="G1188" s="121" t="s">
        <v>47</v>
      </c>
      <c r="H1188" s="122">
        <v>2023</v>
      </c>
      <c r="I1188" s="73">
        <v>256.10000000000002</v>
      </c>
      <c r="J1188" s="74">
        <v>256.10000000000002</v>
      </c>
      <c r="K1188" s="74">
        <v>256.10000000000002</v>
      </c>
      <c r="L1188" s="74">
        <v>256.10000000000002</v>
      </c>
      <c r="M1188" s="73">
        <v>256.10000000000002</v>
      </c>
      <c r="N1188" s="73">
        <v>256.10000000000002</v>
      </c>
      <c r="O1188" s="73">
        <v>256.10000000000002</v>
      </c>
      <c r="P1188" s="73">
        <v>256.10000000000002</v>
      </c>
      <c r="Q1188" s="73">
        <v>256.10000000000002</v>
      </c>
      <c r="R1188" s="73">
        <v>256.10000000000002</v>
      </c>
      <c r="S1188" s="73">
        <v>256.10000000000002</v>
      </c>
    </row>
    <row r="1189" spans="1:19">
      <c r="A1189" s="14">
        <f t="shared" si="59"/>
        <v>1189</v>
      </c>
      <c r="B1189" s="121" t="s">
        <v>2345</v>
      </c>
      <c r="C1189" s="121" t="s">
        <v>2346</v>
      </c>
      <c r="D1189" s="121"/>
      <c r="E1189" s="121" t="s">
        <v>281</v>
      </c>
      <c r="F1189" s="121" t="s">
        <v>52</v>
      </c>
      <c r="G1189" s="121" t="s">
        <v>90</v>
      </c>
      <c r="H1189" s="122">
        <v>2023</v>
      </c>
      <c r="I1189" s="73">
        <v>195</v>
      </c>
      <c r="J1189" s="74">
        <v>0</v>
      </c>
      <c r="K1189" s="74">
        <v>195</v>
      </c>
      <c r="L1189" s="74">
        <v>195</v>
      </c>
      <c r="M1189" s="73">
        <v>195</v>
      </c>
      <c r="N1189" s="73">
        <v>195</v>
      </c>
      <c r="O1189" s="73">
        <v>195</v>
      </c>
      <c r="P1189" s="73">
        <v>195</v>
      </c>
      <c r="Q1189" s="73">
        <v>195</v>
      </c>
      <c r="R1189" s="73">
        <v>195</v>
      </c>
      <c r="S1189" s="73">
        <v>195</v>
      </c>
    </row>
    <row r="1190" spans="1:19">
      <c r="A1190" s="14">
        <f t="shared" si="59"/>
        <v>1190</v>
      </c>
      <c r="B1190" s="121" t="s">
        <v>2347</v>
      </c>
      <c r="C1190" s="121" t="s">
        <v>2348</v>
      </c>
      <c r="D1190" s="121"/>
      <c r="E1190" s="121" t="s">
        <v>469</v>
      </c>
      <c r="F1190" s="121" t="s">
        <v>52</v>
      </c>
      <c r="G1190" s="121" t="s">
        <v>45</v>
      </c>
      <c r="H1190" s="122">
        <v>2023</v>
      </c>
      <c r="I1190" s="73">
        <v>90</v>
      </c>
      <c r="J1190" s="74">
        <v>0</v>
      </c>
      <c r="K1190" s="74">
        <v>90</v>
      </c>
      <c r="L1190" s="74">
        <v>90</v>
      </c>
      <c r="M1190" s="73">
        <v>90</v>
      </c>
      <c r="N1190" s="73">
        <v>90</v>
      </c>
      <c r="O1190" s="73">
        <v>90</v>
      </c>
      <c r="P1190" s="73">
        <v>90</v>
      </c>
      <c r="Q1190" s="73">
        <v>90</v>
      </c>
      <c r="R1190" s="73">
        <v>90</v>
      </c>
      <c r="S1190" s="73">
        <v>90</v>
      </c>
    </row>
    <row r="1191" spans="1:19">
      <c r="A1191" s="14">
        <f t="shared" si="59"/>
        <v>1191</v>
      </c>
      <c r="B1191" s="121" t="s">
        <v>2349</v>
      </c>
      <c r="C1191" s="121" t="s">
        <v>2350</v>
      </c>
      <c r="D1191" s="121"/>
      <c r="E1191" s="121" t="s">
        <v>48</v>
      </c>
      <c r="F1191" s="121" t="s">
        <v>52</v>
      </c>
      <c r="G1191" s="121" t="s">
        <v>90</v>
      </c>
      <c r="H1191" s="122">
        <v>2022</v>
      </c>
      <c r="I1191" s="73">
        <v>45.7</v>
      </c>
      <c r="J1191" s="74">
        <v>45.7</v>
      </c>
      <c r="K1191" s="74">
        <v>45.7</v>
      </c>
      <c r="L1191" s="74">
        <v>45.7</v>
      </c>
      <c r="M1191" s="73">
        <v>45.7</v>
      </c>
      <c r="N1191" s="73">
        <v>45.7</v>
      </c>
      <c r="O1191" s="73">
        <v>45.7</v>
      </c>
      <c r="P1191" s="73">
        <v>45.7</v>
      </c>
      <c r="Q1191" s="73">
        <v>45.7</v>
      </c>
      <c r="R1191" s="73">
        <v>45.7</v>
      </c>
      <c r="S1191" s="73">
        <v>45.7</v>
      </c>
    </row>
    <row r="1192" spans="1:19">
      <c r="A1192" s="14">
        <f t="shared" si="59"/>
        <v>1192</v>
      </c>
      <c r="B1192" s="121" t="s">
        <v>1795</v>
      </c>
      <c r="C1192" s="121" t="s">
        <v>1796</v>
      </c>
      <c r="D1192" s="121"/>
      <c r="E1192" s="121" t="s">
        <v>1590</v>
      </c>
      <c r="F1192" s="121" t="s">
        <v>52</v>
      </c>
      <c r="G1192" s="121" t="s">
        <v>90</v>
      </c>
      <c r="H1192" s="122">
        <v>2022</v>
      </c>
      <c r="I1192" s="73">
        <v>200</v>
      </c>
      <c r="J1192" s="74">
        <v>200</v>
      </c>
      <c r="K1192" s="74">
        <v>200</v>
      </c>
      <c r="L1192" s="74">
        <v>200</v>
      </c>
      <c r="M1192" s="73">
        <v>200</v>
      </c>
      <c r="N1192" s="73">
        <v>200</v>
      </c>
      <c r="O1192" s="73">
        <v>200</v>
      </c>
      <c r="P1192" s="73">
        <v>200</v>
      </c>
      <c r="Q1192" s="73">
        <v>200</v>
      </c>
      <c r="R1192" s="73">
        <v>200</v>
      </c>
      <c r="S1192" s="73">
        <v>200</v>
      </c>
    </row>
    <row r="1193" spans="1:19">
      <c r="A1193" s="14">
        <f t="shared" si="59"/>
        <v>1193</v>
      </c>
      <c r="B1193" s="121" t="s">
        <v>2353</v>
      </c>
      <c r="C1193" s="121" t="s">
        <v>2354</v>
      </c>
      <c r="D1193" s="121"/>
      <c r="E1193" s="121" t="s">
        <v>1023</v>
      </c>
      <c r="F1193" s="121" t="s">
        <v>52</v>
      </c>
      <c r="G1193" s="121" t="s">
        <v>46</v>
      </c>
      <c r="H1193" s="122">
        <v>2023</v>
      </c>
      <c r="I1193" s="73">
        <v>163</v>
      </c>
      <c r="J1193" s="74">
        <v>0</v>
      </c>
      <c r="K1193" s="74">
        <v>163</v>
      </c>
      <c r="L1193" s="74">
        <v>163</v>
      </c>
      <c r="M1193" s="73">
        <v>163</v>
      </c>
      <c r="N1193" s="73">
        <v>163</v>
      </c>
      <c r="O1193" s="73">
        <v>163</v>
      </c>
      <c r="P1193" s="73">
        <v>163</v>
      </c>
      <c r="Q1193" s="73">
        <v>163</v>
      </c>
      <c r="R1193" s="73">
        <v>163</v>
      </c>
      <c r="S1193" s="73">
        <v>163</v>
      </c>
    </row>
    <row r="1194" spans="1:19">
      <c r="A1194" s="14">
        <f t="shared" si="59"/>
        <v>1194</v>
      </c>
      <c r="B1194" s="119" t="s">
        <v>1665</v>
      </c>
      <c r="C1194" s="119"/>
      <c r="D1194" s="119"/>
      <c r="E1194" s="119"/>
      <c r="F1194" s="119"/>
      <c r="G1194" s="119"/>
      <c r="H1194" s="120"/>
      <c r="I1194" s="71">
        <f>SUM(I1079:I1193)</f>
        <v>27094.989999999994</v>
      </c>
      <c r="J1194" s="71">
        <f t="shared" ref="J1194:R1194" si="60">SUM(J1079:J1193)</f>
        <v>14447.09</v>
      </c>
      <c r="K1194" s="71">
        <f t="shared" si="60"/>
        <v>25428.889999999996</v>
      </c>
      <c r="L1194" s="71">
        <f t="shared" si="60"/>
        <v>26894.989999999994</v>
      </c>
      <c r="M1194" s="72">
        <f t="shared" si="60"/>
        <v>27094.989999999994</v>
      </c>
      <c r="N1194" s="72">
        <f t="shared" si="60"/>
        <v>27094.989999999994</v>
      </c>
      <c r="O1194" s="72">
        <f t="shared" si="60"/>
        <v>27094.989999999994</v>
      </c>
      <c r="P1194" s="72">
        <f t="shared" si="60"/>
        <v>27094.989999999994</v>
      </c>
      <c r="Q1194" s="72">
        <f t="shared" si="60"/>
        <v>27094.989999999994</v>
      </c>
      <c r="R1194" s="72">
        <f t="shared" si="60"/>
        <v>27094.989999999994</v>
      </c>
      <c r="S1194" s="72">
        <f>SUM(S1079:S1193)</f>
        <v>27094.989999999994</v>
      </c>
    </row>
    <row r="1195" spans="1:19">
      <c r="A1195" s="14">
        <f t="shared" si="59"/>
        <v>1195</v>
      </c>
      <c r="B1195" s="121" t="s">
        <v>1548</v>
      </c>
      <c r="C1195" s="121"/>
      <c r="D1195" s="121" t="s">
        <v>1666</v>
      </c>
      <c r="E1195" s="121" t="s">
        <v>1413</v>
      </c>
      <c r="F1195" s="121"/>
      <c r="G1195" s="121"/>
      <c r="H1195" s="122"/>
      <c r="I1195" s="74">
        <v>100</v>
      </c>
      <c r="J1195" s="74">
        <v>81</v>
      </c>
      <c r="K1195" s="74">
        <v>81</v>
      </c>
      <c r="L1195" s="74">
        <v>81</v>
      </c>
      <c r="M1195" s="74">
        <v>81</v>
      </c>
      <c r="N1195" s="74">
        <v>81</v>
      </c>
      <c r="O1195" s="74">
        <v>81</v>
      </c>
      <c r="P1195" s="74">
        <v>81</v>
      </c>
      <c r="Q1195" s="74">
        <v>81</v>
      </c>
      <c r="R1195" s="74">
        <v>81</v>
      </c>
      <c r="S1195" s="74">
        <v>81</v>
      </c>
    </row>
    <row r="1196" spans="1:19">
      <c r="A1196" s="14">
        <f t="shared" si="59"/>
        <v>1196</v>
      </c>
      <c r="B1196" s="121"/>
      <c r="C1196" s="121"/>
      <c r="D1196" s="121"/>
      <c r="E1196" s="121"/>
      <c r="F1196" s="121"/>
      <c r="G1196" s="121"/>
      <c r="H1196" s="122"/>
      <c r="I1196" s="74"/>
      <c r="J1196" s="74"/>
      <c r="K1196" s="74"/>
      <c r="L1196" s="74"/>
      <c r="M1196" s="73"/>
      <c r="N1196" s="73"/>
      <c r="O1196" s="73"/>
      <c r="P1196" s="73"/>
      <c r="Q1196" s="73"/>
      <c r="R1196" s="73"/>
      <c r="S1196" s="73"/>
    </row>
    <row r="1197" spans="1:19">
      <c r="A1197" s="14">
        <f t="shared" si="59"/>
        <v>1197</v>
      </c>
      <c r="B1197" s="119" t="s">
        <v>1669</v>
      </c>
      <c r="C1197" s="119"/>
      <c r="D1197" s="119"/>
      <c r="E1197" s="119"/>
      <c r="F1197" s="119"/>
      <c r="G1197" s="119"/>
      <c r="H1197" s="120"/>
      <c r="I1197" s="71"/>
      <c r="J1197" s="71"/>
      <c r="K1197" s="71"/>
      <c r="L1197" s="71"/>
      <c r="M1197" s="72"/>
      <c r="N1197" s="72"/>
      <c r="O1197" s="72"/>
      <c r="P1197" s="72"/>
      <c r="Q1197" s="72"/>
      <c r="R1197" s="72"/>
      <c r="S1197" s="72"/>
    </row>
    <row r="1198" spans="1:19">
      <c r="A1198" s="14">
        <f t="shared" si="59"/>
        <v>1198</v>
      </c>
      <c r="B1198" s="121" t="s">
        <v>3709</v>
      </c>
      <c r="C1198" s="121" t="s">
        <v>3710</v>
      </c>
      <c r="D1198" s="121"/>
      <c r="E1198" s="121" t="s">
        <v>1590</v>
      </c>
      <c r="F1198" s="121" t="s">
        <v>1553</v>
      </c>
      <c r="G1198" s="121" t="s">
        <v>90</v>
      </c>
      <c r="H1198" s="122">
        <v>2023</v>
      </c>
      <c r="I1198" s="73">
        <v>201.13</v>
      </c>
      <c r="J1198" s="73">
        <v>201.13</v>
      </c>
      <c r="K1198" s="73">
        <v>201.13</v>
      </c>
      <c r="L1198" s="73">
        <v>201.13</v>
      </c>
      <c r="M1198" s="73">
        <v>201.13</v>
      </c>
      <c r="N1198" s="73">
        <v>201.13</v>
      </c>
      <c r="O1198" s="73">
        <v>201.13</v>
      </c>
      <c r="P1198" s="73">
        <v>201.13</v>
      </c>
      <c r="Q1198" s="73">
        <v>201.13</v>
      </c>
      <c r="R1198" s="73">
        <v>201.13</v>
      </c>
      <c r="S1198" s="73">
        <v>201.13</v>
      </c>
    </row>
    <row r="1199" spans="1:19">
      <c r="A1199" s="14">
        <f t="shared" si="59"/>
        <v>1199</v>
      </c>
      <c r="B1199" s="121" t="s">
        <v>2478</v>
      </c>
      <c r="C1199" s="121" t="s">
        <v>2479</v>
      </c>
      <c r="D1199" s="121"/>
      <c r="E1199" s="121" t="s">
        <v>2190</v>
      </c>
      <c r="F1199" s="121" t="s">
        <v>1553</v>
      </c>
      <c r="G1199" s="121" t="s">
        <v>45</v>
      </c>
      <c r="H1199" s="122">
        <v>2022</v>
      </c>
      <c r="I1199" s="73">
        <v>71.5</v>
      </c>
      <c r="J1199" s="74">
        <v>71.5</v>
      </c>
      <c r="K1199" s="74">
        <v>71.5</v>
      </c>
      <c r="L1199" s="74">
        <v>71.5</v>
      </c>
      <c r="M1199" s="73">
        <v>71.5</v>
      </c>
      <c r="N1199" s="73">
        <v>71.5</v>
      </c>
      <c r="O1199" s="73">
        <v>71.5</v>
      </c>
      <c r="P1199" s="73">
        <v>71.5</v>
      </c>
      <c r="Q1199" s="73">
        <v>71.5</v>
      </c>
      <c r="R1199" s="73">
        <v>71.5</v>
      </c>
      <c r="S1199" s="73">
        <v>71.5</v>
      </c>
    </row>
    <row r="1200" spans="1:19">
      <c r="A1200" s="14">
        <f t="shared" si="59"/>
        <v>1200</v>
      </c>
      <c r="B1200" s="121" t="s">
        <v>3356</v>
      </c>
      <c r="C1200" s="121" t="s">
        <v>3357</v>
      </c>
      <c r="D1200" s="121"/>
      <c r="E1200" s="121" t="s">
        <v>63</v>
      </c>
      <c r="F1200" s="121" t="s">
        <v>1553</v>
      </c>
      <c r="G1200" s="121" t="s">
        <v>46</v>
      </c>
      <c r="H1200" s="122">
        <v>2023</v>
      </c>
      <c r="I1200" s="73">
        <v>205</v>
      </c>
      <c r="J1200" s="74">
        <v>205</v>
      </c>
      <c r="K1200" s="74">
        <v>205</v>
      </c>
      <c r="L1200" s="74">
        <v>205</v>
      </c>
      <c r="M1200" s="73">
        <v>205</v>
      </c>
      <c r="N1200" s="73">
        <v>205</v>
      </c>
      <c r="O1200" s="73">
        <v>205</v>
      </c>
      <c r="P1200" s="73">
        <v>205</v>
      </c>
      <c r="Q1200" s="73">
        <v>205</v>
      </c>
      <c r="R1200" s="73">
        <v>205</v>
      </c>
      <c r="S1200" s="73">
        <v>205</v>
      </c>
    </row>
    <row r="1201" spans="1:25">
      <c r="A1201" s="14">
        <f t="shared" si="59"/>
        <v>1201</v>
      </c>
      <c r="B1201" s="121" t="s">
        <v>2800</v>
      </c>
      <c r="C1201" s="121" t="s">
        <v>2801</v>
      </c>
      <c r="D1201" s="121"/>
      <c r="E1201" s="121" t="s">
        <v>248</v>
      </c>
      <c r="F1201" s="121" t="s">
        <v>1553</v>
      </c>
      <c r="G1201" s="121" t="s">
        <v>46</v>
      </c>
      <c r="H1201" s="122">
        <v>2022</v>
      </c>
      <c r="I1201" s="73">
        <v>80</v>
      </c>
      <c r="J1201" s="74">
        <v>80</v>
      </c>
      <c r="K1201" s="74">
        <v>80</v>
      </c>
      <c r="L1201" s="74">
        <v>80</v>
      </c>
      <c r="M1201" s="73">
        <v>80</v>
      </c>
      <c r="N1201" s="73">
        <v>80</v>
      </c>
      <c r="O1201" s="73">
        <v>80</v>
      </c>
      <c r="P1201" s="73">
        <v>80</v>
      </c>
      <c r="Q1201" s="73">
        <v>80</v>
      </c>
      <c r="R1201" s="73">
        <v>80</v>
      </c>
      <c r="S1201" s="73">
        <v>80</v>
      </c>
    </row>
    <row r="1202" spans="1:25">
      <c r="A1202" s="14">
        <f t="shared" si="59"/>
        <v>1202</v>
      </c>
      <c r="B1202" s="121" t="s">
        <v>3358</v>
      </c>
      <c r="C1202" s="121" t="s">
        <v>3359</v>
      </c>
      <c r="D1202" s="121"/>
      <c r="E1202" s="121" t="s">
        <v>979</v>
      </c>
      <c r="F1202" s="121" t="s">
        <v>1553</v>
      </c>
      <c r="G1202" s="121" t="s">
        <v>45</v>
      </c>
      <c r="H1202" s="122">
        <v>2022</v>
      </c>
      <c r="I1202" s="73">
        <v>50</v>
      </c>
      <c r="J1202" s="74">
        <v>50</v>
      </c>
      <c r="K1202" s="74">
        <v>50</v>
      </c>
      <c r="L1202" s="74">
        <v>50</v>
      </c>
      <c r="M1202" s="73">
        <v>50</v>
      </c>
      <c r="N1202" s="73">
        <v>50</v>
      </c>
      <c r="O1202" s="73">
        <v>50</v>
      </c>
      <c r="P1202" s="73">
        <v>50</v>
      </c>
      <c r="Q1202" s="73">
        <v>50</v>
      </c>
      <c r="R1202" s="73">
        <v>50</v>
      </c>
      <c r="S1202" s="73">
        <v>50</v>
      </c>
    </row>
    <row r="1203" spans="1:25">
      <c r="A1203" s="14">
        <f t="shared" si="59"/>
        <v>1203</v>
      </c>
      <c r="B1203" s="121" t="s">
        <v>3360</v>
      </c>
      <c r="C1203" s="121" t="s">
        <v>3361</v>
      </c>
      <c r="D1203" s="121"/>
      <c r="E1203" s="121" t="s">
        <v>2329</v>
      </c>
      <c r="F1203" s="121" t="s">
        <v>1553</v>
      </c>
      <c r="G1203" s="121" t="s">
        <v>45</v>
      </c>
      <c r="H1203" s="122">
        <v>2023</v>
      </c>
      <c r="I1203" s="73">
        <v>103.6</v>
      </c>
      <c r="J1203" s="74">
        <v>103.6</v>
      </c>
      <c r="K1203" s="74">
        <v>103.6</v>
      </c>
      <c r="L1203" s="74">
        <v>103.6</v>
      </c>
      <c r="M1203" s="73">
        <v>103.6</v>
      </c>
      <c r="N1203" s="73">
        <v>103.6</v>
      </c>
      <c r="O1203" s="73">
        <v>103.6</v>
      </c>
      <c r="P1203" s="73">
        <v>103.6</v>
      </c>
      <c r="Q1203" s="73">
        <v>103.6</v>
      </c>
      <c r="R1203" s="73">
        <v>103.6</v>
      </c>
      <c r="S1203" s="73">
        <v>103.6</v>
      </c>
    </row>
    <row r="1204" spans="1:25">
      <c r="A1204" s="14">
        <f t="shared" si="59"/>
        <v>1204</v>
      </c>
      <c r="B1204" s="121" t="s">
        <v>2802</v>
      </c>
      <c r="C1204" s="121" t="s">
        <v>2803</v>
      </c>
      <c r="D1204" s="121"/>
      <c r="E1204" s="121" t="s">
        <v>902</v>
      </c>
      <c r="F1204" s="121" t="s">
        <v>1553</v>
      </c>
      <c r="G1204" s="121" t="s">
        <v>47</v>
      </c>
      <c r="H1204" s="122">
        <v>2023</v>
      </c>
      <c r="I1204" s="73">
        <v>70.900000000000006</v>
      </c>
      <c r="J1204" s="74">
        <v>70.900000000000006</v>
      </c>
      <c r="K1204" s="74">
        <v>70.900000000000006</v>
      </c>
      <c r="L1204" s="74">
        <v>70.900000000000006</v>
      </c>
      <c r="M1204" s="73">
        <v>70.900000000000006</v>
      </c>
      <c r="N1204" s="73">
        <v>70.900000000000006</v>
      </c>
      <c r="O1204" s="73">
        <v>70.900000000000006</v>
      </c>
      <c r="P1204" s="73">
        <v>70.900000000000006</v>
      </c>
      <c r="Q1204" s="73">
        <v>70.900000000000006</v>
      </c>
      <c r="R1204" s="73">
        <v>70.900000000000006</v>
      </c>
      <c r="S1204" s="73">
        <v>70.900000000000006</v>
      </c>
    </row>
    <row r="1205" spans="1:25">
      <c r="A1205" s="14">
        <f t="shared" si="59"/>
        <v>1205</v>
      </c>
      <c r="B1205" s="121" t="s">
        <v>2804</v>
      </c>
      <c r="C1205" s="121" t="s">
        <v>2805</v>
      </c>
      <c r="D1205" s="121"/>
      <c r="E1205" s="121" t="s">
        <v>406</v>
      </c>
      <c r="F1205" s="121" t="s">
        <v>1553</v>
      </c>
      <c r="G1205" s="121" t="s">
        <v>46</v>
      </c>
      <c r="H1205" s="122">
        <v>2023</v>
      </c>
      <c r="I1205" s="73">
        <v>202.5</v>
      </c>
      <c r="J1205" s="74">
        <v>0</v>
      </c>
      <c r="K1205" s="74">
        <v>202.5</v>
      </c>
      <c r="L1205" s="74">
        <v>202.5</v>
      </c>
      <c r="M1205" s="73">
        <v>202.5</v>
      </c>
      <c r="N1205" s="73">
        <v>202.5</v>
      </c>
      <c r="O1205" s="73">
        <v>202.5</v>
      </c>
      <c r="P1205" s="73">
        <v>202.5</v>
      </c>
      <c r="Q1205" s="73">
        <v>202.5</v>
      </c>
      <c r="R1205" s="73">
        <v>202.5</v>
      </c>
      <c r="S1205" s="73">
        <v>202.5</v>
      </c>
    </row>
    <row r="1206" spans="1:25">
      <c r="A1206" s="14">
        <f t="shared" si="59"/>
        <v>1206</v>
      </c>
      <c r="B1206" s="121" t="s">
        <v>2806</v>
      </c>
      <c r="C1206" s="121" t="s">
        <v>2807</v>
      </c>
      <c r="D1206" s="121"/>
      <c r="E1206" s="121" t="s">
        <v>239</v>
      </c>
      <c r="F1206" s="121" t="s">
        <v>1553</v>
      </c>
      <c r="G1206" s="121" t="s">
        <v>90</v>
      </c>
      <c r="H1206" s="122">
        <v>2023</v>
      </c>
      <c r="I1206" s="73">
        <v>151.9</v>
      </c>
      <c r="J1206" s="74">
        <v>151.9</v>
      </c>
      <c r="K1206" s="74">
        <v>151.9</v>
      </c>
      <c r="L1206" s="74">
        <v>151.9</v>
      </c>
      <c r="M1206" s="73">
        <v>151.9</v>
      </c>
      <c r="N1206" s="73">
        <v>151.9</v>
      </c>
      <c r="O1206" s="73">
        <v>151.9</v>
      </c>
      <c r="P1206" s="73">
        <v>151.9</v>
      </c>
      <c r="Q1206" s="73">
        <v>151.9</v>
      </c>
      <c r="R1206" s="73">
        <v>151.9</v>
      </c>
      <c r="S1206" s="73">
        <v>151.9</v>
      </c>
    </row>
    <row r="1207" spans="1:25">
      <c r="A1207" s="14">
        <f t="shared" si="59"/>
        <v>1207</v>
      </c>
      <c r="B1207" s="121" t="s">
        <v>2355</v>
      </c>
      <c r="C1207" s="121" t="s">
        <v>2356</v>
      </c>
      <c r="D1207" s="121"/>
      <c r="E1207" s="121" t="s">
        <v>1267</v>
      </c>
      <c r="F1207" s="121" t="s">
        <v>1553</v>
      </c>
      <c r="G1207" s="121" t="s">
        <v>55</v>
      </c>
      <c r="H1207" s="122">
        <v>2023</v>
      </c>
      <c r="I1207" s="73">
        <v>202.3</v>
      </c>
      <c r="J1207" s="74">
        <v>202.3</v>
      </c>
      <c r="K1207" s="74">
        <v>202.3</v>
      </c>
      <c r="L1207" s="74">
        <v>202.3</v>
      </c>
      <c r="M1207" s="73">
        <v>202.3</v>
      </c>
      <c r="N1207" s="73">
        <v>202.3</v>
      </c>
      <c r="O1207" s="73">
        <v>202.3</v>
      </c>
      <c r="P1207" s="73">
        <v>202.3</v>
      </c>
      <c r="Q1207" s="73">
        <v>202.3</v>
      </c>
      <c r="R1207" s="73">
        <v>202.3</v>
      </c>
      <c r="S1207" s="73">
        <v>202.3</v>
      </c>
    </row>
    <row r="1208" spans="1:25">
      <c r="A1208" s="14">
        <f t="shared" si="59"/>
        <v>1208</v>
      </c>
      <c r="B1208" s="121" t="s">
        <v>2808</v>
      </c>
      <c r="C1208" s="121" t="s">
        <v>2809</v>
      </c>
      <c r="D1208" s="121"/>
      <c r="E1208" s="121" t="s">
        <v>56</v>
      </c>
      <c r="F1208" s="121" t="s">
        <v>1553</v>
      </c>
      <c r="G1208" s="121" t="s">
        <v>47</v>
      </c>
      <c r="H1208" s="122">
        <v>2022</v>
      </c>
      <c r="I1208" s="73">
        <v>202.3</v>
      </c>
      <c r="J1208" s="74">
        <v>202.3</v>
      </c>
      <c r="K1208" s="74">
        <v>202.3</v>
      </c>
      <c r="L1208" s="74">
        <v>202.3</v>
      </c>
      <c r="M1208" s="73">
        <v>202.3</v>
      </c>
      <c r="N1208" s="73">
        <v>202.3</v>
      </c>
      <c r="O1208" s="73">
        <v>202.3</v>
      </c>
      <c r="P1208" s="73">
        <v>202.3</v>
      </c>
      <c r="Q1208" s="73">
        <v>202.3</v>
      </c>
      <c r="R1208" s="73">
        <v>202.3</v>
      </c>
      <c r="S1208" s="73">
        <v>202.3</v>
      </c>
    </row>
    <row r="1209" spans="1:25">
      <c r="A1209" s="14">
        <f t="shared" si="59"/>
        <v>1209</v>
      </c>
      <c r="B1209" s="121" t="s">
        <v>3362</v>
      </c>
      <c r="C1209" s="121" t="s">
        <v>3363</v>
      </c>
      <c r="D1209" s="121"/>
      <c r="E1209" s="121" t="s">
        <v>406</v>
      </c>
      <c r="F1209" s="121" t="s">
        <v>1553</v>
      </c>
      <c r="G1209" s="121" t="s">
        <v>46</v>
      </c>
      <c r="H1209" s="122">
        <v>2023</v>
      </c>
      <c r="I1209" s="73">
        <v>202.4</v>
      </c>
      <c r="J1209" s="74">
        <v>202.4</v>
      </c>
      <c r="K1209" s="74">
        <v>202.4</v>
      </c>
      <c r="L1209" s="74">
        <v>202.4</v>
      </c>
      <c r="M1209" s="73">
        <v>202.4</v>
      </c>
      <c r="N1209" s="73">
        <v>202.4</v>
      </c>
      <c r="O1209" s="73">
        <v>202.4</v>
      </c>
      <c r="P1209" s="73">
        <v>202.4</v>
      </c>
      <c r="Q1209" s="73">
        <v>202.4</v>
      </c>
      <c r="R1209" s="73">
        <v>202.4</v>
      </c>
      <c r="S1209" s="73">
        <v>202.4</v>
      </c>
    </row>
    <row r="1210" spans="1:25">
      <c r="A1210" s="14">
        <f t="shared" si="59"/>
        <v>1210</v>
      </c>
      <c r="B1210" s="121" t="s">
        <v>2480</v>
      </c>
      <c r="C1210" s="121" t="s">
        <v>2481</v>
      </c>
      <c r="D1210" s="121"/>
      <c r="E1210" s="121" t="s">
        <v>421</v>
      </c>
      <c r="F1210" s="121" t="s">
        <v>1553</v>
      </c>
      <c r="G1210" s="121" t="s">
        <v>55</v>
      </c>
      <c r="H1210" s="122">
        <v>2022</v>
      </c>
      <c r="I1210" s="73">
        <v>202.4</v>
      </c>
      <c r="J1210" s="74">
        <v>202.4</v>
      </c>
      <c r="K1210" s="74">
        <v>202.4</v>
      </c>
      <c r="L1210" s="74">
        <v>202.4</v>
      </c>
      <c r="M1210" s="73">
        <v>202.4</v>
      </c>
      <c r="N1210" s="73">
        <v>202.4</v>
      </c>
      <c r="O1210" s="73">
        <v>202.4</v>
      </c>
      <c r="P1210" s="73">
        <v>202.4</v>
      </c>
      <c r="Q1210" s="73">
        <v>202.4</v>
      </c>
      <c r="R1210" s="73">
        <v>202.4</v>
      </c>
      <c r="S1210" s="73">
        <v>202.4</v>
      </c>
    </row>
    <row r="1211" spans="1:25">
      <c r="A1211" s="14">
        <f t="shared" si="59"/>
        <v>1211</v>
      </c>
      <c r="B1211" s="121" t="s">
        <v>2812</v>
      </c>
      <c r="C1211" s="121" t="s">
        <v>2813</v>
      </c>
      <c r="D1211" s="121"/>
      <c r="E1211" s="121" t="s">
        <v>56</v>
      </c>
      <c r="F1211" s="121" t="s">
        <v>1553</v>
      </c>
      <c r="G1211" s="121" t="s">
        <v>47</v>
      </c>
      <c r="H1211" s="122">
        <v>2022</v>
      </c>
      <c r="I1211" s="73">
        <v>176.9</v>
      </c>
      <c r="J1211" s="74">
        <v>176.9</v>
      </c>
      <c r="K1211" s="74">
        <v>176.9</v>
      </c>
      <c r="L1211" s="74">
        <v>176.9</v>
      </c>
      <c r="M1211" s="73">
        <v>176.9</v>
      </c>
      <c r="N1211" s="73">
        <v>176.9</v>
      </c>
      <c r="O1211" s="73">
        <v>176.9</v>
      </c>
      <c r="P1211" s="73">
        <v>176.9</v>
      </c>
      <c r="Q1211" s="73">
        <v>176.9</v>
      </c>
      <c r="R1211" s="73">
        <v>176.9</v>
      </c>
      <c r="S1211" s="73">
        <v>176.9</v>
      </c>
      <c r="T1211" s="107"/>
      <c r="X1211" s="107"/>
      <c r="Y1211" s="107"/>
    </row>
    <row r="1212" spans="1:25">
      <c r="A1212" s="14">
        <f t="shared" si="59"/>
        <v>1212</v>
      </c>
      <c r="B1212" s="121" t="s">
        <v>2814</v>
      </c>
      <c r="C1212" s="121" t="s">
        <v>2815</v>
      </c>
      <c r="D1212" s="121"/>
      <c r="E1212" s="121" t="s">
        <v>1590</v>
      </c>
      <c r="F1212" s="121" t="s">
        <v>1553</v>
      </c>
      <c r="G1212" s="121" t="s">
        <v>90</v>
      </c>
      <c r="H1212" s="122">
        <v>2022</v>
      </c>
      <c r="I1212" s="73">
        <v>50.7</v>
      </c>
      <c r="J1212" s="74">
        <v>50.7</v>
      </c>
      <c r="K1212" s="74">
        <v>50.7</v>
      </c>
      <c r="L1212" s="74">
        <v>50.7</v>
      </c>
      <c r="M1212" s="73">
        <v>50.7</v>
      </c>
      <c r="N1212" s="73">
        <v>50.7</v>
      </c>
      <c r="O1212" s="73">
        <v>50.7</v>
      </c>
      <c r="P1212" s="73">
        <v>50.7</v>
      </c>
      <c r="Q1212" s="73">
        <v>50.7</v>
      </c>
      <c r="R1212" s="73">
        <v>50.7</v>
      </c>
      <c r="S1212" s="73">
        <v>50.7</v>
      </c>
    </row>
    <row r="1213" spans="1:25">
      <c r="A1213" s="14">
        <f t="shared" si="59"/>
        <v>1213</v>
      </c>
      <c r="B1213" s="121" t="s">
        <v>3364</v>
      </c>
      <c r="C1213" s="121" t="s">
        <v>3365</v>
      </c>
      <c r="D1213" s="121"/>
      <c r="E1213" s="121" t="s">
        <v>1618</v>
      </c>
      <c r="F1213" s="121" t="s">
        <v>1553</v>
      </c>
      <c r="G1213" s="121" t="s">
        <v>46</v>
      </c>
      <c r="H1213" s="122">
        <v>2022</v>
      </c>
      <c r="I1213" s="73">
        <v>9.9</v>
      </c>
      <c r="J1213" s="74">
        <v>9.9</v>
      </c>
      <c r="K1213" s="74">
        <v>9.9</v>
      </c>
      <c r="L1213" s="74">
        <v>9.9</v>
      </c>
      <c r="M1213" s="73">
        <v>9.9</v>
      </c>
      <c r="N1213" s="73">
        <v>9.9</v>
      </c>
      <c r="O1213" s="73">
        <v>9.9</v>
      </c>
      <c r="P1213" s="73">
        <v>9.9</v>
      </c>
      <c r="Q1213" s="73">
        <v>9.9</v>
      </c>
      <c r="R1213" s="73">
        <v>9.9</v>
      </c>
      <c r="S1213" s="73">
        <v>9.9</v>
      </c>
    </row>
    <row r="1214" spans="1:25">
      <c r="A1214" s="14">
        <f t="shared" si="59"/>
        <v>1214</v>
      </c>
      <c r="B1214" s="121" t="s">
        <v>2816</v>
      </c>
      <c r="C1214" s="121" t="s">
        <v>2817</v>
      </c>
      <c r="D1214" s="121"/>
      <c r="E1214" s="121" t="s">
        <v>1590</v>
      </c>
      <c r="F1214" s="121" t="s">
        <v>1553</v>
      </c>
      <c r="G1214" s="121" t="s">
        <v>90</v>
      </c>
      <c r="H1214" s="122">
        <v>2022</v>
      </c>
      <c r="I1214" s="73">
        <v>50</v>
      </c>
      <c r="J1214" s="74">
        <v>50</v>
      </c>
      <c r="K1214" s="74">
        <v>50</v>
      </c>
      <c r="L1214" s="74">
        <v>50</v>
      </c>
      <c r="M1214" s="73">
        <v>50</v>
      </c>
      <c r="N1214" s="73">
        <v>50</v>
      </c>
      <c r="O1214" s="73">
        <v>50</v>
      </c>
      <c r="P1214" s="73">
        <v>50</v>
      </c>
      <c r="Q1214" s="73">
        <v>50</v>
      </c>
      <c r="R1214" s="73">
        <v>50</v>
      </c>
      <c r="S1214" s="73">
        <v>50</v>
      </c>
    </row>
    <row r="1215" spans="1:25">
      <c r="A1215" s="14">
        <f t="shared" si="59"/>
        <v>1215</v>
      </c>
      <c r="B1215" s="121" t="s">
        <v>3366</v>
      </c>
      <c r="C1215" s="121" t="s">
        <v>3367</v>
      </c>
      <c r="D1215" s="121"/>
      <c r="E1215" s="121" t="s">
        <v>1662</v>
      </c>
      <c r="F1215" s="121" t="s">
        <v>1553</v>
      </c>
      <c r="G1215" s="121" t="s">
        <v>47</v>
      </c>
      <c r="H1215" s="122">
        <v>2022</v>
      </c>
      <c r="I1215" s="73">
        <v>9.9</v>
      </c>
      <c r="J1215" s="74">
        <v>9.9</v>
      </c>
      <c r="K1215" s="74">
        <v>9.9</v>
      </c>
      <c r="L1215" s="74">
        <v>9.9</v>
      </c>
      <c r="M1215" s="73">
        <v>9.9</v>
      </c>
      <c r="N1215" s="73">
        <v>9.9</v>
      </c>
      <c r="O1215" s="73">
        <v>9.9</v>
      </c>
      <c r="P1215" s="73">
        <v>9.9</v>
      </c>
      <c r="Q1215" s="73">
        <v>9.9</v>
      </c>
      <c r="R1215" s="73">
        <v>9.9</v>
      </c>
      <c r="S1215" s="73">
        <v>9.9</v>
      </c>
      <c r="T1215" s="14"/>
      <c r="X1215" s="14"/>
      <c r="Y1215" s="14"/>
    </row>
    <row r="1216" spans="1:25">
      <c r="A1216" s="14">
        <f t="shared" si="59"/>
        <v>1216</v>
      </c>
      <c r="B1216" s="121" t="s">
        <v>3368</v>
      </c>
      <c r="C1216" s="121" t="s">
        <v>3369</v>
      </c>
      <c r="D1216" s="121"/>
      <c r="E1216" s="121" t="s">
        <v>550</v>
      </c>
      <c r="F1216" s="121" t="s">
        <v>1553</v>
      </c>
      <c r="G1216" s="121" t="s">
        <v>45</v>
      </c>
      <c r="H1216" s="122">
        <v>2023</v>
      </c>
      <c r="I1216" s="73">
        <v>153.80000000000001</v>
      </c>
      <c r="J1216" s="74">
        <v>0</v>
      </c>
      <c r="K1216" s="74">
        <v>153.80000000000001</v>
      </c>
      <c r="L1216" s="74">
        <v>153.80000000000001</v>
      </c>
      <c r="M1216" s="73">
        <v>153.80000000000001</v>
      </c>
      <c r="N1216" s="73">
        <v>153.80000000000001</v>
      </c>
      <c r="O1216" s="73">
        <v>153.80000000000001</v>
      </c>
      <c r="P1216" s="73">
        <v>153.80000000000001</v>
      </c>
      <c r="Q1216" s="73">
        <v>153.80000000000001</v>
      </c>
      <c r="R1216" s="73">
        <v>153.80000000000001</v>
      </c>
      <c r="S1216" s="73">
        <v>153.80000000000001</v>
      </c>
      <c r="T1216" s="14"/>
      <c r="X1216" s="14"/>
      <c r="Y1216" s="14"/>
    </row>
    <row r="1217" spans="1:25" s="107" customFormat="1" ht="15" customHeight="1">
      <c r="A1217" s="14">
        <f t="shared" si="59"/>
        <v>1217</v>
      </c>
      <c r="B1217" s="121" t="s">
        <v>3705</v>
      </c>
      <c r="C1217" s="121" t="s">
        <v>3706</v>
      </c>
      <c r="D1217" s="121"/>
      <c r="E1217" s="121" t="s">
        <v>1590</v>
      </c>
      <c r="F1217" s="121" t="s">
        <v>1553</v>
      </c>
      <c r="G1217" s="121" t="s">
        <v>90</v>
      </c>
      <c r="H1217" s="122">
        <v>2024</v>
      </c>
      <c r="I1217" s="73">
        <v>150.83000000000001</v>
      </c>
      <c r="J1217" s="73">
        <v>0</v>
      </c>
      <c r="K1217" s="73">
        <v>150.83000000000001</v>
      </c>
      <c r="L1217" s="73">
        <v>150.83000000000001</v>
      </c>
      <c r="M1217" s="73">
        <v>150.83000000000001</v>
      </c>
      <c r="N1217" s="73">
        <v>150.83000000000001</v>
      </c>
      <c r="O1217" s="73">
        <v>150.83000000000001</v>
      </c>
      <c r="P1217" s="73">
        <v>150.83000000000001</v>
      </c>
      <c r="Q1217" s="73">
        <v>150.83000000000001</v>
      </c>
      <c r="R1217" s="73">
        <v>150.83000000000001</v>
      </c>
      <c r="S1217" s="73">
        <v>150.83000000000001</v>
      </c>
      <c r="T1217" s="43"/>
      <c r="U1217"/>
      <c r="V1217"/>
      <c r="W1217"/>
      <c r="X1217" s="43"/>
      <c r="Y1217" s="43"/>
    </row>
    <row r="1218" spans="1:25">
      <c r="A1218" s="14">
        <f t="shared" si="59"/>
        <v>1218</v>
      </c>
      <c r="B1218" s="121" t="s">
        <v>3370</v>
      </c>
      <c r="C1218" s="121" t="s">
        <v>3371</v>
      </c>
      <c r="D1218" s="121"/>
      <c r="E1218" s="121" t="s">
        <v>1662</v>
      </c>
      <c r="F1218" s="121" t="s">
        <v>1553</v>
      </c>
      <c r="G1218" s="121" t="s">
        <v>47</v>
      </c>
      <c r="H1218" s="122">
        <v>2022</v>
      </c>
      <c r="I1218" s="73">
        <v>9.9</v>
      </c>
      <c r="J1218" s="74">
        <v>9.9</v>
      </c>
      <c r="K1218" s="74">
        <v>9.9</v>
      </c>
      <c r="L1218" s="74">
        <v>9.9</v>
      </c>
      <c r="M1218" s="73">
        <v>9.9</v>
      </c>
      <c r="N1218" s="73">
        <v>9.9</v>
      </c>
      <c r="O1218" s="73">
        <v>9.9</v>
      </c>
      <c r="P1218" s="73">
        <v>9.9</v>
      </c>
      <c r="Q1218" s="73">
        <v>9.9</v>
      </c>
      <c r="R1218" s="73">
        <v>9.9</v>
      </c>
      <c r="S1218" s="73">
        <v>9.9</v>
      </c>
      <c r="T1218" s="14"/>
      <c r="X1218" s="14"/>
      <c r="Y1218" s="14"/>
    </row>
    <row r="1219" spans="1:25">
      <c r="A1219" s="14">
        <f t="shared" si="59"/>
        <v>1219</v>
      </c>
      <c r="B1219" s="121" t="s">
        <v>2482</v>
      </c>
      <c r="C1219" s="121" t="s">
        <v>2483</v>
      </c>
      <c r="D1219" s="121"/>
      <c r="E1219" s="121" t="s">
        <v>1059</v>
      </c>
      <c r="F1219" s="121" t="s">
        <v>1553</v>
      </c>
      <c r="G1219" s="121" t="s">
        <v>47</v>
      </c>
      <c r="H1219" s="122">
        <v>2022</v>
      </c>
      <c r="I1219" s="73">
        <v>50</v>
      </c>
      <c r="J1219" s="74">
        <v>50</v>
      </c>
      <c r="K1219" s="74">
        <v>50</v>
      </c>
      <c r="L1219" s="74">
        <v>50</v>
      </c>
      <c r="M1219" s="73">
        <v>50</v>
      </c>
      <c r="N1219" s="73">
        <v>50</v>
      </c>
      <c r="O1219" s="73">
        <v>50</v>
      </c>
      <c r="P1219" s="73">
        <v>50</v>
      </c>
      <c r="Q1219" s="73">
        <v>50</v>
      </c>
      <c r="R1219" s="73">
        <v>50</v>
      </c>
      <c r="S1219" s="73">
        <v>50</v>
      </c>
      <c r="T1219" s="14"/>
      <c r="X1219" s="14"/>
      <c r="Y1219" s="14"/>
    </row>
    <row r="1220" spans="1:25">
      <c r="A1220" s="14">
        <f t="shared" si="59"/>
        <v>1220</v>
      </c>
      <c r="B1220" s="121" t="s">
        <v>2819</v>
      </c>
      <c r="C1220" s="121" t="s">
        <v>2820</v>
      </c>
      <c r="D1220" s="121"/>
      <c r="E1220" s="121" t="s">
        <v>2765</v>
      </c>
      <c r="F1220" s="121" t="s">
        <v>1553</v>
      </c>
      <c r="G1220" s="121" t="s">
        <v>45</v>
      </c>
      <c r="H1220" s="122">
        <v>2023</v>
      </c>
      <c r="I1220" s="73">
        <v>102.5</v>
      </c>
      <c r="J1220" s="74">
        <v>102.5</v>
      </c>
      <c r="K1220" s="74">
        <v>102.5</v>
      </c>
      <c r="L1220" s="74">
        <v>102.5</v>
      </c>
      <c r="M1220" s="73">
        <v>102.5</v>
      </c>
      <c r="N1220" s="73">
        <v>102.5</v>
      </c>
      <c r="O1220" s="73">
        <v>102.5</v>
      </c>
      <c r="P1220" s="73">
        <v>102.5</v>
      </c>
      <c r="Q1220" s="73">
        <v>102.5</v>
      </c>
      <c r="R1220" s="73">
        <v>102.5</v>
      </c>
      <c r="S1220" s="73">
        <v>102.5</v>
      </c>
      <c r="T1220" s="14"/>
      <c r="X1220" s="14"/>
      <c r="Y1220" s="14"/>
    </row>
    <row r="1221" spans="1:25" s="14" customFormat="1" ht="12.75">
      <c r="A1221" s="14">
        <f t="shared" ref="A1221:A1284" si="61">A1220+1</f>
        <v>1221</v>
      </c>
      <c r="B1221" s="121" t="s">
        <v>3372</v>
      </c>
      <c r="C1221" s="121" t="s">
        <v>3373</v>
      </c>
      <c r="D1221" s="121"/>
      <c r="E1221" s="121" t="s">
        <v>48</v>
      </c>
      <c r="F1221" s="121" t="s">
        <v>1553</v>
      </c>
      <c r="G1221" s="121" t="s">
        <v>90</v>
      </c>
      <c r="H1221" s="122">
        <v>2023</v>
      </c>
      <c r="I1221" s="73">
        <v>255</v>
      </c>
      <c r="J1221" s="74">
        <v>255</v>
      </c>
      <c r="K1221" s="74">
        <v>255</v>
      </c>
      <c r="L1221" s="74">
        <v>255</v>
      </c>
      <c r="M1221" s="73">
        <v>255</v>
      </c>
      <c r="N1221" s="73">
        <v>255</v>
      </c>
      <c r="O1221" s="73">
        <v>255</v>
      </c>
      <c r="P1221" s="73">
        <v>255</v>
      </c>
      <c r="Q1221" s="73">
        <v>255</v>
      </c>
      <c r="R1221" s="73">
        <v>255</v>
      </c>
      <c r="S1221" s="73">
        <v>255</v>
      </c>
      <c r="U1221"/>
      <c r="V1221"/>
      <c r="W1221"/>
    </row>
    <row r="1222" spans="1:25" s="14" customFormat="1" ht="12.75" customHeight="1">
      <c r="A1222" s="14">
        <f t="shared" si="61"/>
        <v>1222</v>
      </c>
      <c r="B1222" s="121" t="s">
        <v>2821</v>
      </c>
      <c r="C1222" s="121" t="s">
        <v>2822</v>
      </c>
      <c r="D1222" s="121"/>
      <c r="E1222" s="121" t="s">
        <v>2352</v>
      </c>
      <c r="F1222" s="121" t="s">
        <v>1553</v>
      </c>
      <c r="G1222" s="121" t="s">
        <v>45</v>
      </c>
      <c r="H1222" s="122">
        <v>2022</v>
      </c>
      <c r="I1222" s="73">
        <v>73.099999999999994</v>
      </c>
      <c r="J1222" s="74">
        <v>73.099999999999994</v>
      </c>
      <c r="K1222" s="74">
        <v>73.099999999999994</v>
      </c>
      <c r="L1222" s="74">
        <v>73.099999999999994</v>
      </c>
      <c r="M1222" s="73">
        <v>73.099999999999994</v>
      </c>
      <c r="N1222" s="73">
        <v>73.099999999999994</v>
      </c>
      <c r="O1222" s="73">
        <v>73.099999999999994</v>
      </c>
      <c r="P1222" s="73">
        <v>73.099999999999994</v>
      </c>
      <c r="Q1222" s="73">
        <v>73.099999999999994</v>
      </c>
      <c r="R1222" s="73">
        <v>73.099999999999994</v>
      </c>
      <c r="S1222" s="73">
        <v>73.099999999999994</v>
      </c>
      <c r="T1222" s="43"/>
      <c r="U1222"/>
      <c r="V1222"/>
      <c r="W1222"/>
      <c r="X1222" s="43"/>
      <c r="Y1222" s="43"/>
    </row>
    <row r="1223" spans="1:25" s="14" customFormat="1" ht="12.75" customHeight="1">
      <c r="A1223" s="14">
        <f t="shared" si="61"/>
        <v>1223</v>
      </c>
      <c r="B1223" s="121" t="s">
        <v>3376</v>
      </c>
      <c r="C1223" s="121" t="s">
        <v>3377</v>
      </c>
      <c r="D1223" s="121"/>
      <c r="E1223" s="121" t="s">
        <v>352</v>
      </c>
      <c r="F1223" s="121" t="s">
        <v>1553</v>
      </c>
      <c r="G1223" s="121" t="s">
        <v>46</v>
      </c>
      <c r="H1223" s="122">
        <v>2023</v>
      </c>
      <c r="I1223" s="73">
        <v>131.1</v>
      </c>
      <c r="J1223" s="74">
        <v>131.1</v>
      </c>
      <c r="K1223" s="74">
        <v>131.1</v>
      </c>
      <c r="L1223" s="74">
        <v>131.1</v>
      </c>
      <c r="M1223" s="73">
        <v>131.1</v>
      </c>
      <c r="N1223" s="73">
        <v>131.1</v>
      </c>
      <c r="O1223" s="73">
        <v>131.1</v>
      </c>
      <c r="P1223" s="73">
        <v>131.1</v>
      </c>
      <c r="Q1223" s="73">
        <v>131.1</v>
      </c>
      <c r="R1223" s="73">
        <v>131.1</v>
      </c>
      <c r="S1223" s="73">
        <v>131.1</v>
      </c>
      <c r="T1223" s="43"/>
      <c r="U1223"/>
      <c r="V1223"/>
      <c r="W1223"/>
      <c r="X1223" s="43"/>
      <c r="Y1223" s="43"/>
    </row>
    <row r="1224" spans="1:25" s="14" customFormat="1" ht="12.75" customHeight="1">
      <c r="A1224" s="14">
        <f t="shared" si="61"/>
        <v>1224</v>
      </c>
      <c r="B1224" s="121" t="s">
        <v>2357</v>
      </c>
      <c r="C1224" s="121" t="s">
        <v>2358</v>
      </c>
      <c r="D1224" s="121"/>
      <c r="E1224" s="121" t="s">
        <v>89</v>
      </c>
      <c r="F1224" s="121" t="s">
        <v>1553</v>
      </c>
      <c r="G1224" s="121" t="s">
        <v>47</v>
      </c>
      <c r="H1224" s="122">
        <v>2024</v>
      </c>
      <c r="I1224" s="73">
        <v>50</v>
      </c>
      <c r="J1224" s="74">
        <v>0</v>
      </c>
      <c r="K1224" s="74">
        <v>50</v>
      </c>
      <c r="L1224" s="74">
        <v>50</v>
      </c>
      <c r="M1224" s="73">
        <v>50</v>
      </c>
      <c r="N1224" s="73">
        <v>50</v>
      </c>
      <c r="O1224" s="73">
        <v>50</v>
      </c>
      <c r="P1224" s="73">
        <v>50</v>
      </c>
      <c r="Q1224" s="73">
        <v>50</v>
      </c>
      <c r="R1224" s="73">
        <v>50</v>
      </c>
      <c r="S1224" s="73">
        <v>50</v>
      </c>
      <c r="T1224" s="43"/>
      <c r="U1224"/>
      <c r="V1224"/>
      <c r="W1224"/>
      <c r="X1224" s="43"/>
      <c r="Y1224" s="43"/>
    </row>
    <row r="1225" spans="1:25" s="14" customFormat="1" ht="12.75" customHeight="1">
      <c r="A1225" s="14">
        <f t="shared" si="61"/>
        <v>1225</v>
      </c>
      <c r="B1225" s="121" t="s">
        <v>2359</v>
      </c>
      <c r="C1225" s="121" t="s">
        <v>2360</v>
      </c>
      <c r="D1225" s="121"/>
      <c r="E1225" s="121" t="s">
        <v>112</v>
      </c>
      <c r="F1225" s="121" t="s">
        <v>1553</v>
      </c>
      <c r="G1225" s="121" t="s">
        <v>47</v>
      </c>
      <c r="H1225" s="122">
        <v>2022</v>
      </c>
      <c r="I1225" s="73">
        <v>50</v>
      </c>
      <c r="J1225" s="74">
        <v>50</v>
      </c>
      <c r="K1225" s="74">
        <v>50</v>
      </c>
      <c r="L1225" s="74">
        <v>50</v>
      </c>
      <c r="M1225" s="73">
        <v>50</v>
      </c>
      <c r="N1225" s="73">
        <v>50</v>
      </c>
      <c r="O1225" s="73">
        <v>50</v>
      </c>
      <c r="P1225" s="73">
        <v>50</v>
      </c>
      <c r="Q1225" s="73">
        <v>50</v>
      </c>
      <c r="R1225" s="73">
        <v>50</v>
      </c>
      <c r="S1225" s="73">
        <v>50</v>
      </c>
      <c r="T1225" s="43"/>
      <c r="U1225"/>
      <c r="V1225"/>
      <c r="W1225"/>
      <c r="X1225" s="43"/>
      <c r="Y1225" s="43"/>
    </row>
    <row r="1226" spans="1:25" s="14" customFormat="1" ht="12.75" customHeight="1">
      <c r="A1226" s="14">
        <f t="shared" si="61"/>
        <v>1226</v>
      </c>
      <c r="B1226" s="121" t="s">
        <v>2824</v>
      </c>
      <c r="C1226" s="121" t="s">
        <v>2825</v>
      </c>
      <c r="D1226" s="121"/>
      <c r="E1226" s="121" t="s">
        <v>1467</v>
      </c>
      <c r="F1226" s="121" t="s">
        <v>1553</v>
      </c>
      <c r="G1226" s="121" t="s">
        <v>47</v>
      </c>
      <c r="H1226" s="122">
        <v>2023</v>
      </c>
      <c r="I1226" s="73">
        <v>61.6</v>
      </c>
      <c r="J1226" s="74">
        <v>61.6</v>
      </c>
      <c r="K1226" s="74">
        <v>61.6</v>
      </c>
      <c r="L1226" s="74">
        <v>61.6</v>
      </c>
      <c r="M1226" s="73">
        <v>61.6</v>
      </c>
      <c r="N1226" s="73">
        <v>61.6</v>
      </c>
      <c r="O1226" s="73">
        <v>61.6</v>
      </c>
      <c r="P1226" s="73">
        <v>61.6</v>
      </c>
      <c r="Q1226" s="73">
        <v>61.6</v>
      </c>
      <c r="R1226" s="73">
        <v>61.6</v>
      </c>
      <c r="S1226" s="73">
        <v>61.6</v>
      </c>
      <c r="T1226" s="43"/>
      <c r="U1226"/>
      <c r="V1226"/>
      <c r="W1226"/>
      <c r="X1226" s="43"/>
      <c r="Y1226" s="43"/>
    </row>
    <row r="1227" spans="1:25">
      <c r="A1227" s="14">
        <f t="shared" si="61"/>
        <v>1227</v>
      </c>
      <c r="B1227" s="121" t="s">
        <v>3378</v>
      </c>
      <c r="C1227" s="121" t="s">
        <v>3379</v>
      </c>
      <c r="D1227" s="121"/>
      <c r="E1227" s="121" t="s">
        <v>397</v>
      </c>
      <c r="F1227" s="121" t="s">
        <v>1553</v>
      </c>
      <c r="G1227" s="121" t="s">
        <v>45</v>
      </c>
      <c r="H1227" s="122">
        <v>2023</v>
      </c>
      <c r="I1227" s="73">
        <v>103.8</v>
      </c>
      <c r="J1227" s="74">
        <v>0</v>
      </c>
      <c r="K1227" s="74">
        <v>103.8</v>
      </c>
      <c r="L1227" s="74">
        <v>103.8</v>
      </c>
      <c r="M1227" s="73">
        <v>103.8</v>
      </c>
      <c r="N1227" s="73">
        <v>103.8</v>
      </c>
      <c r="O1227" s="73">
        <v>103.8</v>
      </c>
      <c r="P1227" s="73">
        <v>103.8</v>
      </c>
      <c r="Q1227" s="73">
        <v>103.8</v>
      </c>
      <c r="R1227" s="73">
        <v>103.8</v>
      </c>
      <c r="S1227" s="73">
        <v>103.8</v>
      </c>
    </row>
    <row r="1228" spans="1:25">
      <c r="A1228" s="14">
        <f t="shared" si="61"/>
        <v>1228</v>
      </c>
      <c r="B1228" s="121" t="s">
        <v>2836</v>
      </c>
      <c r="C1228" s="121" t="s">
        <v>2837</v>
      </c>
      <c r="D1228" s="121"/>
      <c r="E1228" s="121" t="s">
        <v>1141</v>
      </c>
      <c r="F1228" s="121" t="s">
        <v>1553</v>
      </c>
      <c r="G1228" s="121" t="s">
        <v>47</v>
      </c>
      <c r="H1228" s="122">
        <v>2022</v>
      </c>
      <c r="I1228" s="73">
        <v>121.4</v>
      </c>
      <c r="J1228" s="74">
        <v>121.4</v>
      </c>
      <c r="K1228" s="74">
        <v>121.4</v>
      </c>
      <c r="L1228" s="74">
        <v>121.4</v>
      </c>
      <c r="M1228" s="73">
        <v>121.4</v>
      </c>
      <c r="N1228" s="73">
        <v>121.4</v>
      </c>
      <c r="O1228" s="73">
        <v>121.4</v>
      </c>
      <c r="P1228" s="73">
        <v>121.4</v>
      </c>
      <c r="Q1228" s="73">
        <v>121.4</v>
      </c>
      <c r="R1228" s="73">
        <v>121.4</v>
      </c>
      <c r="S1228" s="73">
        <v>121.4</v>
      </c>
    </row>
    <row r="1229" spans="1:25">
      <c r="A1229" s="14">
        <f t="shared" si="61"/>
        <v>1229</v>
      </c>
      <c r="B1229" s="121" t="s">
        <v>2838</v>
      </c>
      <c r="C1229" s="121" t="s">
        <v>2839</v>
      </c>
      <c r="D1229" s="121"/>
      <c r="E1229" s="121" t="s">
        <v>1141</v>
      </c>
      <c r="F1229" s="121" t="s">
        <v>1553</v>
      </c>
      <c r="G1229" s="121" t="s">
        <v>47</v>
      </c>
      <c r="H1229" s="122">
        <v>2022</v>
      </c>
      <c r="I1229" s="73">
        <v>100.8</v>
      </c>
      <c r="J1229" s="74">
        <v>100.8</v>
      </c>
      <c r="K1229" s="74">
        <v>100.8</v>
      </c>
      <c r="L1229" s="74">
        <v>100.8</v>
      </c>
      <c r="M1229" s="73">
        <v>100.8</v>
      </c>
      <c r="N1229" s="73">
        <v>100.8</v>
      </c>
      <c r="O1229" s="73">
        <v>100.8</v>
      </c>
      <c r="P1229" s="73">
        <v>100.8</v>
      </c>
      <c r="Q1229" s="73">
        <v>100.8</v>
      </c>
      <c r="R1229" s="73">
        <v>100.8</v>
      </c>
      <c r="S1229" s="73">
        <v>100.8</v>
      </c>
    </row>
    <row r="1230" spans="1:25">
      <c r="A1230" s="14">
        <f t="shared" si="61"/>
        <v>1230</v>
      </c>
      <c r="B1230" s="121" t="s">
        <v>3380</v>
      </c>
      <c r="C1230" s="121" t="s">
        <v>3381</v>
      </c>
      <c r="D1230" s="121"/>
      <c r="E1230" s="121" t="s">
        <v>3382</v>
      </c>
      <c r="F1230" s="121" t="s">
        <v>1553</v>
      </c>
      <c r="G1230" s="121" t="s">
        <v>46</v>
      </c>
      <c r="H1230" s="122">
        <v>2022</v>
      </c>
      <c r="I1230" s="73">
        <v>9.9</v>
      </c>
      <c r="J1230" s="74">
        <v>9.9</v>
      </c>
      <c r="K1230" s="74">
        <v>9.9</v>
      </c>
      <c r="L1230" s="74">
        <v>9.9</v>
      </c>
      <c r="M1230" s="73">
        <v>9.9</v>
      </c>
      <c r="N1230" s="73">
        <v>9.9</v>
      </c>
      <c r="O1230" s="73">
        <v>9.9</v>
      </c>
      <c r="P1230" s="73">
        <v>9.9</v>
      </c>
      <c r="Q1230" s="73">
        <v>9.9</v>
      </c>
      <c r="R1230" s="73">
        <v>9.9</v>
      </c>
      <c r="S1230" s="73">
        <v>9.9</v>
      </c>
    </row>
    <row r="1231" spans="1:25">
      <c r="A1231" s="14">
        <f t="shared" si="61"/>
        <v>1231</v>
      </c>
      <c r="B1231" s="121" t="s">
        <v>3707</v>
      </c>
      <c r="C1231" s="121" t="s">
        <v>3708</v>
      </c>
      <c r="D1231" s="121"/>
      <c r="E1231" s="121" t="s">
        <v>979</v>
      </c>
      <c r="F1231" s="121" t="s">
        <v>1553</v>
      </c>
      <c r="G1231" s="121" t="s">
        <v>45</v>
      </c>
      <c r="H1231" s="122">
        <v>2023</v>
      </c>
      <c r="I1231" s="73">
        <v>104.62</v>
      </c>
      <c r="J1231" s="73">
        <v>0</v>
      </c>
      <c r="K1231" s="73">
        <v>104.62</v>
      </c>
      <c r="L1231" s="73">
        <v>104.62</v>
      </c>
      <c r="M1231" s="73">
        <v>104.62</v>
      </c>
      <c r="N1231" s="73">
        <v>104.62</v>
      </c>
      <c r="O1231" s="73">
        <v>104.62</v>
      </c>
      <c r="P1231" s="73">
        <v>104.62</v>
      </c>
      <c r="Q1231" s="73">
        <v>104.62</v>
      </c>
      <c r="R1231" s="73">
        <v>104.62</v>
      </c>
      <c r="S1231" s="73">
        <v>104.62</v>
      </c>
    </row>
    <row r="1232" spans="1:25">
      <c r="A1232" s="14">
        <f t="shared" si="61"/>
        <v>1232</v>
      </c>
      <c r="B1232" s="121" t="s">
        <v>3455</v>
      </c>
      <c r="C1232" s="121" t="s">
        <v>1801</v>
      </c>
      <c r="D1232" s="121"/>
      <c r="E1232" s="121" t="s">
        <v>63</v>
      </c>
      <c r="F1232" s="121" t="s">
        <v>1553</v>
      </c>
      <c r="G1232" s="121" t="s">
        <v>46</v>
      </c>
      <c r="H1232" s="122">
        <v>2022</v>
      </c>
      <c r="I1232" s="73">
        <v>100</v>
      </c>
      <c r="J1232" s="74">
        <v>100</v>
      </c>
      <c r="K1232" s="74">
        <v>100</v>
      </c>
      <c r="L1232" s="74">
        <v>100</v>
      </c>
      <c r="M1232" s="73">
        <v>100</v>
      </c>
      <c r="N1232" s="73">
        <v>100</v>
      </c>
      <c r="O1232" s="73">
        <v>100</v>
      </c>
      <c r="P1232" s="73">
        <v>100</v>
      </c>
      <c r="Q1232" s="73">
        <v>100</v>
      </c>
      <c r="R1232" s="73">
        <v>100</v>
      </c>
      <c r="S1232" s="73">
        <v>100</v>
      </c>
    </row>
    <row r="1233" spans="1:19">
      <c r="A1233" s="14">
        <f t="shared" si="61"/>
        <v>1233</v>
      </c>
      <c r="B1233" s="121" t="s">
        <v>3456</v>
      </c>
      <c r="C1233" s="121" t="s">
        <v>2361</v>
      </c>
      <c r="D1233" s="121"/>
      <c r="E1233" s="121" t="s">
        <v>63</v>
      </c>
      <c r="F1233" s="121" t="s">
        <v>1553</v>
      </c>
      <c r="G1233" s="121" t="s">
        <v>46</v>
      </c>
      <c r="H1233" s="122">
        <v>2022</v>
      </c>
      <c r="I1233" s="73">
        <v>100</v>
      </c>
      <c r="J1233" s="74">
        <v>100</v>
      </c>
      <c r="K1233" s="74">
        <v>100</v>
      </c>
      <c r="L1233" s="74">
        <v>100</v>
      </c>
      <c r="M1233" s="73">
        <v>100</v>
      </c>
      <c r="N1233" s="73">
        <v>100</v>
      </c>
      <c r="O1233" s="73">
        <v>100</v>
      </c>
      <c r="P1233" s="73">
        <v>100</v>
      </c>
      <c r="Q1233" s="73">
        <v>100</v>
      </c>
      <c r="R1233" s="73">
        <v>100</v>
      </c>
      <c r="S1233" s="73">
        <v>100</v>
      </c>
    </row>
    <row r="1234" spans="1:19">
      <c r="A1234" s="14">
        <f t="shared" si="61"/>
        <v>1234</v>
      </c>
      <c r="B1234" s="121" t="s">
        <v>3383</v>
      </c>
      <c r="C1234" s="121" t="s">
        <v>3384</v>
      </c>
      <c r="D1234" s="121"/>
      <c r="E1234" s="121" t="s">
        <v>1662</v>
      </c>
      <c r="F1234" s="121" t="s">
        <v>1553</v>
      </c>
      <c r="G1234" s="121" t="s">
        <v>47</v>
      </c>
      <c r="H1234" s="122">
        <v>2022</v>
      </c>
      <c r="I1234" s="73">
        <v>9.9</v>
      </c>
      <c r="J1234" s="74">
        <v>9.9</v>
      </c>
      <c r="K1234" s="74">
        <v>9.9</v>
      </c>
      <c r="L1234" s="74">
        <v>9.9</v>
      </c>
      <c r="M1234" s="73">
        <v>9.9</v>
      </c>
      <c r="N1234" s="73">
        <v>9.9</v>
      </c>
      <c r="O1234" s="73">
        <v>9.9</v>
      </c>
      <c r="P1234" s="73">
        <v>9.9</v>
      </c>
      <c r="Q1234" s="73">
        <v>9.9</v>
      </c>
      <c r="R1234" s="73">
        <v>9.9</v>
      </c>
      <c r="S1234" s="73">
        <v>9.9</v>
      </c>
    </row>
    <row r="1235" spans="1:19">
      <c r="A1235" s="14">
        <f t="shared" si="61"/>
        <v>1235</v>
      </c>
      <c r="B1235" s="121" t="s">
        <v>3385</v>
      </c>
      <c r="C1235" s="121" t="s">
        <v>3386</v>
      </c>
      <c r="D1235" s="121"/>
      <c r="E1235" s="121" t="s">
        <v>136</v>
      </c>
      <c r="F1235" s="121" t="s">
        <v>1553</v>
      </c>
      <c r="G1235" s="121" t="s">
        <v>46</v>
      </c>
      <c r="H1235" s="122">
        <v>2023</v>
      </c>
      <c r="I1235" s="73">
        <v>71.8</v>
      </c>
      <c r="J1235" s="74">
        <v>71.8</v>
      </c>
      <c r="K1235" s="74">
        <v>71.8</v>
      </c>
      <c r="L1235" s="74">
        <v>71.8</v>
      </c>
      <c r="M1235" s="73">
        <v>71.8</v>
      </c>
      <c r="N1235" s="73">
        <v>71.8</v>
      </c>
      <c r="O1235" s="73">
        <v>71.8</v>
      </c>
      <c r="P1235" s="73">
        <v>71.8</v>
      </c>
      <c r="Q1235" s="73">
        <v>71.8</v>
      </c>
      <c r="R1235" s="73">
        <v>71.8</v>
      </c>
      <c r="S1235" s="73">
        <v>71.8</v>
      </c>
    </row>
    <row r="1236" spans="1:19">
      <c r="A1236" s="14">
        <f t="shared" si="61"/>
        <v>1236</v>
      </c>
      <c r="B1236" s="121" t="s">
        <v>2826</v>
      </c>
      <c r="C1236" s="121" t="s">
        <v>2827</v>
      </c>
      <c r="D1236" s="121"/>
      <c r="E1236" s="121" t="s">
        <v>397</v>
      </c>
      <c r="F1236" s="121" t="s">
        <v>1553</v>
      </c>
      <c r="G1236" s="121" t="s">
        <v>45</v>
      </c>
      <c r="H1236" s="122">
        <v>2022</v>
      </c>
      <c r="I1236" s="73">
        <v>125</v>
      </c>
      <c r="J1236" s="74">
        <v>125</v>
      </c>
      <c r="K1236" s="74">
        <v>125</v>
      </c>
      <c r="L1236" s="74">
        <v>125</v>
      </c>
      <c r="M1236" s="73">
        <v>125</v>
      </c>
      <c r="N1236" s="73">
        <v>125</v>
      </c>
      <c r="O1236" s="73">
        <v>125</v>
      </c>
      <c r="P1236" s="73">
        <v>125</v>
      </c>
      <c r="Q1236" s="73">
        <v>125</v>
      </c>
      <c r="R1236" s="73">
        <v>125</v>
      </c>
      <c r="S1236" s="73">
        <v>125</v>
      </c>
    </row>
    <row r="1237" spans="1:19">
      <c r="A1237" s="14">
        <f t="shared" si="61"/>
        <v>1237</v>
      </c>
      <c r="B1237" s="121" t="s">
        <v>3703</v>
      </c>
      <c r="C1237" s="121" t="s">
        <v>3704</v>
      </c>
      <c r="D1237" s="121"/>
      <c r="E1237" s="121" t="s">
        <v>397</v>
      </c>
      <c r="F1237" s="121" t="s">
        <v>1553</v>
      </c>
      <c r="G1237" s="121" t="s">
        <v>45</v>
      </c>
      <c r="H1237" s="122">
        <v>2022</v>
      </c>
      <c r="I1237" s="73">
        <v>62.5</v>
      </c>
      <c r="J1237" s="73">
        <v>62.5</v>
      </c>
      <c r="K1237" s="73">
        <v>62.5</v>
      </c>
      <c r="L1237" s="73">
        <v>62.5</v>
      </c>
      <c r="M1237" s="73">
        <v>62.5</v>
      </c>
      <c r="N1237" s="73">
        <v>62.5</v>
      </c>
      <c r="O1237" s="73">
        <v>62.5</v>
      </c>
      <c r="P1237" s="73">
        <v>62.5</v>
      </c>
      <c r="Q1237" s="73">
        <v>62.5</v>
      </c>
      <c r="R1237" s="73">
        <v>62.5</v>
      </c>
      <c r="S1237" s="73">
        <v>62.5</v>
      </c>
    </row>
    <row r="1238" spans="1:19">
      <c r="A1238" s="14">
        <f t="shared" si="61"/>
        <v>1238</v>
      </c>
      <c r="B1238" s="121" t="s">
        <v>3389</v>
      </c>
      <c r="C1238" s="121" t="s">
        <v>3390</v>
      </c>
      <c r="D1238" s="121"/>
      <c r="E1238" s="121" t="s">
        <v>1077</v>
      </c>
      <c r="F1238" s="121" t="s">
        <v>1553</v>
      </c>
      <c r="G1238" s="121" t="s">
        <v>47</v>
      </c>
      <c r="H1238" s="122">
        <v>2022</v>
      </c>
      <c r="I1238" s="73">
        <v>30.2</v>
      </c>
      <c r="J1238" s="74">
        <v>30.2</v>
      </c>
      <c r="K1238" s="74">
        <v>30.2</v>
      </c>
      <c r="L1238" s="74">
        <v>30.2</v>
      </c>
      <c r="M1238" s="73">
        <v>30.2</v>
      </c>
      <c r="N1238" s="73">
        <v>30.2</v>
      </c>
      <c r="O1238" s="73">
        <v>30.2</v>
      </c>
      <c r="P1238" s="73">
        <v>30.2</v>
      </c>
      <c r="Q1238" s="73">
        <v>30.2</v>
      </c>
      <c r="R1238" s="73">
        <v>30.2</v>
      </c>
      <c r="S1238" s="73">
        <v>30.2</v>
      </c>
    </row>
    <row r="1239" spans="1:19">
      <c r="A1239" s="14">
        <f t="shared" si="61"/>
        <v>1239</v>
      </c>
      <c r="B1239" s="121" t="s">
        <v>2365</v>
      </c>
      <c r="C1239" s="121" t="s">
        <v>2366</v>
      </c>
      <c r="D1239" s="121"/>
      <c r="E1239" s="121" t="s">
        <v>89</v>
      </c>
      <c r="F1239" s="121" t="s">
        <v>1553</v>
      </c>
      <c r="G1239" s="121" t="s">
        <v>47</v>
      </c>
      <c r="H1239" s="122">
        <v>2024</v>
      </c>
      <c r="I1239" s="73">
        <v>50</v>
      </c>
      <c r="J1239" s="74">
        <v>0</v>
      </c>
      <c r="K1239" s="74">
        <v>50</v>
      </c>
      <c r="L1239" s="74">
        <v>50</v>
      </c>
      <c r="M1239" s="73">
        <v>50</v>
      </c>
      <c r="N1239" s="73">
        <v>50</v>
      </c>
      <c r="O1239" s="73">
        <v>50</v>
      </c>
      <c r="P1239" s="73">
        <v>50</v>
      </c>
      <c r="Q1239" s="73">
        <v>50</v>
      </c>
      <c r="R1239" s="73">
        <v>50</v>
      </c>
      <c r="S1239" s="73">
        <v>50</v>
      </c>
    </row>
    <row r="1240" spans="1:19">
      <c r="A1240" s="14">
        <f t="shared" si="61"/>
        <v>1240</v>
      </c>
      <c r="B1240" s="121" t="s">
        <v>2828</v>
      </c>
      <c r="C1240" s="121" t="s">
        <v>2829</v>
      </c>
      <c r="D1240" s="121"/>
      <c r="E1240" s="121" t="s">
        <v>146</v>
      </c>
      <c r="F1240" s="121" t="s">
        <v>1553</v>
      </c>
      <c r="G1240" s="121" t="s">
        <v>46</v>
      </c>
      <c r="H1240" s="122">
        <v>2022</v>
      </c>
      <c r="I1240" s="73">
        <v>50</v>
      </c>
      <c r="J1240" s="74">
        <v>50</v>
      </c>
      <c r="K1240" s="74">
        <v>50</v>
      </c>
      <c r="L1240" s="74">
        <v>50</v>
      </c>
      <c r="M1240" s="73">
        <v>50</v>
      </c>
      <c r="N1240" s="73">
        <v>50</v>
      </c>
      <c r="O1240" s="73">
        <v>50</v>
      </c>
      <c r="P1240" s="73">
        <v>50</v>
      </c>
      <c r="Q1240" s="73">
        <v>50</v>
      </c>
      <c r="R1240" s="73">
        <v>50</v>
      </c>
      <c r="S1240" s="73">
        <v>50</v>
      </c>
    </row>
    <row r="1241" spans="1:19">
      <c r="A1241" s="14">
        <f t="shared" si="61"/>
        <v>1241</v>
      </c>
      <c r="B1241" s="121" t="s">
        <v>2830</v>
      </c>
      <c r="C1241" s="121" t="s">
        <v>2831</v>
      </c>
      <c r="D1241" s="121"/>
      <c r="E1241" s="121" t="s">
        <v>146</v>
      </c>
      <c r="F1241" s="121" t="s">
        <v>1553</v>
      </c>
      <c r="G1241" s="121" t="s">
        <v>46</v>
      </c>
      <c r="H1241" s="122">
        <v>2022</v>
      </c>
      <c r="I1241" s="73">
        <v>50</v>
      </c>
      <c r="J1241" s="74">
        <v>50</v>
      </c>
      <c r="K1241" s="74">
        <v>50</v>
      </c>
      <c r="L1241" s="74">
        <v>50</v>
      </c>
      <c r="M1241" s="73">
        <v>50</v>
      </c>
      <c r="N1241" s="73">
        <v>50</v>
      </c>
      <c r="O1241" s="73">
        <v>50</v>
      </c>
      <c r="P1241" s="73">
        <v>50</v>
      </c>
      <c r="Q1241" s="73">
        <v>50</v>
      </c>
      <c r="R1241" s="73">
        <v>50</v>
      </c>
      <c r="S1241" s="73">
        <v>50</v>
      </c>
    </row>
    <row r="1242" spans="1:19">
      <c r="A1242" s="14">
        <f t="shared" si="61"/>
        <v>1242</v>
      </c>
      <c r="B1242" s="121" t="s">
        <v>3713</v>
      </c>
      <c r="C1242" s="121" t="s">
        <v>3714</v>
      </c>
      <c r="D1242" s="121"/>
      <c r="E1242" s="121" t="s">
        <v>954</v>
      </c>
      <c r="F1242" s="121" t="s">
        <v>1553</v>
      </c>
      <c r="G1242" s="121" t="s">
        <v>46</v>
      </c>
      <c r="H1242" s="122">
        <v>2023</v>
      </c>
      <c r="I1242" s="73">
        <v>33</v>
      </c>
      <c r="J1242" s="73">
        <v>0</v>
      </c>
      <c r="K1242" s="73">
        <v>33</v>
      </c>
      <c r="L1242" s="73">
        <v>33</v>
      </c>
      <c r="M1242" s="73">
        <v>33</v>
      </c>
      <c r="N1242" s="73">
        <v>33</v>
      </c>
      <c r="O1242" s="73">
        <v>33</v>
      </c>
      <c r="P1242" s="73">
        <v>33</v>
      </c>
      <c r="Q1242" s="73">
        <v>33</v>
      </c>
      <c r="R1242" s="73">
        <v>33</v>
      </c>
      <c r="S1242" s="73">
        <v>33</v>
      </c>
    </row>
    <row r="1243" spans="1:19">
      <c r="A1243" s="14">
        <f t="shared" si="61"/>
        <v>1243</v>
      </c>
      <c r="B1243" s="121" t="s">
        <v>3391</v>
      </c>
      <c r="C1243" s="121" t="s">
        <v>3392</v>
      </c>
      <c r="D1243" s="121"/>
      <c r="E1243" s="121" t="s">
        <v>1508</v>
      </c>
      <c r="F1243" s="121" t="s">
        <v>1553</v>
      </c>
      <c r="G1243" s="121" t="s">
        <v>45</v>
      </c>
      <c r="H1243" s="122">
        <v>2022</v>
      </c>
      <c r="I1243" s="73">
        <v>50</v>
      </c>
      <c r="J1243" s="74">
        <v>50</v>
      </c>
      <c r="K1243" s="74">
        <v>50</v>
      </c>
      <c r="L1243" s="74">
        <v>50</v>
      </c>
      <c r="M1243" s="73">
        <v>50</v>
      </c>
      <c r="N1243" s="73">
        <v>50</v>
      </c>
      <c r="O1243" s="73">
        <v>50</v>
      </c>
      <c r="P1243" s="73">
        <v>50</v>
      </c>
      <c r="Q1243" s="73">
        <v>50</v>
      </c>
      <c r="R1243" s="73">
        <v>50</v>
      </c>
      <c r="S1243" s="73">
        <v>50</v>
      </c>
    </row>
    <row r="1244" spans="1:19">
      <c r="A1244" s="14">
        <f t="shared" si="61"/>
        <v>1244</v>
      </c>
      <c r="B1244" s="121" t="s">
        <v>2368</v>
      </c>
      <c r="C1244" s="121" t="s">
        <v>2369</v>
      </c>
      <c r="D1244" s="121"/>
      <c r="E1244" s="121" t="s">
        <v>1590</v>
      </c>
      <c r="F1244" s="121" t="s">
        <v>1553</v>
      </c>
      <c r="G1244" s="121" t="s">
        <v>90</v>
      </c>
      <c r="H1244" s="122">
        <v>2022</v>
      </c>
      <c r="I1244" s="73">
        <v>50</v>
      </c>
      <c r="J1244" s="74">
        <v>50</v>
      </c>
      <c r="K1244" s="74">
        <v>50</v>
      </c>
      <c r="L1244" s="74">
        <v>50</v>
      </c>
      <c r="M1244" s="73">
        <v>50</v>
      </c>
      <c r="N1244" s="73">
        <v>50</v>
      </c>
      <c r="O1244" s="73">
        <v>50</v>
      </c>
      <c r="P1244" s="73">
        <v>50</v>
      </c>
      <c r="Q1244" s="73">
        <v>50</v>
      </c>
      <c r="R1244" s="73">
        <v>50</v>
      </c>
      <c r="S1244" s="73">
        <v>50</v>
      </c>
    </row>
    <row r="1245" spans="1:19">
      <c r="A1245" s="14">
        <f t="shared" si="61"/>
        <v>1245</v>
      </c>
      <c r="B1245" s="121" t="s">
        <v>2484</v>
      </c>
      <c r="C1245" s="121" t="s">
        <v>2485</v>
      </c>
      <c r="D1245" s="121"/>
      <c r="E1245" s="121" t="s">
        <v>2096</v>
      </c>
      <c r="F1245" s="121" t="s">
        <v>1553</v>
      </c>
      <c r="G1245" s="121" t="s">
        <v>45</v>
      </c>
      <c r="H1245" s="122">
        <v>2023</v>
      </c>
      <c r="I1245" s="73">
        <v>50</v>
      </c>
      <c r="J1245" s="74">
        <v>50</v>
      </c>
      <c r="K1245" s="74">
        <v>50</v>
      </c>
      <c r="L1245" s="74">
        <v>50</v>
      </c>
      <c r="M1245" s="73">
        <v>50</v>
      </c>
      <c r="N1245" s="73">
        <v>50</v>
      </c>
      <c r="O1245" s="73">
        <v>50</v>
      </c>
      <c r="P1245" s="73">
        <v>50</v>
      </c>
      <c r="Q1245" s="73">
        <v>50</v>
      </c>
      <c r="R1245" s="73">
        <v>50</v>
      </c>
      <c r="S1245" s="73">
        <v>50</v>
      </c>
    </row>
    <row r="1246" spans="1:19">
      <c r="A1246" s="14">
        <f t="shared" si="61"/>
        <v>1246</v>
      </c>
      <c r="B1246" s="121" t="s">
        <v>3715</v>
      </c>
      <c r="C1246" s="121" t="s">
        <v>3716</v>
      </c>
      <c r="D1246" s="121"/>
      <c r="E1246" s="121" t="s">
        <v>48</v>
      </c>
      <c r="F1246" s="121" t="s">
        <v>1553</v>
      </c>
      <c r="G1246" s="121" t="s">
        <v>90</v>
      </c>
      <c r="H1246" s="122">
        <v>2023</v>
      </c>
      <c r="I1246" s="73">
        <v>24</v>
      </c>
      <c r="J1246" s="73">
        <v>24</v>
      </c>
      <c r="K1246" s="73">
        <v>24</v>
      </c>
      <c r="L1246" s="73">
        <v>24</v>
      </c>
      <c r="M1246" s="73">
        <v>24</v>
      </c>
      <c r="N1246" s="73">
        <v>24</v>
      </c>
      <c r="O1246" s="73">
        <v>24</v>
      </c>
      <c r="P1246" s="73">
        <v>24</v>
      </c>
      <c r="Q1246" s="73">
        <v>24</v>
      </c>
      <c r="R1246" s="73">
        <v>24</v>
      </c>
      <c r="S1246" s="73">
        <v>24</v>
      </c>
    </row>
    <row r="1247" spans="1:19">
      <c r="A1247" s="14">
        <f t="shared" si="61"/>
        <v>1247</v>
      </c>
      <c r="B1247" s="121" t="s">
        <v>3395</v>
      </c>
      <c r="C1247" s="121" t="s">
        <v>3396</v>
      </c>
      <c r="D1247" s="121"/>
      <c r="E1247" s="121" t="s">
        <v>128</v>
      </c>
      <c r="F1247" s="121" t="s">
        <v>1553</v>
      </c>
      <c r="G1247" s="121" t="s">
        <v>47</v>
      </c>
      <c r="H1247" s="122">
        <v>2022</v>
      </c>
      <c r="I1247" s="73">
        <v>9.9</v>
      </c>
      <c r="J1247" s="74">
        <v>9.9</v>
      </c>
      <c r="K1247" s="74">
        <v>9.9</v>
      </c>
      <c r="L1247" s="74">
        <v>9.9</v>
      </c>
      <c r="M1247" s="73">
        <v>9.9</v>
      </c>
      <c r="N1247" s="73">
        <v>9.9</v>
      </c>
      <c r="O1247" s="73">
        <v>9.9</v>
      </c>
      <c r="P1247" s="73">
        <v>9.9</v>
      </c>
      <c r="Q1247" s="73">
        <v>9.9</v>
      </c>
      <c r="R1247" s="73">
        <v>9.9</v>
      </c>
      <c r="S1247" s="73">
        <v>9.9</v>
      </c>
    </row>
    <row r="1248" spans="1:19">
      <c r="A1248" s="14">
        <f t="shared" si="61"/>
        <v>1248</v>
      </c>
      <c r="B1248" s="121" t="s">
        <v>1802</v>
      </c>
      <c r="C1248" s="121" t="s">
        <v>1803</v>
      </c>
      <c r="D1248" s="121"/>
      <c r="E1248" s="121" t="s">
        <v>352</v>
      </c>
      <c r="F1248" s="121" t="s">
        <v>1553</v>
      </c>
      <c r="G1248" s="121" t="s">
        <v>46</v>
      </c>
      <c r="H1248" s="122">
        <v>2022</v>
      </c>
      <c r="I1248" s="73">
        <v>100</v>
      </c>
      <c r="J1248" s="74">
        <v>100</v>
      </c>
      <c r="K1248" s="74">
        <v>100</v>
      </c>
      <c r="L1248" s="74">
        <v>100</v>
      </c>
      <c r="M1248" s="73">
        <v>100</v>
      </c>
      <c r="N1248" s="73">
        <v>100</v>
      </c>
      <c r="O1248" s="73">
        <v>100</v>
      </c>
      <c r="P1248" s="73">
        <v>100</v>
      </c>
      <c r="Q1248" s="73">
        <v>100</v>
      </c>
      <c r="R1248" s="73">
        <v>100</v>
      </c>
      <c r="S1248" s="73">
        <v>100</v>
      </c>
    </row>
    <row r="1249" spans="1:19">
      <c r="A1249" s="14">
        <f t="shared" si="61"/>
        <v>1249</v>
      </c>
      <c r="B1249" s="121" t="s">
        <v>3711</v>
      </c>
      <c r="C1249" s="121" t="s">
        <v>3712</v>
      </c>
      <c r="D1249" s="121"/>
      <c r="E1249" s="121" t="s">
        <v>59</v>
      </c>
      <c r="F1249" s="121" t="s">
        <v>1553</v>
      </c>
      <c r="G1249" s="121" t="s">
        <v>45</v>
      </c>
      <c r="H1249" s="122">
        <v>2023</v>
      </c>
      <c r="I1249" s="73">
        <v>203</v>
      </c>
      <c r="J1249" s="73">
        <v>203</v>
      </c>
      <c r="K1249" s="73">
        <v>203</v>
      </c>
      <c r="L1249" s="73">
        <v>203</v>
      </c>
      <c r="M1249" s="73">
        <v>203</v>
      </c>
      <c r="N1249" s="73">
        <v>203</v>
      </c>
      <c r="O1249" s="73">
        <v>203</v>
      </c>
      <c r="P1249" s="73">
        <v>203</v>
      </c>
      <c r="Q1249" s="73">
        <v>203</v>
      </c>
      <c r="R1249" s="73">
        <v>203</v>
      </c>
      <c r="S1249" s="73">
        <v>203</v>
      </c>
    </row>
    <row r="1250" spans="1:19">
      <c r="A1250" s="14">
        <f t="shared" si="61"/>
        <v>1250</v>
      </c>
      <c r="B1250" s="121" t="s">
        <v>2370</v>
      </c>
      <c r="C1250" s="121" t="s">
        <v>2371</v>
      </c>
      <c r="D1250" s="121"/>
      <c r="E1250" s="121" t="s">
        <v>61</v>
      </c>
      <c r="F1250" s="121" t="s">
        <v>1553</v>
      </c>
      <c r="G1250" s="121" t="s">
        <v>47</v>
      </c>
      <c r="H1250" s="122">
        <v>2022</v>
      </c>
      <c r="I1250" s="73">
        <v>22.7</v>
      </c>
      <c r="J1250" s="74">
        <v>22.7</v>
      </c>
      <c r="K1250" s="74">
        <v>22.7</v>
      </c>
      <c r="L1250" s="74">
        <v>22.7</v>
      </c>
      <c r="M1250" s="73">
        <v>22.7</v>
      </c>
      <c r="N1250" s="73">
        <v>22.7</v>
      </c>
      <c r="O1250" s="73">
        <v>22.7</v>
      </c>
      <c r="P1250" s="73">
        <v>22.7</v>
      </c>
      <c r="Q1250" s="73">
        <v>22.7</v>
      </c>
      <c r="R1250" s="73">
        <v>22.7</v>
      </c>
      <c r="S1250" s="73">
        <v>22.7</v>
      </c>
    </row>
    <row r="1251" spans="1:19">
      <c r="A1251" s="14">
        <f t="shared" si="61"/>
        <v>1251</v>
      </c>
      <c r="B1251" s="121" t="s">
        <v>3397</v>
      </c>
      <c r="C1251" s="121" t="s">
        <v>3398</v>
      </c>
      <c r="D1251" s="121"/>
      <c r="E1251" s="121" t="s">
        <v>2329</v>
      </c>
      <c r="F1251" s="121" t="s">
        <v>1553</v>
      </c>
      <c r="G1251" s="121" t="s">
        <v>45</v>
      </c>
      <c r="H1251" s="122">
        <v>2022</v>
      </c>
      <c r="I1251" s="73">
        <v>73.099999999999994</v>
      </c>
      <c r="J1251" s="74">
        <v>73.099999999999994</v>
      </c>
      <c r="K1251" s="74">
        <v>73.099999999999994</v>
      </c>
      <c r="L1251" s="74">
        <v>73.099999999999994</v>
      </c>
      <c r="M1251" s="73">
        <v>73.099999999999994</v>
      </c>
      <c r="N1251" s="73">
        <v>73.099999999999994</v>
      </c>
      <c r="O1251" s="73">
        <v>73.099999999999994</v>
      </c>
      <c r="P1251" s="73">
        <v>73.099999999999994</v>
      </c>
      <c r="Q1251" s="73">
        <v>73.099999999999994</v>
      </c>
      <c r="R1251" s="73">
        <v>73.099999999999994</v>
      </c>
      <c r="S1251" s="73">
        <v>73.099999999999994</v>
      </c>
    </row>
    <row r="1252" spans="1:19">
      <c r="A1252" s="14">
        <f t="shared" si="61"/>
        <v>1252</v>
      </c>
      <c r="B1252" s="121" t="s">
        <v>3156</v>
      </c>
      <c r="C1252" s="121" t="s">
        <v>3157</v>
      </c>
      <c r="D1252" s="121"/>
      <c r="E1252" s="121" t="s">
        <v>61</v>
      </c>
      <c r="F1252" s="121" t="s">
        <v>1553</v>
      </c>
      <c r="G1252" s="121" t="s">
        <v>47</v>
      </c>
      <c r="H1252" s="122">
        <v>2023</v>
      </c>
      <c r="I1252" s="73">
        <v>150</v>
      </c>
      <c r="J1252" s="74">
        <v>150</v>
      </c>
      <c r="K1252" s="74">
        <v>150</v>
      </c>
      <c r="L1252" s="74">
        <v>150</v>
      </c>
      <c r="M1252" s="73">
        <v>150</v>
      </c>
      <c r="N1252" s="73">
        <v>150</v>
      </c>
      <c r="O1252" s="73">
        <v>150</v>
      </c>
      <c r="P1252" s="73">
        <v>150</v>
      </c>
      <c r="Q1252" s="73">
        <v>150</v>
      </c>
      <c r="R1252" s="73">
        <v>150</v>
      </c>
      <c r="S1252" s="73">
        <v>150</v>
      </c>
    </row>
    <row r="1253" spans="1:19">
      <c r="A1253" s="14">
        <f t="shared" si="61"/>
        <v>1253</v>
      </c>
      <c r="B1253" s="121" t="s">
        <v>3399</v>
      </c>
      <c r="C1253" s="121" t="s">
        <v>3400</v>
      </c>
      <c r="D1253" s="121"/>
      <c r="E1253" s="121" t="s">
        <v>513</v>
      </c>
      <c r="F1253" s="121" t="s">
        <v>1553</v>
      </c>
      <c r="G1253" s="121" t="s">
        <v>45</v>
      </c>
      <c r="H1253" s="122">
        <v>2022</v>
      </c>
      <c r="I1253" s="73">
        <v>196.2</v>
      </c>
      <c r="J1253" s="74">
        <v>196.2</v>
      </c>
      <c r="K1253" s="74">
        <v>196.2</v>
      </c>
      <c r="L1253" s="74">
        <v>196.2</v>
      </c>
      <c r="M1253" s="73">
        <v>196.2</v>
      </c>
      <c r="N1253" s="73">
        <v>196.2</v>
      </c>
      <c r="O1253" s="73">
        <v>196.2</v>
      </c>
      <c r="P1253" s="73">
        <v>196.2</v>
      </c>
      <c r="Q1253" s="73">
        <v>196.2</v>
      </c>
      <c r="R1253" s="73">
        <v>196.2</v>
      </c>
      <c r="S1253" s="73">
        <v>196.2</v>
      </c>
    </row>
    <row r="1254" spans="1:19">
      <c r="A1254" s="14">
        <f t="shared" si="61"/>
        <v>1254</v>
      </c>
      <c r="B1254" s="121" t="s">
        <v>2592</v>
      </c>
      <c r="C1254" s="121" t="s">
        <v>2593</v>
      </c>
      <c r="D1254" s="121"/>
      <c r="E1254" s="121" t="s">
        <v>2304</v>
      </c>
      <c r="F1254" s="121" t="s">
        <v>1553</v>
      </c>
      <c r="G1254" s="121" t="s">
        <v>47</v>
      </c>
      <c r="H1254" s="122">
        <v>2022</v>
      </c>
      <c r="I1254" s="73">
        <v>121.8</v>
      </c>
      <c r="J1254" s="74">
        <v>121.8</v>
      </c>
      <c r="K1254" s="74">
        <v>121.8</v>
      </c>
      <c r="L1254" s="74">
        <v>121.8</v>
      </c>
      <c r="M1254" s="73">
        <v>121.8</v>
      </c>
      <c r="N1254" s="73">
        <v>121.8</v>
      </c>
      <c r="O1254" s="73">
        <v>121.8</v>
      </c>
      <c r="P1254" s="73">
        <v>121.8</v>
      </c>
      <c r="Q1254" s="73">
        <v>121.8</v>
      </c>
      <c r="R1254" s="73">
        <v>121.8</v>
      </c>
      <c r="S1254" s="73">
        <v>121.8</v>
      </c>
    </row>
    <row r="1255" spans="1:19">
      <c r="A1255" s="14">
        <f t="shared" si="61"/>
        <v>1255</v>
      </c>
      <c r="B1255" s="121" t="s">
        <v>2834</v>
      </c>
      <c r="C1255" s="121" t="s">
        <v>2835</v>
      </c>
      <c r="D1255" s="121"/>
      <c r="E1255" s="121" t="s">
        <v>592</v>
      </c>
      <c r="F1255" s="121" t="s">
        <v>1553</v>
      </c>
      <c r="G1255" s="121" t="s">
        <v>46</v>
      </c>
      <c r="H1255" s="122">
        <v>2022</v>
      </c>
      <c r="I1255" s="73">
        <v>155.5</v>
      </c>
      <c r="J1255" s="74">
        <v>155.5</v>
      </c>
      <c r="K1255" s="74">
        <v>155.5</v>
      </c>
      <c r="L1255" s="74">
        <v>155.5</v>
      </c>
      <c r="M1255" s="73">
        <v>155.5</v>
      </c>
      <c r="N1255" s="73">
        <v>155.5</v>
      </c>
      <c r="O1255" s="73">
        <v>155.5</v>
      </c>
      <c r="P1255" s="73">
        <v>155.5</v>
      </c>
      <c r="Q1255" s="73">
        <v>155.5</v>
      </c>
      <c r="R1255" s="73">
        <v>155.5</v>
      </c>
      <c r="S1255" s="73">
        <v>155.5</v>
      </c>
    </row>
    <row r="1256" spans="1:19">
      <c r="A1256" s="14">
        <f t="shared" si="61"/>
        <v>1256</v>
      </c>
      <c r="B1256" s="121" t="s">
        <v>3401</v>
      </c>
      <c r="C1256" s="121"/>
      <c r="D1256" s="121"/>
      <c r="E1256" s="121"/>
      <c r="F1256" s="121"/>
      <c r="G1256" s="121"/>
      <c r="H1256" s="122"/>
      <c r="I1256" s="74">
        <v>19.8</v>
      </c>
      <c r="J1256" s="74">
        <v>19.8</v>
      </c>
      <c r="K1256" s="74">
        <v>19.8</v>
      </c>
      <c r="L1256" s="74">
        <v>19.8</v>
      </c>
      <c r="M1256" s="74">
        <v>19.8</v>
      </c>
      <c r="N1256" s="74">
        <v>19.8</v>
      </c>
      <c r="O1256" s="74">
        <v>19.8</v>
      </c>
      <c r="P1256" s="74">
        <v>19.8</v>
      </c>
      <c r="Q1256" s="74">
        <v>19.8</v>
      </c>
      <c r="R1256" s="74">
        <v>19.8</v>
      </c>
      <c r="S1256" s="74">
        <v>19.8</v>
      </c>
    </row>
    <row r="1257" spans="1:19">
      <c r="A1257" s="14">
        <f t="shared" si="61"/>
        <v>1257</v>
      </c>
      <c r="B1257" s="119" t="s">
        <v>1675</v>
      </c>
      <c r="C1257" s="119"/>
      <c r="D1257" s="119"/>
      <c r="E1257" s="119"/>
      <c r="F1257" s="119"/>
      <c r="G1257" s="119"/>
      <c r="H1257" s="120"/>
      <c r="I1257" s="71">
        <f t="shared" ref="I1257:S1257" si="62">SUM(I1198:I1256)</f>
        <v>5680.0800000000008</v>
      </c>
      <c r="J1257" s="71">
        <f t="shared" si="62"/>
        <v>4831.5300000000016</v>
      </c>
      <c r="K1257" s="71">
        <f t="shared" si="62"/>
        <v>5680.0800000000008</v>
      </c>
      <c r="L1257" s="71">
        <f t="shared" si="62"/>
        <v>5680.0800000000008</v>
      </c>
      <c r="M1257" s="72">
        <f t="shared" si="62"/>
        <v>5680.0800000000008</v>
      </c>
      <c r="N1257" s="72">
        <f t="shared" si="62"/>
        <v>5680.0800000000008</v>
      </c>
      <c r="O1257" s="72">
        <f t="shared" si="62"/>
        <v>5680.0800000000008</v>
      </c>
      <c r="P1257" s="72">
        <f t="shared" si="62"/>
        <v>5680.0800000000008</v>
      </c>
      <c r="Q1257" s="72">
        <f t="shared" si="62"/>
        <v>5680.0800000000008</v>
      </c>
      <c r="R1257" s="72">
        <f t="shared" si="62"/>
        <v>5680.0800000000008</v>
      </c>
      <c r="S1257" s="72">
        <f t="shared" si="62"/>
        <v>5680.0800000000008</v>
      </c>
    </row>
    <row r="1258" spans="1:19">
      <c r="A1258" s="14">
        <f t="shared" si="61"/>
        <v>1258</v>
      </c>
      <c r="B1258" s="121" t="s">
        <v>1563</v>
      </c>
      <c r="C1258" s="121"/>
      <c r="D1258" s="121" t="s">
        <v>1676</v>
      </c>
      <c r="E1258" s="121" t="s">
        <v>1413</v>
      </c>
      <c r="F1258" s="121"/>
      <c r="G1258" s="121"/>
      <c r="H1258" s="122"/>
      <c r="I1258" s="74">
        <v>100</v>
      </c>
      <c r="J1258" s="74">
        <v>0</v>
      </c>
      <c r="K1258" s="74">
        <v>0</v>
      </c>
      <c r="L1258" s="74">
        <v>0</v>
      </c>
      <c r="M1258" s="73">
        <v>0</v>
      </c>
      <c r="N1258" s="73">
        <v>0</v>
      </c>
      <c r="O1258" s="73">
        <v>0</v>
      </c>
      <c r="P1258" s="73">
        <v>0</v>
      </c>
      <c r="Q1258" s="73">
        <v>0</v>
      </c>
      <c r="R1258" s="73">
        <v>0</v>
      </c>
      <c r="S1258" s="73">
        <v>0</v>
      </c>
    </row>
    <row r="1259" spans="1:19">
      <c r="A1259" s="14">
        <f t="shared" si="61"/>
        <v>1259</v>
      </c>
      <c r="B1259" s="121"/>
      <c r="C1259" s="121"/>
      <c r="D1259" s="121"/>
      <c r="E1259" s="121"/>
      <c r="F1259" s="121"/>
      <c r="G1259" s="121"/>
      <c r="H1259" s="122"/>
      <c r="I1259" s="74"/>
      <c r="J1259" s="74"/>
      <c r="K1259" s="74"/>
      <c r="L1259" s="74"/>
      <c r="M1259" s="73"/>
      <c r="N1259" s="73"/>
      <c r="O1259" s="73"/>
      <c r="P1259" s="73"/>
      <c r="Q1259" s="73"/>
      <c r="R1259" s="73"/>
      <c r="S1259" s="73"/>
    </row>
    <row r="1260" spans="1:19">
      <c r="A1260" s="14">
        <f t="shared" si="61"/>
        <v>1260</v>
      </c>
      <c r="B1260" s="119" t="s">
        <v>1808</v>
      </c>
      <c r="C1260" s="119"/>
      <c r="D1260" s="119"/>
      <c r="E1260" s="119"/>
      <c r="F1260" s="119"/>
      <c r="G1260" s="119"/>
      <c r="H1260" s="120"/>
      <c r="I1260" s="71"/>
      <c r="J1260" s="71"/>
      <c r="K1260" s="71"/>
      <c r="L1260" s="71"/>
      <c r="M1260" s="72"/>
      <c r="N1260" s="72"/>
      <c r="O1260" s="72"/>
      <c r="P1260" s="72"/>
      <c r="Q1260" s="72"/>
      <c r="R1260" s="72"/>
      <c r="S1260" s="72"/>
    </row>
    <row r="1261" spans="1:19">
      <c r="A1261" s="14">
        <f t="shared" si="61"/>
        <v>1261</v>
      </c>
      <c r="B1261" s="121" t="s">
        <v>126</v>
      </c>
      <c r="C1261" s="121" t="s">
        <v>127</v>
      </c>
      <c r="D1261" s="121"/>
      <c r="E1261" s="121" t="s">
        <v>62</v>
      </c>
      <c r="F1261" s="121" t="s">
        <v>52</v>
      </c>
      <c r="G1261" s="121" t="s">
        <v>45</v>
      </c>
      <c r="H1261" s="122">
        <v>2020</v>
      </c>
      <c r="I1261" s="73">
        <v>60</v>
      </c>
      <c r="J1261" s="74">
        <v>60</v>
      </c>
      <c r="K1261" s="74">
        <v>60</v>
      </c>
      <c r="L1261" s="74">
        <v>60</v>
      </c>
      <c r="M1261" s="73">
        <v>60</v>
      </c>
      <c r="N1261" s="73">
        <v>60</v>
      </c>
      <c r="O1261" s="73">
        <v>60</v>
      </c>
      <c r="P1261" s="73">
        <v>60</v>
      </c>
      <c r="Q1261" s="73">
        <v>60</v>
      </c>
      <c r="R1261" s="73">
        <v>60</v>
      </c>
      <c r="S1261" s="73">
        <v>60</v>
      </c>
    </row>
    <row r="1262" spans="1:19">
      <c r="A1262" s="14">
        <f t="shared" si="61"/>
        <v>1262</v>
      </c>
      <c r="B1262" s="121" t="s">
        <v>3402</v>
      </c>
      <c r="C1262" s="121" t="s">
        <v>3403</v>
      </c>
      <c r="D1262" s="121"/>
      <c r="E1262" s="121" t="s">
        <v>592</v>
      </c>
      <c r="F1262" s="121" t="s">
        <v>1553</v>
      </c>
      <c r="G1262" s="121" t="s">
        <v>46</v>
      </c>
      <c r="H1262" s="122">
        <v>2023</v>
      </c>
      <c r="I1262" s="73">
        <v>201.1</v>
      </c>
      <c r="J1262" s="74">
        <v>201.1</v>
      </c>
      <c r="K1262" s="74">
        <v>201.1</v>
      </c>
      <c r="L1262" s="74">
        <v>201.1</v>
      </c>
      <c r="M1262" s="73">
        <v>201.1</v>
      </c>
      <c r="N1262" s="73">
        <v>201.1</v>
      </c>
      <c r="O1262" s="73">
        <v>201.1</v>
      </c>
      <c r="P1262" s="73">
        <v>201.1</v>
      </c>
      <c r="Q1262" s="73">
        <v>201.1</v>
      </c>
      <c r="R1262" s="73">
        <v>201.1</v>
      </c>
      <c r="S1262" s="73">
        <v>201.1</v>
      </c>
    </row>
    <row r="1263" spans="1:19">
      <c r="A1263" s="14">
        <f t="shared" si="61"/>
        <v>1263</v>
      </c>
      <c r="B1263" s="121" t="s">
        <v>1612</v>
      </c>
      <c r="C1263" s="121" t="s">
        <v>1613</v>
      </c>
      <c r="D1263" s="121"/>
      <c r="E1263" s="121" t="s">
        <v>1102</v>
      </c>
      <c r="F1263" s="121" t="s">
        <v>1718</v>
      </c>
      <c r="G1263" s="121" t="s">
        <v>47</v>
      </c>
      <c r="H1263" s="122">
        <v>2023</v>
      </c>
      <c r="I1263" s="73">
        <v>250.1</v>
      </c>
      <c r="J1263" s="74">
        <v>250.1</v>
      </c>
      <c r="K1263" s="74">
        <v>250.1</v>
      </c>
      <c r="L1263" s="74">
        <v>250.1</v>
      </c>
      <c r="M1263" s="73">
        <v>250.1</v>
      </c>
      <c r="N1263" s="73">
        <v>250.1</v>
      </c>
      <c r="O1263" s="73">
        <v>250.1</v>
      </c>
      <c r="P1263" s="73">
        <v>250.1</v>
      </c>
      <c r="Q1263" s="73">
        <v>250.1</v>
      </c>
      <c r="R1263" s="73">
        <v>250.1</v>
      </c>
      <c r="S1263" s="73">
        <v>250.1</v>
      </c>
    </row>
    <row r="1264" spans="1:19">
      <c r="A1264" s="14">
        <f t="shared" si="61"/>
        <v>1264</v>
      </c>
      <c r="B1264" s="121" t="s">
        <v>1614</v>
      </c>
      <c r="C1264" s="121" t="s">
        <v>1615</v>
      </c>
      <c r="D1264" s="121"/>
      <c r="E1264" s="121" t="s">
        <v>1102</v>
      </c>
      <c r="F1264" s="121" t="s">
        <v>1718</v>
      </c>
      <c r="G1264" s="121" t="s">
        <v>47</v>
      </c>
      <c r="H1264" s="122">
        <v>2023</v>
      </c>
      <c r="I1264" s="73">
        <v>250.1</v>
      </c>
      <c r="J1264" s="74">
        <v>250.1</v>
      </c>
      <c r="K1264" s="74">
        <v>250.1</v>
      </c>
      <c r="L1264" s="74">
        <v>250.1</v>
      </c>
      <c r="M1264" s="73">
        <v>250.1</v>
      </c>
      <c r="N1264" s="73">
        <v>250.1</v>
      </c>
      <c r="O1264" s="73">
        <v>250.1</v>
      </c>
      <c r="P1264" s="73">
        <v>250.1</v>
      </c>
      <c r="Q1264" s="73">
        <v>250.1</v>
      </c>
      <c r="R1264" s="73">
        <v>250.1</v>
      </c>
      <c r="S1264" s="73">
        <v>250.1</v>
      </c>
    </row>
    <row r="1265" spans="1:19">
      <c r="A1265" s="14">
        <f t="shared" si="61"/>
        <v>1265</v>
      </c>
      <c r="B1265" s="121" t="s">
        <v>1621</v>
      </c>
      <c r="C1265" s="121" t="s">
        <v>1622</v>
      </c>
      <c r="D1265" s="121"/>
      <c r="E1265" s="121" t="s">
        <v>1244</v>
      </c>
      <c r="F1265" s="121" t="s">
        <v>1406</v>
      </c>
      <c r="G1265" s="121" t="s">
        <v>55</v>
      </c>
      <c r="H1265" s="122">
        <v>2020</v>
      </c>
      <c r="I1265" s="73">
        <v>152.5</v>
      </c>
      <c r="J1265" s="74">
        <v>152.5</v>
      </c>
      <c r="K1265" s="74">
        <v>152.5</v>
      </c>
      <c r="L1265" s="74">
        <v>152.5</v>
      </c>
      <c r="M1265" s="73">
        <v>152.5</v>
      </c>
      <c r="N1265" s="73">
        <v>152.5</v>
      </c>
      <c r="O1265" s="73">
        <v>152.5</v>
      </c>
      <c r="P1265" s="73">
        <v>152.5</v>
      </c>
      <c r="Q1265" s="73">
        <v>152.5</v>
      </c>
      <c r="R1265" s="73">
        <v>152.5</v>
      </c>
      <c r="S1265" s="73">
        <v>152.5</v>
      </c>
    </row>
    <row r="1266" spans="1:19">
      <c r="A1266" s="14">
        <f t="shared" si="61"/>
        <v>1266</v>
      </c>
      <c r="B1266" s="121" t="s">
        <v>1624</v>
      </c>
      <c r="C1266" s="121" t="s">
        <v>1625</v>
      </c>
      <c r="D1266" s="121"/>
      <c r="E1266" s="121" t="s">
        <v>1112</v>
      </c>
      <c r="F1266" s="121" t="s">
        <v>1406</v>
      </c>
      <c r="G1266" s="121" t="s">
        <v>55</v>
      </c>
      <c r="H1266" s="122">
        <v>2020</v>
      </c>
      <c r="I1266" s="73">
        <v>150</v>
      </c>
      <c r="J1266" s="74">
        <v>150</v>
      </c>
      <c r="K1266" s="74">
        <v>150</v>
      </c>
      <c r="L1266" s="74">
        <v>150</v>
      </c>
      <c r="M1266" s="73">
        <v>150</v>
      </c>
      <c r="N1266" s="73">
        <v>150</v>
      </c>
      <c r="O1266" s="73">
        <v>150</v>
      </c>
      <c r="P1266" s="73">
        <v>150</v>
      </c>
      <c r="Q1266" s="73">
        <v>150</v>
      </c>
      <c r="R1266" s="73">
        <v>150</v>
      </c>
      <c r="S1266" s="73">
        <v>150</v>
      </c>
    </row>
    <row r="1267" spans="1:19">
      <c r="A1267" s="14">
        <f t="shared" si="61"/>
        <v>1267</v>
      </c>
      <c r="B1267" s="121" t="s">
        <v>3387</v>
      </c>
      <c r="C1267" s="121" t="s">
        <v>3388</v>
      </c>
      <c r="D1267" s="121"/>
      <c r="E1267" s="121" t="s">
        <v>51</v>
      </c>
      <c r="F1267" s="121" t="s">
        <v>1553</v>
      </c>
      <c r="G1267" s="121" t="s">
        <v>46</v>
      </c>
      <c r="H1267" s="122">
        <v>2024</v>
      </c>
      <c r="I1267" s="73">
        <v>202.6</v>
      </c>
      <c r="J1267" s="74">
        <v>0</v>
      </c>
      <c r="K1267" s="74">
        <v>202.6</v>
      </c>
      <c r="L1267" s="74">
        <v>202.6</v>
      </c>
      <c r="M1267" s="73">
        <v>202.6</v>
      </c>
      <c r="N1267" s="73">
        <v>202.6</v>
      </c>
      <c r="O1267" s="73">
        <v>202.6</v>
      </c>
      <c r="P1267" s="73">
        <v>202.6</v>
      </c>
      <c r="Q1267" s="73">
        <v>202.6</v>
      </c>
      <c r="R1267" s="73">
        <v>202.6</v>
      </c>
      <c r="S1267" s="73">
        <v>202.6</v>
      </c>
    </row>
    <row r="1268" spans="1:19">
      <c r="A1268" s="14">
        <f t="shared" si="61"/>
        <v>1268</v>
      </c>
      <c r="B1268" s="121" t="s">
        <v>1688</v>
      </c>
      <c r="C1268" s="121" t="s">
        <v>1689</v>
      </c>
      <c r="D1268" s="121"/>
      <c r="E1268" s="121" t="s">
        <v>113</v>
      </c>
      <c r="F1268" s="121" t="s">
        <v>52</v>
      </c>
      <c r="G1268" s="121" t="s">
        <v>47</v>
      </c>
      <c r="H1268" s="122">
        <v>2022</v>
      </c>
      <c r="I1268" s="73">
        <v>200</v>
      </c>
      <c r="J1268" s="74">
        <v>200</v>
      </c>
      <c r="K1268" s="74">
        <v>200</v>
      </c>
      <c r="L1268" s="74">
        <v>200</v>
      </c>
      <c r="M1268" s="73">
        <v>200</v>
      </c>
      <c r="N1268" s="73">
        <v>200</v>
      </c>
      <c r="O1268" s="73">
        <v>200</v>
      </c>
      <c r="P1268" s="73">
        <v>200</v>
      </c>
      <c r="Q1268" s="73">
        <v>200</v>
      </c>
      <c r="R1268" s="73">
        <v>200</v>
      </c>
      <c r="S1268" s="73">
        <v>200</v>
      </c>
    </row>
    <row r="1269" spans="1:19">
      <c r="A1269" s="14">
        <f t="shared" si="61"/>
        <v>1269</v>
      </c>
      <c r="B1269" s="121" t="s">
        <v>140</v>
      </c>
      <c r="C1269" s="121" t="s">
        <v>141</v>
      </c>
      <c r="D1269" s="121"/>
      <c r="E1269" s="121" t="s">
        <v>142</v>
      </c>
      <c r="F1269" s="121" t="s">
        <v>52</v>
      </c>
      <c r="G1269" s="121" t="s">
        <v>46</v>
      </c>
      <c r="H1269" s="122">
        <v>2024</v>
      </c>
      <c r="I1269" s="73">
        <v>30</v>
      </c>
      <c r="J1269" s="74">
        <v>0</v>
      </c>
      <c r="K1269" s="74">
        <v>30</v>
      </c>
      <c r="L1269" s="74">
        <v>30</v>
      </c>
      <c r="M1269" s="73">
        <v>30</v>
      </c>
      <c r="N1269" s="73">
        <v>30</v>
      </c>
      <c r="O1269" s="73">
        <v>30</v>
      </c>
      <c r="P1269" s="73">
        <v>30</v>
      </c>
      <c r="Q1269" s="73">
        <v>30</v>
      </c>
      <c r="R1269" s="73">
        <v>30</v>
      </c>
      <c r="S1269" s="73">
        <v>30</v>
      </c>
    </row>
    <row r="1270" spans="1:19">
      <c r="A1270" s="14">
        <f t="shared" si="61"/>
        <v>1270</v>
      </c>
      <c r="B1270" s="121" t="s">
        <v>143</v>
      </c>
      <c r="C1270" s="121" t="s">
        <v>144</v>
      </c>
      <c r="D1270" s="121"/>
      <c r="E1270" s="121" t="s">
        <v>56</v>
      </c>
      <c r="F1270" s="121" t="s">
        <v>52</v>
      </c>
      <c r="G1270" s="121" t="s">
        <v>47</v>
      </c>
      <c r="H1270" s="122">
        <v>2022</v>
      </c>
      <c r="I1270" s="73">
        <v>203.8</v>
      </c>
      <c r="J1270" s="74">
        <v>203.8</v>
      </c>
      <c r="K1270" s="74">
        <v>203.8</v>
      </c>
      <c r="L1270" s="74">
        <v>203.8</v>
      </c>
      <c r="M1270" s="73">
        <v>203.8</v>
      </c>
      <c r="N1270" s="73">
        <v>203.8</v>
      </c>
      <c r="O1270" s="73">
        <v>203.8</v>
      </c>
      <c r="P1270" s="73">
        <v>203.8</v>
      </c>
      <c r="Q1270" s="73">
        <v>203.8</v>
      </c>
      <c r="R1270" s="73">
        <v>203.8</v>
      </c>
      <c r="S1270" s="73">
        <v>203.8</v>
      </c>
    </row>
    <row r="1271" spans="1:19">
      <c r="A1271" s="14">
        <f t="shared" si="61"/>
        <v>1271</v>
      </c>
      <c r="B1271" s="119" t="s">
        <v>1809</v>
      </c>
      <c r="C1271" s="119"/>
      <c r="D1271" s="119"/>
      <c r="E1271" s="119"/>
      <c r="F1271" s="119"/>
      <c r="G1271" s="119"/>
      <c r="H1271" s="120"/>
      <c r="I1271" s="72">
        <f t="shared" ref="I1271:S1271" si="63">SUM(I1261:I1270)</f>
        <v>1700.2</v>
      </c>
      <c r="J1271" s="71">
        <f t="shared" si="63"/>
        <v>1467.6000000000001</v>
      </c>
      <c r="K1271" s="71">
        <f t="shared" si="63"/>
        <v>1700.2</v>
      </c>
      <c r="L1271" s="71">
        <f t="shared" si="63"/>
        <v>1700.2</v>
      </c>
      <c r="M1271" s="72">
        <f t="shared" si="63"/>
        <v>1700.2</v>
      </c>
      <c r="N1271" s="72">
        <f t="shared" si="63"/>
        <v>1700.2</v>
      </c>
      <c r="O1271" s="72">
        <f t="shared" si="63"/>
        <v>1700.2</v>
      </c>
      <c r="P1271" s="72">
        <f t="shared" si="63"/>
        <v>1700.2</v>
      </c>
      <c r="Q1271" s="72">
        <f t="shared" si="63"/>
        <v>1700.2</v>
      </c>
      <c r="R1271" s="72">
        <f t="shared" si="63"/>
        <v>1700.2</v>
      </c>
      <c r="S1271" s="72">
        <f t="shared" si="63"/>
        <v>1700.2</v>
      </c>
    </row>
    <row r="1272" spans="1:19">
      <c r="A1272" s="14">
        <f t="shared" si="61"/>
        <v>1272</v>
      </c>
      <c r="B1272" s="119"/>
      <c r="C1272" s="119"/>
      <c r="D1272" s="119"/>
      <c r="E1272" s="119"/>
      <c r="F1272" s="119"/>
      <c r="G1272" s="119"/>
      <c r="H1272" s="120"/>
      <c r="I1272" s="71"/>
      <c r="J1272" s="71"/>
      <c r="K1272" s="71"/>
      <c r="L1272" s="71"/>
      <c r="M1272" s="72"/>
      <c r="N1272" s="72"/>
      <c r="O1272" s="72"/>
      <c r="P1272" s="72"/>
      <c r="Q1272" s="72"/>
      <c r="R1272" s="72"/>
      <c r="S1272" s="72"/>
    </row>
    <row r="1273" spans="1:19">
      <c r="A1273" s="14">
        <f t="shared" si="61"/>
        <v>1273</v>
      </c>
      <c r="B1273" s="119" t="s">
        <v>1678</v>
      </c>
      <c r="C1273" s="119"/>
      <c r="D1273" s="119"/>
      <c r="E1273" s="119"/>
      <c r="F1273" s="119"/>
      <c r="G1273" s="119"/>
      <c r="H1273" s="120"/>
      <c r="I1273" s="71"/>
      <c r="J1273" s="71"/>
      <c r="K1273" s="71"/>
      <c r="L1273" s="71"/>
      <c r="M1273" s="72"/>
      <c r="N1273" s="72"/>
      <c r="O1273" s="72"/>
      <c r="P1273" s="72"/>
      <c r="Q1273" s="72"/>
      <c r="R1273" s="72"/>
      <c r="S1273" s="72"/>
    </row>
    <row r="1274" spans="1:19">
      <c r="A1274" s="14">
        <f t="shared" si="61"/>
        <v>1274</v>
      </c>
      <c r="B1274" s="121" t="s">
        <v>3150</v>
      </c>
      <c r="C1274" s="121"/>
      <c r="D1274" s="121" t="s">
        <v>393</v>
      </c>
      <c r="E1274" s="121" t="s">
        <v>394</v>
      </c>
      <c r="F1274" s="121" t="s">
        <v>2251</v>
      </c>
      <c r="G1274" s="121" t="s">
        <v>90</v>
      </c>
      <c r="H1274" s="122">
        <v>2000</v>
      </c>
      <c r="I1274" s="74">
        <v>185</v>
      </c>
      <c r="J1274" s="74">
        <v>145</v>
      </c>
      <c r="K1274" s="74">
        <v>145</v>
      </c>
      <c r="L1274" s="74">
        <v>145</v>
      </c>
      <c r="M1274" s="73">
        <v>145</v>
      </c>
      <c r="N1274" s="73">
        <v>145</v>
      </c>
      <c r="O1274" s="73">
        <v>145</v>
      </c>
      <c r="P1274" s="73">
        <v>145</v>
      </c>
      <c r="Q1274" s="73">
        <v>145</v>
      </c>
      <c r="R1274" s="73">
        <v>145</v>
      </c>
      <c r="S1274" s="73">
        <v>145</v>
      </c>
    </row>
    <row r="1275" spans="1:19">
      <c r="A1275" s="14">
        <f t="shared" si="61"/>
        <v>1275</v>
      </c>
      <c r="B1275" s="121" t="s">
        <v>3151</v>
      </c>
      <c r="C1275" s="121"/>
      <c r="D1275" s="121" t="s">
        <v>398</v>
      </c>
      <c r="E1275" s="121" t="s">
        <v>394</v>
      </c>
      <c r="F1275" s="121" t="s">
        <v>2251</v>
      </c>
      <c r="G1275" s="121" t="s">
        <v>90</v>
      </c>
      <c r="H1275" s="122">
        <v>2000</v>
      </c>
      <c r="I1275" s="74">
        <v>185</v>
      </c>
      <c r="J1275" s="74">
        <v>145</v>
      </c>
      <c r="K1275" s="74">
        <v>145</v>
      </c>
      <c r="L1275" s="74">
        <v>145</v>
      </c>
      <c r="M1275" s="73">
        <v>145</v>
      </c>
      <c r="N1275" s="73">
        <v>145</v>
      </c>
      <c r="O1275" s="73">
        <v>145</v>
      </c>
      <c r="P1275" s="73">
        <v>145</v>
      </c>
      <c r="Q1275" s="73">
        <v>145</v>
      </c>
      <c r="R1275" s="73">
        <v>145</v>
      </c>
      <c r="S1275" s="73">
        <v>145</v>
      </c>
    </row>
    <row r="1276" spans="1:19">
      <c r="A1276" s="14">
        <f t="shared" si="61"/>
        <v>1276</v>
      </c>
      <c r="B1276" s="121" t="s">
        <v>3152</v>
      </c>
      <c r="C1276" s="121"/>
      <c r="D1276" s="121" t="s">
        <v>401</v>
      </c>
      <c r="E1276" s="121" t="s">
        <v>394</v>
      </c>
      <c r="F1276" s="121" t="s">
        <v>2251</v>
      </c>
      <c r="G1276" s="121" t="s">
        <v>90</v>
      </c>
      <c r="H1276" s="122">
        <v>2000</v>
      </c>
      <c r="I1276" s="74">
        <v>100</v>
      </c>
      <c r="J1276" s="74">
        <v>75</v>
      </c>
      <c r="K1276" s="74">
        <v>75</v>
      </c>
      <c r="L1276" s="74">
        <v>75</v>
      </c>
      <c r="M1276" s="73">
        <v>75</v>
      </c>
      <c r="N1276" s="73">
        <v>75</v>
      </c>
      <c r="O1276" s="73">
        <v>75</v>
      </c>
      <c r="P1276" s="73">
        <v>75</v>
      </c>
      <c r="Q1276" s="73">
        <v>75</v>
      </c>
      <c r="R1276" s="73">
        <v>75</v>
      </c>
      <c r="S1276" s="73">
        <v>75</v>
      </c>
    </row>
    <row r="1277" spans="1:19">
      <c r="A1277" s="14">
        <f t="shared" si="61"/>
        <v>1277</v>
      </c>
      <c r="B1277" s="119" t="s">
        <v>1681</v>
      </c>
      <c r="C1277" s="119"/>
      <c r="D1277" s="119"/>
      <c r="E1277" s="119"/>
      <c r="F1277" s="119"/>
      <c r="G1277" s="119"/>
      <c r="H1277" s="120"/>
      <c r="I1277" s="71">
        <f t="shared" ref="I1277:R1277" si="64">SUM(I1274:I1276)</f>
        <v>470</v>
      </c>
      <c r="J1277" s="71">
        <f t="shared" si="64"/>
        <v>365</v>
      </c>
      <c r="K1277" s="71">
        <f t="shared" si="64"/>
        <v>365</v>
      </c>
      <c r="L1277" s="71">
        <f t="shared" si="64"/>
        <v>365</v>
      </c>
      <c r="M1277" s="72">
        <f t="shared" si="64"/>
        <v>365</v>
      </c>
      <c r="N1277" s="72">
        <f t="shared" si="64"/>
        <v>365</v>
      </c>
      <c r="O1277" s="72">
        <f t="shared" si="64"/>
        <v>365</v>
      </c>
      <c r="P1277" s="72">
        <f t="shared" si="64"/>
        <v>365</v>
      </c>
      <c r="Q1277" s="72">
        <f t="shared" si="64"/>
        <v>365</v>
      </c>
      <c r="R1277" s="72">
        <f t="shared" si="64"/>
        <v>365</v>
      </c>
      <c r="S1277" s="72">
        <f t="shared" ref="S1277" si="65">SUM(S1274:S1276)</f>
        <v>365</v>
      </c>
    </row>
    <row r="1278" spans="1:19">
      <c r="A1278" s="14">
        <f t="shared" si="61"/>
        <v>1278</v>
      </c>
      <c r="B1278" s="119"/>
      <c r="C1278" s="119"/>
      <c r="D1278" s="119"/>
      <c r="E1278" s="119"/>
      <c r="F1278" s="119"/>
      <c r="G1278" s="119"/>
      <c r="H1278" s="120"/>
      <c r="I1278" s="71"/>
      <c r="J1278" s="71"/>
      <c r="K1278" s="71"/>
      <c r="L1278" s="71"/>
      <c r="M1278" s="72"/>
      <c r="N1278" s="72"/>
      <c r="O1278" s="72"/>
      <c r="P1278" s="72"/>
      <c r="Q1278" s="72"/>
      <c r="R1278" s="72"/>
      <c r="S1278" s="72"/>
    </row>
    <row r="1279" spans="1:19">
      <c r="A1279" s="14">
        <f t="shared" si="61"/>
        <v>1279</v>
      </c>
      <c r="B1279" s="119" t="s">
        <v>1682</v>
      </c>
      <c r="C1279" s="119"/>
      <c r="D1279" s="119"/>
      <c r="E1279" s="119"/>
      <c r="F1279" s="119"/>
      <c r="G1279" s="119"/>
      <c r="H1279" s="120"/>
      <c r="I1279" s="71"/>
      <c r="J1279" s="71"/>
      <c r="K1279" s="71"/>
      <c r="L1279" s="71"/>
      <c r="M1279" s="72"/>
      <c r="N1279" s="72"/>
      <c r="O1279" s="72"/>
      <c r="P1279" s="72"/>
      <c r="Q1279" s="72"/>
      <c r="R1279" s="72"/>
      <c r="S1279" s="72"/>
    </row>
    <row r="1280" spans="1:19">
      <c r="A1280" s="14">
        <f t="shared" si="61"/>
        <v>1280</v>
      </c>
      <c r="B1280" s="121" t="s">
        <v>3404</v>
      </c>
      <c r="C1280" s="121"/>
      <c r="D1280" s="121" t="s">
        <v>774</v>
      </c>
      <c r="E1280" s="121" t="s">
        <v>773</v>
      </c>
      <c r="F1280" s="121" t="s">
        <v>2253</v>
      </c>
      <c r="G1280" s="121" t="s">
        <v>45</v>
      </c>
      <c r="H1280" s="122">
        <v>1967</v>
      </c>
      <c r="I1280" s="74">
        <v>78</v>
      </c>
      <c r="J1280" s="74">
        <v>78</v>
      </c>
      <c r="K1280" s="74">
        <v>78</v>
      </c>
      <c r="L1280" s="74">
        <v>78</v>
      </c>
      <c r="M1280" s="73">
        <v>78</v>
      </c>
      <c r="N1280" s="73">
        <v>78</v>
      </c>
      <c r="O1280" s="73">
        <v>78</v>
      </c>
      <c r="P1280" s="73">
        <v>78</v>
      </c>
      <c r="Q1280" s="73">
        <v>78</v>
      </c>
      <c r="R1280" s="73">
        <v>78</v>
      </c>
      <c r="S1280" s="73">
        <v>78</v>
      </c>
    </row>
    <row r="1281" spans="1:23">
      <c r="A1281" s="14">
        <f t="shared" si="61"/>
        <v>1281</v>
      </c>
      <c r="B1281" s="121" t="s">
        <v>1683</v>
      </c>
      <c r="C1281" s="121"/>
      <c r="D1281" s="121" t="s">
        <v>1684</v>
      </c>
      <c r="E1281" s="121" t="s">
        <v>51</v>
      </c>
      <c r="F1281" s="121" t="s">
        <v>185</v>
      </c>
      <c r="G1281" s="121" t="s">
        <v>46</v>
      </c>
      <c r="H1281" s="122">
        <v>1977</v>
      </c>
      <c r="I1281" s="74">
        <v>420</v>
      </c>
      <c r="J1281" s="74">
        <v>420</v>
      </c>
      <c r="K1281" s="74">
        <v>420</v>
      </c>
      <c r="L1281" s="74">
        <v>420</v>
      </c>
      <c r="M1281" s="73">
        <v>420</v>
      </c>
      <c r="N1281" s="73">
        <v>420</v>
      </c>
      <c r="O1281" s="73">
        <v>420</v>
      </c>
      <c r="P1281" s="73">
        <v>420</v>
      </c>
      <c r="Q1281" s="73">
        <v>420</v>
      </c>
      <c r="R1281" s="73">
        <v>420</v>
      </c>
      <c r="S1281" s="73">
        <v>420</v>
      </c>
    </row>
    <row r="1282" spans="1:23">
      <c r="A1282" s="14">
        <f t="shared" si="61"/>
        <v>1282</v>
      </c>
      <c r="B1282" s="121" t="s">
        <v>1685</v>
      </c>
      <c r="C1282" s="121"/>
      <c r="D1282" s="121" t="s">
        <v>1686</v>
      </c>
      <c r="E1282" s="121" t="s">
        <v>51</v>
      </c>
      <c r="F1282" s="121" t="s">
        <v>185</v>
      </c>
      <c r="G1282" s="121" t="s">
        <v>46</v>
      </c>
      <c r="H1282" s="122">
        <v>1978</v>
      </c>
      <c r="I1282" s="74">
        <v>420</v>
      </c>
      <c r="J1282" s="74">
        <v>420</v>
      </c>
      <c r="K1282" s="74">
        <v>420</v>
      </c>
      <c r="L1282" s="74">
        <v>420</v>
      </c>
      <c r="M1282" s="73">
        <v>420</v>
      </c>
      <c r="N1282" s="73">
        <v>420</v>
      </c>
      <c r="O1282" s="73">
        <v>420</v>
      </c>
      <c r="P1282" s="73">
        <v>420</v>
      </c>
      <c r="Q1282" s="73">
        <v>420</v>
      </c>
      <c r="R1282" s="73">
        <v>420</v>
      </c>
      <c r="S1282" s="73">
        <v>420</v>
      </c>
    </row>
    <row r="1283" spans="1:23">
      <c r="A1283" s="14">
        <f t="shared" si="61"/>
        <v>1283</v>
      </c>
      <c r="B1283" s="119" t="s">
        <v>1690</v>
      </c>
      <c r="C1283" s="119"/>
      <c r="D1283" s="119"/>
      <c r="E1283" s="119"/>
      <c r="F1283" s="119"/>
      <c r="G1283" s="119"/>
      <c r="H1283" s="120"/>
      <c r="I1283" s="71">
        <f t="shared" ref="I1283:R1283" si="66">SUM(I1280:I1282)</f>
        <v>918</v>
      </c>
      <c r="J1283" s="71">
        <f t="shared" si="66"/>
        <v>918</v>
      </c>
      <c r="K1283" s="71">
        <f t="shared" si="66"/>
        <v>918</v>
      </c>
      <c r="L1283" s="71">
        <f t="shared" si="66"/>
        <v>918</v>
      </c>
      <c r="M1283" s="72">
        <f t="shared" si="66"/>
        <v>918</v>
      </c>
      <c r="N1283" s="72">
        <f t="shared" si="66"/>
        <v>918</v>
      </c>
      <c r="O1283" s="72">
        <f t="shared" si="66"/>
        <v>918</v>
      </c>
      <c r="P1283" s="72">
        <f t="shared" si="66"/>
        <v>918</v>
      </c>
      <c r="Q1283" s="72">
        <f t="shared" si="66"/>
        <v>918</v>
      </c>
      <c r="R1283" s="72">
        <f t="shared" si="66"/>
        <v>918</v>
      </c>
      <c r="S1283" s="72">
        <f t="shared" ref="S1283" si="67">SUM(S1280:S1282)</f>
        <v>918</v>
      </c>
    </row>
    <row r="1284" spans="1:23">
      <c r="A1284" s="14">
        <f t="shared" si="61"/>
        <v>1284</v>
      </c>
      <c r="B1284" s="119"/>
      <c r="C1284" s="119"/>
      <c r="D1284" s="119"/>
      <c r="E1284" s="119"/>
      <c r="F1284" s="119"/>
      <c r="G1284" s="119"/>
      <c r="H1284" s="120"/>
      <c r="I1284" s="122"/>
      <c r="J1284" s="71"/>
      <c r="K1284" s="71"/>
      <c r="L1284" s="71"/>
      <c r="M1284" s="72"/>
      <c r="N1284" s="72"/>
      <c r="O1284" s="72"/>
      <c r="P1284" s="72"/>
      <c r="Q1284" s="72"/>
      <c r="R1284" s="72"/>
      <c r="S1284" s="72"/>
    </row>
    <row r="1285" spans="1:23">
      <c r="A1285" s="14">
        <f t="shared" ref="A1285:A1286" si="68">A1284+1</f>
        <v>1285</v>
      </c>
      <c r="B1285" s="119" t="s">
        <v>1701</v>
      </c>
      <c r="C1285" s="119"/>
      <c r="D1285" s="119"/>
      <c r="E1285" s="119"/>
      <c r="F1285" s="119"/>
      <c r="G1285" s="119"/>
      <c r="H1285" s="120"/>
      <c r="I1285" s="122"/>
      <c r="J1285" s="71"/>
      <c r="K1285" s="71"/>
      <c r="L1285" s="71"/>
      <c r="M1285" s="72"/>
      <c r="N1285" s="72"/>
      <c r="O1285" s="72"/>
      <c r="P1285" s="72"/>
      <c r="Q1285" s="72"/>
      <c r="R1285" s="72"/>
      <c r="S1285" s="72"/>
    </row>
    <row r="1286" spans="1:23">
      <c r="A1286" s="14">
        <f t="shared" si="68"/>
        <v>1286</v>
      </c>
      <c r="B1286" s="119" t="s">
        <v>1693</v>
      </c>
      <c r="C1286" s="119"/>
      <c r="D1286" s="119"/>
      <c r="E1286" s="119"/>
      <c r="F1286" s="119"/>
      <c r="G1286" s="119"/>
      <c r="H1286" s="120"/>
      <c r="I1286" s="71">
        <f t="shared" ref="I1286:R1286" si="69">SUM(I1285:I1285)</f>
        <v>0</v>
      </c>
      <c r="J1286" s="71">
        <f t="shared" si="69"/>
        <v>0</v>
      </c>
      <c r="K1286" s="71">
        <f t="shared" si="69"/>
        <v>0</v>
      </c>
      <c r="L1286" s="71">
        <f t="shared" si="69"/>
        <v>0</v>
      </c>
      <c r="M1286" s="71">
        <f t="shared" si="69"/>
        <v>0</v>
      </c>
      <c r="N1286" s="71">
        <f t="shared" si="69"/>
        <v>0</v>
      </c>
      <c r="O1286" s="71">
        <f t="shared" si="69"/>
        <v>0</v>
      </c>
      <c r="P1286" s="71">
        <f t="shared" si="69"/>
        <v>0</v>
      </c>
      <c r="Q1286" s="71">
        <f t="shared" si="69"/>
        <v>0</v>
      </c>
      <c r="R1286" s="71">
        <f t="shared" si="69"/>
        <v>0</v>
      </c>
      <c r="S1286" s="71">
        <f t="shared" ref="S1286" si="70">SUM(S1285:S1285)</f>
        <v>0</v>
      </c>
    </row>
    <row r="1287" spans="1:23" s="14" customFormat="1" ht="14.25">
      <c r="B1287" s="121"/>
      <c r="C1287" s="121"/>
      <c r="D1287" s="121"/>
      <c r="E1287" s="121"/>
      <c r="F1287" s="121"/>
      <c r="G1287" s="121"/>
      <c r="H1287" s="122"/>
      <c r="I1287" s="186"/>
      <c r="J1287" s="186"/>
      <c r="K1287" s="187"/>
      <c r="L1287" s="187"/>
      <c r="M1287" s="187"/>
      <c r="U1287"/>
      <c r="V1287"/>
      <c r="W1287"/>
    </row>
    <row r="1288" spans="1:23" s="14" customFormat="1" ht="12.75">
      <c r="B1288" s="111" t="s">
        <v>2562</v>
      </c>
      <c r="C1288" s="111"/>
      <c r="D1288" s="111"/>
      <c r="E1288" s="111"/>
      <c r="F1288" s="111"/>
      <c r="G1288" s="111"/>
      <c r="H1288" s="112"/>
      <c r="I1288" s="188"/>
      <c r="J1288" s="188"/>
      <c r="K1288"/>
      <c r="L1288"/>
      <c r="M1288"/>
      <c r="U1288"/>
      <c r="V1288"/>
      <c r="W1288"/>
    </row>
    <row r="1289" spans="1:23" s="14" customFormat="1" ht="35.25" customHeight="1">
      <c r="B1289" s="306" t="s">
        <v>2594</v>
      </c>
      <c r="C1289" s="306"/>
      <c r="D1289" s="306"/>
      <c r="E1289" s="306"/>
      <c r="F1289" s="306"/>
      <c r="G1289" s="306"/>
      <c r="H1289" s="306"/>
      <c r="I1289" s="306"/>
      <c r="J1289" s="306"/>
      <c r="K1289"/>
      <c r="L1289"/>
      <c r="M1289"/>
      <c r="U1289"/>
      <c r="V1289"/>
      <c r="W1289"/>
    </row>
    <row r="1290" spans="1:23" s="14" customFormat="1" ht="35.25" customHeight="1">
      <c r="B1290" s="306" t="s">
        <v>2563</v>
      </c>
      <c r="C1290" s="306"/>
      <c r="D1290" s="306"/>
      <c r="E1290" s="306"/>
      <c r="F1290" s="306"/>
      <c r="G1290" s="306"/>
      <c r="H1290" s="306"/>
      <c r="I1290" s="306"/>
      <c r="J1290" s="306"/>
      <c r="K1290"/>
      <c r="L1290"/>
      <c r="M1290"/>
      <c r="U1290"/>
      <c r="V1290"/>
      <c r="W1290"/>
    </row>
    <row r="1291" spans="1:23" s="14" customFormat="1" ht="35.25" customHeight="1">
      <c r="B1291" s="306" t="s">
        <v>2564</v>
      </c>
      <c r="C1291" s="306"/>
      <c r="D1291" s="306"/>
      <c r="E1291" s="306"/>
      <c r="F1291" s="306"/>
      <c r="G1291" s="306"/>
      <c r="H1291" s="306"/>
      <c r="I1291" s="306"/>
      <c r="J1291" s="306"/>
      <c r="K1291"/>
      <c r="L1291"/>
      <c r="M1291"/>
      <c r="U1291"/>
      <c r="V1291"/>
      <c r="W1291"/>
    </row>
    <row r="1292" spans="1:23" s="14" customFormat="1" ht="35.25" customHeight="1">
      <c r="B1292" s="306" t="s">
        <v>2595</v>
      </c>
      <c r="C1292" s="306"/>
      <c r="D1292" s="306"/>
      <c r="E1292" s="306"/>
      <c r="F1292" s="306"/>
      <c r="G1292" s="306"/>
      <c r="H1292" s="306"/>
      <c r="I1292" s="306"/>
      <c r="J1292" s="306"/>
      <c r="K1292"/>
      <c r="L1292"/>
      <c r="M1292"/>
      <c r="U1292"/>
      <c r="V1292"/>
      <c r="W1292"/>
    </row>
    <row r="1293" spans="1:23" s="14" customFormat="1" ht="35.25" customHeight="1">
      <c r="B1293" s="306" t="s">
        <v>3468</v>
      </c>
      <c r="C1293" s="306"/>
      <c r="D1293" s="306"/>
      <c r="E1293" s="306"/>
      <c r="F1293" s="306"/>
      <c r="G1293" s="306"/>
      <c r="H1293" s="306"/>
      <c r="I1293" s="306"/>
      <c r="J1293" s="306"/>
      <c r="K1293"/>
      <c r="L1293"/>
      <c r="M1293"/>
      <c r="U1293"/>
      <c r="V1293"/>
      <c r="W1293"/>
    </row>
  </sheetData>
  <autoFilter ref="B3:V1286" xr:uid="{00000000-0001-0000-0700-000000000000}"/>
  <sortState xmlns:xlrd2="http://schemas.microsoft.com/office/spreadsheetml/2017/richdata2" ref="A1198:Y1255">
    <sortCondition ref="B1198:B1255"/>
  </sortState>
  <mergeCells count="6">
    <mergeCell ref="B1293:J1293"/>
    <mergeCell ref="B1291:J1291"/>
    <mergeCell ref="B1292:J1292"/>
    <mergeCell ref="J1:S1"/>
    <mergeCell ref="B1289:J1289"/>
    <mergeCell ref="B1290:J1290"/>
  </mergeCells>
  <pageMargins left="0.5" right="0.5" top="0.75" bottom="0.75" header="0.3" footer="0.3"/>
  <pageSetup scale="32" orientation="portrait" r:id="rId1"/>
  <headerFooter>
    <oddFooter>&amp;LERCOT PUBLIC&amp;C&amp;P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AD5E-8123-419D-B2E5-BAD5591BE758}">
  <sheetPr>
    <tabColor rgb="FF00AEC7"/>
  </sheetPr>
  <dimension ref="A1:U67"/>
  <sheetViews>
    <sheetView topLeftCell="A33" zoomScale="93" zoomScaleNormal="93" zoomScaleSheetLayoutView="91" workbookViewId="0">
      <selection sqref="A1:F1"/>
    </sheetView>
  </sheetViews>
  <sheetFormatPr defaultColWidth="8.7109375" defaultRowHeight="14.25"/>
  <cols>
    <col min="1" max="1" width="59.5703125" style="151" bestFit="1" customWidth="1"/>
    <col min="2" max="6" width="10" style="151" customWidth="1"/>
    <col min="7" max="7" width="11.28515625" style="151" bestFit="1" customWidth="1"/>
    <col min="8" max="10" width="11.28515625" bestFit="1" customWidth="1"/>
    <col min="22" max="16384" width="8.7109375" style="151"/>
  </cols>
  <sheetData>
    <row r="1" spans="1:13" ht="18">
      <c r="A1" s="309" t="s">
        <v>3120</v>
      </c>
      <c r="B1" s="309"/>
      <c r="C1" s="309"/>
      <c r="D1" s="309"/>
      <c r="E1" s="309"/>
      <c r="F1" s="309"/>
    </row>
    <row r="2" spans="1:13" ht="239.25" customHeight="1">
      <c r="A2" s="310" t="s">
        <v>3457</v>
      </c>
      <c r="B2" s="310"/>
      <c r="C2" s="310"/>
      <c r="D2" s="310"/>
      <c r="E2" s="310"/>
      <c r="F2" s="310"/>
      <c r="G2"/>
    </row>
    <row r="3" spans="1:13" ht="21.75" customHeight="1">
      <c r="A3" s="308" t="s">
        <v>3127</v>
      </c>
      <c r="B3" s="308"/>
      <c r="C3" s="308"/>
      <c r="D3" s="308"/>
      <c r="E3" s="308"/>
      <c r="F3" s="308"/>
    </row>
    <row r="4" spans="1:13">
      <c r="A4" s="152"/>
      <c r="B4" s="152">
        <v>2023</v>
      </c>
      <c r="C4" s="152">
        <v>2024</v>
      </c>
      <c r="D4" s="152">
        <v>2025</v>
      </c>
      <c r="E4" s="152">
        <v>2026</v>
      </c>
      <c r="F4" s="152">
        <v>2027</v>
      </c>
    </row>
    <row r="5" spans="1:13">
      <c r="A5" s="153" t="s">
        <v>80</v>
      </c>
      <c r="B5" s="161">
        <f>SummerSummary!E14</f>
        <v>76505.306152133329</v>
      </c>
      <c r="C5" s="161">
        <f>SummerSummary!F14</f>
        <v>77730.299345066669</v>
      </c>
      <c r="D5" s="161">
        <f>SummerSummary!G14</f>
        <v>78758.021711333349</v>
      </c>
      <c r="E5" s="161">
        <f>SummerSummary!H14</f>
        <v>79782.439252533339</v>
      </c>
      <c r="F5" s="161">
        <f>SummerSummary!I14</f>
        <v>80574.745737733334</v>
      </c>
    </row>
    <row r="6" spans="1:13">
      <c r="A6" s="153" t="s">
        <v>3115</v>
      </c>
      <c r="B6" s="161">
        <f>SummerSummary!E31+SummerSummary!E33</f>
        <v>91057.858377466808</v>
      </c>
      <c r="C6" s="161">
        <f>SummerSummary!F31+SummerSummary!F33</f>
        <v>91057.858377466808</v>
      </c>
      <c r="D6" s="161">
        <f>SummerSummary!G31+SummerSummary!G33</f>
        <v>91057.858377466808</v>
      </c>
      <c r="E6" s="161">
        <f>SummerSummary!H31+SummerSummary!H33</f>
        <v>91057.858377466808</v>
      </c>
      <c r="F6" s="161">
        <f>SummerSummary!I31+SummerSummary!I33</f>
        <v>91052.858377466808</v>
      </c>
    </row>
    <row r="7" spans="1:13">
      <c r="A7" s="154" t="s">
        <v>3111</v>
      </c>
      <c r="B7" s="154"/>
      <c r="C7" s="154"/>
      <c r="D7" s="154"/>
      <c r="E7" s="154"/>
      <c r="F7" s="154"/>
      <c r="G7" s="154"/>
    </row>
    <row r="8" spans="1:13">
      <c r="A8" s="164" t="s">
        <v>3149</v>
      </c>
      <c r="B8" s="162">
        <f>SummerSummary!E35</f>
        <v>580.80000000000007</v>
      </c>
      <c r="C8" s="162">
        <f>SummerSummary!F35</f>
        <v>591.80000000000007</v>
      </c>
      <c r="D8" s="162">
        <f>SummerSummary!G35</f>
        <v>591.80000000000007</v>
      </c>
      <c r="E8" s="162">
        <f>SummerSummary!H35</f>
        <v>591.80000000000007</v>
      </c>
      <c r="F8" s="162">
        <f>SummerSummary!I35</f>
        <v>591.80000000000007</v>
      </c>
    </row>
    <row r="9" spans="1:13">
      <c r="A9" s="164" t="s">
        <v>3113</v>
      </c>
      <c r="B9" s="162">
        <f>SUM(SummerSummary!E36:E38)</f>
        <v>833.59500000000003</v>
      </c>
      <c r="C9" s="162">
        <f>SUM(SummerSummary!F36:F38)</f>
        <v>1366.8839999999998</v>
      </c>
      <c r="D9" s="162">
        <f>SUM(SummerSummary!G36:G38)</f>
        <v>1446.884</v>
      </c>
      <c r="E9" s="162">
        <f>SUM(SummerSummary!H36:H38)</f>
        <v>1446.884</v>
      </c>
      <c r="F9" s="162">
        <f>SUM(SummerSummary!I36:I38)</f>
        <v>1446.884</v>
      </c>
    </row>
    <row r="10" spans="1:13">
      <c r="A10" s="164" t="s">
        <v>3114</v>
      </c>
      <c r="B10" s="162">
        <f>SummerSummary!E39</f>
        <v>11702.142900000001</v>
      </c>
      <c r="C10" s="162">
        <f>SummerSummary!F39</f>
        <v>20597.400899999997</v>
      </c>
      <c r="D10" s="162">
        <f>SummerSummary!G39</f>
        <v>21784.941899999998</v>
      </c>
      <c r="E10" s="162">
        <f>SummerSummary!H39</f>
        <v>21946.941899999998</v>
      </c>
      <c r="F10" s="162">
        <f>SummerSummary!I39</f>
        <v>21946.941899999998</v>
      </c>
    </row>
    <row r="11" spans="1:13" ht="15.75" thickBot="1">
      <c r="A11" s="155" t="s">
        <v>3112</v>
      </c>
      <c r="B11" s="156">
        <f t="shared" ref="B11:E11" si="0">(B6+B8+B9+B10-B5)/B5</f>
        <v>0.36166236718682737</v>
      </c>
      <c r="C11" s="156">
        <f t="shared" si="0"/>
        <v>0.4616429402015107</v>
      </c>
      <c r="D11" s="156">
        <f t="shared" si="0"/>
        <v>0.45866391487757824</v>
      </c>
      <c r="E11" s="156">
        <f t="shared" si="0"/>
        <v>0.44196499073339401</v>
      </c>
      <c r="F11" s="156">
        <f t="shared" ref="F11" si="1">(F6+F8+F9+F10-F5)/F5</f>
        <v>0.42772382617143062</v>
      </c>
      <c r="I11" s="159"/>
      <c r="J11" s="159"/>
      <c r="K11" s="159"/>
      <c r="L11" s="159"/>
      <c r="M11" s="159"/>
    </row>
    <row r="12" spans="1:13" ht="17.25" customHeight="1" thickTop="1">
      <c r="A12" s="167"/>
      <c r="B12" s="167"/>
      <c r="C12" s="167"/>
      <c r="D12" s="167"/>
      <c r="E12" s="167"/>
      <c r="F12" s="167"/>
    </row>
    <row r="13" spans="1:13" ht="15.75">
      <c r="A13" s="308" t="s">
        <v>3128</v>
      </c>
      <c r="B13" s="308"/>
      <c r="C13" s="308"/>
      <c r="D13" s="308"/>
      <c r="E13" s="308"/>
      <c r="F13" s="308"/>
    </row>
    <row r="14" spans="1:13">
      <c r="A14" s="152"/>
      <c r="B14" s="152">
        <v>2023</v>
      </c>
      <c r="C14" s="152">
        <v>2024</v>
      </c>
      <c r="D14" s="152">
        <v>2025</v>
      </c>
      <c r="E14" s="152">
        <v>2026</v>
      </c>
      <c r="F14" s="152">
        <v>2027</v>
      </c>
    </row>
    <row r="15" spans="1:13">
      <c r="A15" s="153" t="s">
        <v>80</v>
      </c>
      <c r="B15" s="161">
        <f>SummerSummary!E14</f>
        <v>76505.306152133329</v>
      </c>
      <c r="C15" s="161">
        <f>SummerSummary!F14</f>
        <v>77730.299345066669</v>
      </c>
      <c r="D15" s="161">
        <f>SummerSummary!G14</f>
        <v>78758.021711333349</v>
      </c>
      <c r="E15" s="161">
        <f>SummerSummary!H14</f>
        <v>79782.439252533339</v>
      </c>
      <c r="F15" s="161">
        <f>SummerSummary!I14</f>
        <v>80574.745737733334</v>
      </c>
    </row>
    <row r="16" spans="1:13">
      <c r="A16" s="153" t="s">
        <v>3115</v>
      </c>
      <c r="B16" s="161">
        <f>SummerSummary!E31+SummerSummary!E33</f>
        <v>91057.858377466808</v>
      </c>
      <c r="C16" s="161">
        <f>SummerSummary!F31+SummerSummary!F33</f>
        <v>91057.858377466808</v>
      </c>
      <c r="D16" s="161">
        <f>SummerSummary!G31+SummerSummary!G33</f>
        <v>91057.858377466808</v>
      </c>
      <c r="E16" s="161">
        <f>SummerSummary!H31+SummerSummary!H33</f>
        <v>91057.858377466808</v>
      </c>
      <c r="F16" s="161">
        <f>SummerSummary!I31+SummerSummary!I33</f>
        <v>91052.858377466808</v>
      </c>
    </row>
    <row r="17" spans="1:6">
      <c r="A17" s="154" t="s">
        <v>3111</v>
      </c>
      <c r="B17" s="154"/>
      <c r="C17" s="154"/>
      <c r="D17" s="154"/>
      <c r="E17" s="154"/>
      <c r="F17" s="154"/>
    </row>
    <row r="18" spans="1:6">
      <c r="A18" s="164" t="s">
        <v>3149</v>
      </c>
      <c r="B18" s="162">
        <v>580.79999999999995</v>
      </c>
      <c r="C18" s="162">
        <v>591.79999999999995</v>
      </c>
      <c r="D18" s="162">
        <v>591.79999999999995</v>
      </c>
      <c r="E18" s="162">
        <v>591.79999999999995</v>
      </c>
      <c r="F18" s="162">
        <v>591.79999999999995</v>
      </c>
    </row>
    <row r="19" spans="1:6">
      <c r="A19" s="164" t="s">
        <v>3113</v>
      </c>
      <c r="B19" s="162">
        <v>648.11500000000001</v>
      </c>
      <c r="C19" s="162">
        <v>668.11500000000001</v>
      </c>
      <c r="D19" s="162">
        <v>668.11500000000001</v>
      </c>
      <c r="E19" s="162">
        <v>668.11500000000001</v>
      </c>
      <c r="F19" s="162">
        <v>668.11500000000001</v>
      </c>
    </row>
    <row r="20" spans="1:6">
      <c r="A20" s="164" t="s">
        <v>3114</v>
      </c>
      <c r="B20" s="162">
        <v>8709.2091</v>
      </c>
      <c r="C20" s="162">
        <v>11039.741099999999</v>
      </c>
      <c r="D20" s="162">
        <v>11215.997099999999</v>
      </c>
      <c r="E20" s="162">
        <v>11215.997099999999</v>
      </c>
      <c r="F20" s="162">
        <v>11215.997099999999</v>
      </c>
    </row>
    <row r="21" spans="1:6" ht="15.75" thickBot="1">
      <c r="A21" s="155" t="s">
        <v>3112</v>
      </c>
      <c r="B21" s="156">
        <f t="shared" ref="B21" si="2">(B16+B18+B19+B20-B15)/B15</f>
        <v>0.32011735599924218</v>
      </c>
      <c r="C21" s="156">
        <f t="shared" ref="C21" si="3">(C16+C18+C19+C20-C15)/C15</f>
        <v>0.32969402341593629</v>
      </c>
      <c r="D21" s="156">
        <f t="shared" ref="D21" si="4">(D16+D18+D19+D20-D15)/D15</f>
        <v>0.31458063861662749</v>
      </c>
      <c r="E21" s="156">
        <f t="shared" ref="E21:F21" si="5">(E16+E18+E19+E20-E15)/E15</f>
        <v>0.29770124161977529</v>
      </c>
      <c r="F21" s="156">
        <f t="shared" si="5"/>
        <v>0.28487864937790369</v>
      </c>
    </row>
    <row r="22" spans="1:6" ht="18" customHeight="1" thickTop="1">
      <c r="A22" s="167"/>
      <c r="B22" s="167"/>
      <c r="C22" s="167"/>
      <c r="D22" s="167"/>
      <c r="E22" s="167"/>
      <c r="F22" s="167"/>
    </row>
    <row r="23" spans="1:6" ht="24.75" customHeight="1">
      <c r="A23" s="308" t="s">
        <v>3129</v>
      </c>
      <c r="B23" s="308"/>
      <c r="C23" s="308"/>
      <c r="D23" s="308"/>
      <c r="E23" s="308"/>
      <c r="F23" s="308"/>
    </row>
    <row r="24" spans="1:6">
      <c r="A24" s="152"/>
      <c r="B24" s="152">
        <v>2023</v>
      </c>
      <c r="C24" s="152">
        <v>2024</v>
      </c>
      <c r="D24" s="152">
        <v>2025</v>
      </c>
      <c r="E24" s="152">
        <v>2026</v>
      </c>
      <c r="F24" s="152">
        <v>2027</v>
      </c>
    </row>
    <row r="25" spans="1:6">
      <c r="A25" s="153" t="s">
        <v>80</v>
      </c>
      <c r="B25" s="161">
        <f>SummerSummary!E14</f>
        <v>76505.306152133329</v>
      </c>
      <c r="C25" s="161">
        <f>SummerSummary!F14</f>
        <v>77730.299345066669</v>
      </c>
      <c r="D25" s="161">
        <f>SummerSummary!G14</f>
        <v>78758.021711333349</v>
      </c>
      <c r="E25" s="161">
        <f>SummerSummary!H14</f>
        <v>79782.439252533339</v>
      </c>
      <c r="F25" s="161">
        <f>SummerSummary!I14</f>
        <v>80574.745737733334</v>
      </c>
    </row>
    <row r="26" spans="1:6">
      <c r="A26" s="153" t="s">
        <v>3115</v>
      </c>
      <c r="B26" s="161">
        <f>SummerSummary!E31+SummerSummary!E33</f>
        <v>91057.858377466808</v>
      </c>
      <c r="C26" s="161">
        <f>SummerSummary!F31+SummerSummary!F33</f>
        <v>91057.858377466808</v>
      </c>
      <c r="D26" s="161">
        <f>SummerSummary!G31+SummerSummary!G33</f>
        <v>91057.858377466808</v>
      </c>
      <c r="E26" s="161">
        <f>SummerSummary!H31+SummerSummary!H33</f>
        <v>91057.858377466808</v>
      </c>
      <c r="F26" s="161">
        <f>SummerSummary!I31+SummerSummary!I33</f>
        <v>91052.858377466808</v>
      </c>
    </row>
    <row r="27" spans="1:6">
      <c r="A27" s="154" t="s">
        <v>3111</v>
      </c>
      <c r="B27" s="154"/>
      <c r="C27" s="154"/>
      <c r="D27" s="154"/>
      <c r="E27" s="154"/>
      <c r="F27" s="154"/>
    </row>
    <row r="28" spans="1:6">
      <c r="A28" s="164" t="s">
        <v>3149</v>
      </c>
      <c r="B28" s="162">
        <v>520.79999999999995</v>
      </c>
      <c r="C28" s="162">
        <v>531.79999999999995</v>
      </c>
      <c r="D28" s="162">
        <v>531.79999999999995</v>
      </c>
      <c r="E28" s="162">
        <v>531.79999999999995</v>
      </c>
      <c r="F28" s="162">
        <v>531.79999999999995</v>
      </c>
    </row>
    <row r="29" spans="1:6">
      <c r="A29" s="164" t="s">
        <v>3113</v>
      </c>
      <c r="B29" s="162">
        <v>535.97499999999991</v>
      </c>
      <c r="C29" s="162">
        <v>555.97499999999991</v>
      </c>
      <c r="D29" s="162">
        <v>555.97499999999991</v>
      </c>
      <c r="E29" s="162">
        <v>555.97499999999991</v>
      </c>
      <c r="F29" s="162">
        <v>555.97499999999991</v>
      </c>
    </row>
    <row r="30" spans="1:6">
      <c r="A30" s="164" t="s">
        <v>3114</v>
      </c>
      <c r="B30" s="162">
        <v>5095.8800999999985</v>
      </c>
      <c r="C30" s="162">
        <v>5455.601099999998</v>
      </c>
      <c r="D30" s="162">
        <v>5455.601099999998</v>
      </c>
      <c r="E30" s="162">
        <v>5455.601099999998</v>
      </c>
      <c r="F30" s="162">
        <v>5455.601099999998</v>
      </c>
    </row>
    <row r="31" spans="1:6" ht="15.75" thickBot="1">
      <c r="A31" s="155" t="s">
        <v>3112</v>
      </c>
      <c r="B31" s="156">
        <f t="shared" ref="B31" si="6">(B26+B28+B29+B30-B25)/B25</f>
        <v>0.27063753309032568</v>
      </c>
      <c r="C31" s="156">
        <f t="shared" ref="C31" si="7">(C26+C28+C29+C30-C25)/C25</f>
        <v>0.25563950351184772</v>
      </c>
      <c r="D31" s="156">
        <f t="shared" ref="D31" si="8">(D26+D28+D29+D30-D25)/D25</f>
        <v>0.239254521084827</v>
      </c>
      <c r="E31" s="156">
        <f t="shared" ref="E31:F31" si="9">(E26+E28+E29+E30-E25)/E25</f>
        <v>0.22334232184268138</v>
      </c>
      <c r="F31" s="156">
        <f t="shared" si="9"/>
        <v>0.21125091471138557</v>
      </c>
    </row>
    <row r="32" spans="1:6" ht="24.75" customHeight="1" thickTop="1">
      <c r="A32" s="167"/>
      <c r="B32" s="167"/>
      <c r="C32" s="167"/>
      <c r="D32" s="167"/>
      <c r="E32" s="167"/>
      <c r="F32" s="167"/>
    </row>
    <row r="33" spans="1:6" ht="23.45" customHeight="1">
      <c r="A33" s="308" t="s">
        <v>3130</v>
      </c>
      <c r="B33" s="308"/>
      <c r="C33" s="308"/>
      <c r="D33" s="308"/>
      <c r="E33" s="308"/>
      <c r="F33" s="308"/>
    </row>
    <row r="34" spans="1:6">
      <c r="A34" s="152"/>
      <c r="B34" s="163">
        <v>2023</v>
      </c>
      <c r="C34" s="163">
        <v>2024</v>
      </c>
      <c r="D34" s="163">
        <v>2025</v>
      </c>
      <c r="E34" s="163">
        <v>2026</v>
      </c>
      <c r="F34" s="152">
        <v>2027</v>
      </c>
    </row>
    <row r="35" spans="1:6">
      <c r="A35" s="153" t="s">
        <v>80</v>
      </c>
      <c r="B35" s="161">
        <f>SummerSummary!E14</f>
        <v>76505.306152133329</v>
      </c>
      <c r="C35" s="161">
        <f>SummerSummary!F14</f>
        <v>77730.299345066669</v>
      </c>
      <c r="D35" s="161">
        <f>SummerSummary!G14</f>
        <v>78758.021711333349</v>
      </c>
      <c r="E35" s="161">
        <f>SummerSummary!H14</f>
        <v>79782.439252533339</v>
      </c>
      <c r="F35" s="161">
        <f>SummerSummary!I14</f>
        <v>80574.745737733334</v>
      </c>
    </row>
    <row r="36" spans="1:6">
      <c r="A36" s="153" t="s">
        <v>3115</v>
      </c>
      <c r="B36" s="161">
        <f>SummerSummary!E31+SummerSummary!E33</f>
        <v>91057.858377466808</v>
      </c>
      <c r="C36" s="161">
        <f>SummerSummary!F31+SummerSummary!F33</f>
        <v>91057.858377466808</v>
      </c>
      <c r="D36" s="161">
        <f>SummerSummary!G31+SummerSummary!G33</f>
        <v>91057.858377466808</v>
      </c>
      <c r="E36" s="161">
        <f>SummerSummary!H31+SummerSummary!H33</f>
        <v>91057.858377466808</v>
      </c>
      <c r="F36" s="161">
        <f>SummerSummary!I31+SummerSummary!I33</f>
        <v>91052.858377466808</v>
      </c>
    </row>
    <row r="37" spans="1:6">
      <c r="A37" s="154" t="s">
        <v>3111</v>
      </c>
      <c r="B37" s="154"/>
      <c r="C37" s="154"/>
      <c r="D37" s="154"/>
      <c r="E37" s="154"/>
      <c r="F37" s="154"/>
    </row>
    <row r="38" spans="1:6">
      <c r="A38" s="164" t="s">
        <v>3149</v>
      </c>
      <c r="B38" s="162">
        <v>520.79999999999995</v>
      </c>
      <c r="C38" s="162">
        <v>531.79999999999995</v>
      </c>
      <c r="D38" s="162">
        <v>531.79999999999995</v>
      </c>
      <c r="E38" s="162">
        <v>531.79999999999995</v>
      </c>
      <c r="F38" s="162">
        <v>531.79999999999995</v>
      </c>
    </row>
    <row r="39" spans="1:6">
      <c r="A39" s="164" t="s">
        <v>3113</v>
      </c>
      <c r="B39" s="162">
        <v>535.97499999999991</v>
      </c>
      <c r="C39" s="162">
        <v>555.97499999999991</v>
      </c>
      <c r="D39" s="162">
        <v>555.97499999999991</v>
      </c>
      <c r="E39" s="162">
        <v>555.97499999999991</v>
      </c>
      <c r="F39" s="162">
        <v>555.97499999999991</v>
      </c>
    </row>
    <row r="40" spans="1:6">
      <c r="A40" s="164" t="s">
        <v>3114</v>
      </c>
      <c r="B40" s="162">
        <v>4930.6400999999996</v>
      </c>
      <c r="C40" s="162">
        <v>5125.0400999999993</v>
      </c>
      <c r="D40" s="162">
        <v>5125.0400999999993</v>
      </c>
      <c r="E40" s="162">
        <v>5125.0400999999993</v>
      </c>
      <c r="F40" s="162">
        <v>5125.0400999999993</v>
      </c>
    </row>
    <row r="41" spans="1:6" ht="15.75" thickBot="1">
      <c r="A41" s="155" t="s">
        <v>3112</v>
      </c>
      <c r="B41" s="156">
        <f t="shared" ref="B41" si="10">(B36+B38+B39+B40-B35)/B35</f>
        <v>0.26847768290070084</v>
      </c>
      <c r="C41" s="156">
        <f t="shared" ref="C41" si="11">(C36+C38+C39+C40-C35)/C35</f>
        <v>0.25138683752721608</v>
      </c>
      <c r="D41" s="156">
        <f t="shared" ref="D41" si="12">(D36+D38+D39+D40-D35)/D35</f>
        <v>0.23505734862141006</v>
      </c>
      <c r="E41" s="156">
        <f t="shared" ref="E41:F41" si="13">(E36+E38+E39+E40-E35)/E35</f>
        <v>0.21919904165349482</v>
      </c>
      <c r="F41" s="156">
        <f t="shared" si="13"/>
        <v>0.20714837616815565</v>
      </c>
    </row>
    <row r="42" spans="1:6" ht="21.75" customHeight="1" thickTop="1">
      <c r="A42" s="167"/>
      <c r="B42" s="167"/>
      <c r="C42" s="167"/>
      <c r="D42" s="167"/>
      <c r="E42" s="167"/>
      <c r="F42" s="167"/>
    </row>
    <row r="43" spans="1:6" ht="31.5" customHeight="1">
      <c r="A43" s="308" t="s">
        <v>3131</v>
      </c>
      <c r="B43" s="308"/>
      <c r="C43" s="308"/>
      <c r="D43" s="308"/>
      <c r="E43" s="308"/>
      <c r="F43" s="308"/>
    </row>
    <row r="44" spans="1:6" ht="14.25" customHeight="1">
      <c r="A44" s="152"/>
      <c r="B44" s="165">
        <v>2023</v>
      </c>
      <c r="C44" s="165">
        <v>2024</v>
      </c>
      <c r="D44" s="165">
        <v>2025</v>
      </c>
      <c r="E44" s="165">
        <v>2026</v>
      </c>
      <c r="F44" s="165">
        <v>2027</v>
      </c>
    </row>
    <row r="45" spans="1:6" ht="20.85" customHeight="1" thickBot="1">
      <c r="A45" s="157" t="s">
        <v>3116</v>
      </c>
      <c r="B45" s="156">
        <f>B11</f>
        <v>0.36166236718682737</v>
      </c>
      <c r="C45" s="156">
        <f>C11</f>
        <v>0.4616429402015107</v>
      </c>
      <c r="D45" s="156">
        <f>D11</f>
        <v>0.45866391487757824</v>
      </c>
      <c r="E45" s="156">
        <f>E11</f>
        <v>0.44196499073339401</v>
      </c>
      <c r="F45" s="156">
        <f>F11</f>
        <v>0.42772382617143062</v>
      </c>
    </row>
    <row r="46" spans="1:6" ht="20.85" customHeight="1" thickTop="1" thickBot="1">
      <c r="A46" s="157" t="s">
        <v>3119</v>
      </c>
      <c r="B46" s="156">
        <f>B21</f>
        <v>0.32011735599924218</v>
      </c>
      <c r="C46" s="156">
        <f>C21</f>
        <v>0.32969402341593629</v>
      </c>
      <c r="D46" s="156">
        <f>D21</f>
        <v>0.31458063861662749</v>
      </c>
      <c r="E46" s="156">
        <f>E21</f>
        <v>0.29770124161977529</v>
      </c>
      <c r="F46" s="156">
        <f>F21</f>
        <v>0.28487864937790369</v>
      </c>
    </row>
    <row r="47" spans="1:6" ht="20.85" customHeight="1" thickTop="1" thickBot="1">
      <c r="A47" s="157" t="s">
        <v>3118</v>
      </c>
      <c r="B47" s="156">
        <f>B31</f>
        <v>0.27063753309032568</v>
      </c>
      <c r="C47" s="156">
        <f>C31</f>
        <v>0.25563950351184772</v>
      </c>
      <c r="D47" s="156">
        <f>D31</f>
        <v>0.239254521084827</v>
      </c>
      <c r="E47" s="156">
        <f>E31</f>
        <v>0.22334232184268138</v>
      </c>
      <c r="F47" s="156">
        <f>F31</f>
        <v>0.21125091471138557</v>
      </c>
    </row>
    <row r="48" spans="1:6" ht="20.85" customHeight="1" thickTop="1" thickBot="1">
      <c r="A48" s="157" t="s">
        <v>3117</v>
      </c>
      <c r="B48" s="156">
        <f>B41</f>
        <v>0.26847768290070084</v>
      </c>
      <c r="C48" s="156">
        <f>C41</f>
        <v>0.25138683752721608</v>
      </c>
      <c r="D48" s="156">
        <f>D41</f>
        <v>0.23505734862141006</v>
      </c>
      <c r="E48" s="156">
        <f>E41</f>
        <v>0.21919904165349482</v>
      </c>
      <c r="F48" s="156">
        <f>F41</f>
        <v>0.20714837616815565</v>
      </c>
    </row>
    <row r="49" spans="1:7" ht="31.5" customHeight="1" thickTop="1">
      <c r="A49" s="167"/>
      <c r="B49" s="169"/>
      <c r="C49" s="169"/>
      <c r="D49" s="169"/>
      <c r="E49" s="169"/>
      <c r="F49" s="169"/>
      <c r="G49" s="158"/>
    </row>
    <row r="50" spans="1:7" ht="17.25" customHeight="1">
      <c r="A50" s="311" t="s">
        <v>3125</v>
      </c>
      <c r="B50" s="311"/>
      <c r="C50" s="311"/>
      <c r="D50" s="311"/>
      <c r="E50" s="311"/>
      <c r="F50" s="311"/>
      <c r="G50" s="158"/>
    </row>
    <row r="51" spans="1:7" ht="24.75" customHeight="1">
      <c r="A51" s="312" t="s">
        <v>3141</v>
      </c>
      <c r="B51" s="312"/>
      <c r="C51" s="312"/>
      <c r="D51" s="312"/>
      <c r="E51" s="312"/>
      <c r="F51" s="312"/>
      <c r="G51" s="158"/>
    </row>
    <row r="52" spans="1:7" ht="32.25" customHeight="1">
      <c r="A52" s="312" t="s">
        <v>3145</v>
      </c>
      <c r="B52" s="312"/>
      <c r="C52" s="312"/>
      <c r="D52" s="312"/>
      <c r="E52" s="312"/>
      <c r="F52" s="312"/>
      <c r="G52" s="158"/>
    </row>
    <row r="53" spans="1:7" ht="29.25" customHeight="1">
      <c r="A53" s="312" t="s">
        <v>3142</v>
      </c>
      <c r="B53" s="312"/>
      <c r="C53" s="312"/>
      <c r="D53" s="312"/>
      <c r="E53" s="312"/>
      <c r="F53" s="312"/>
      <c r="G53" s="158"/>
    </row>
    <row r="54" spans="1:7" ht="28.5" customHeight="1">
      <c r="A54" s="312" t="s">
        <v>3132</v>
      </c>
      <c r="B54" s="312"/>
      <c r="C54" s="312"/>
      <c r="D54" s="312"/>
      <c r="E54" s="312"/>
      <c r="F54" s="312"/>
    </row>
    <row r="55" spans="1:7" ht="26.25" customHeight="1">
      <c r="A55" s="312" t="s">
        <v>3143</v>
      </c>
      <c r="B55" s="312"/>
      <c r="C55" s="312"/>
      <c r="D55" s="312"/>
      <c r="E55" s="312"/>
      <c r="F55" s="312"/>
    </row>
    <row r="56" spans="1:7" ht="27.2" customHeight="1">
      <c r="A56" s="312" t="s">
        <v>3144</v>
      </c>
      <c r="B56" s="312"/>
      <c r="C56" s="312"/>
      <c r="D56" s="312"/>
      <c r="E56" s="312"/>
      <c r="F56" s="312"/>
    </row>
    <row r="57" spans="1:7">
      <c r="A57" s="168"/>
      <c r="B57" s="168"/>
      <c r="C57" s="168"/>
      <c r="D57" s="168"/>
      <c r="E57" s="168"/>
      <c r="F57" s="168"/>
    </row>
    <row r="58" spans="1:7">
      <c r="A58" s="311" t="s">
        <v>3126</v>
      </c>
      <c r="B58" s="311"/>
      <c r="C58" s="311"/>
      <c r="D58" s="311"/>
      <c r="E58" s="311"/>
      <c r="F58" s="311"/>
    </row>
    <row r="59" spans="1:7" ht="16.5" customHeight="1">
      <c r="A59" s="312" t="s">
        <v>3138</v>
      </c>
      <c r="B59" s="312"/>
      <c r="C59" s="312"/>
      <c r="D59" s="312"/>
      <c r="E59" s="312"/>
      <c r="F59" s="312"/>
    </row>
    <row r="60" spans="1:7" ht="28.5" customHeight="1">
      <c r="A60" s="312" t="s">
        <v>3137</v>
      </c>
      <c r="B60" s="312"/>
      <c r="C60" s="312"/>
      <c r="D60" s="312"/>
      <c r="E60" s="312"/>
      <c r="F60" s="312"/>
    </row>
    <row r="61" spans="1:7">
      <c r="A61" s="168"/>
      <c r="B61" s="168"/>
      <c r="C61" s="168"/>
      <c r="D61" s="168"/>
      <c r="E61" s="168"/>
      <c r="F61" s="168"/>
    </row>
    <row r="62" spans="1:7">
      <c r="A62" s="311" t="s">
        <v>3140</v>
      </c>
      <c r="B62" s="311"/>
      <c r="C62" s="311"/>
      <c r="D62" s="311"/>
      <c r="E62" s="311"/>
      <c r="F62" s="311"/>
    </row>
    <row r="63" spans="1:7" ht="15" customHeight="1">
      <c r="A63" s="312" t="s">
        <v>3133</v>
      </c>
      <c r="B63" s="312"/>
      <c r="C63" s="312"/>
      <c r="D63" s="312"/>
      <c r="E63" s="312"/>
      <c r="F63" s="312"/>
    </row>
    <row r="64" spans="1:7" ht="13.5" customHeight="1">
      <c r="A64" s="312" t="s">
        <v>3134</v>
      </c>
      <c r="B64" s="312"/>
      <c r="C64" s="312"/>
      <c r="D64" s="312"/>
      <c r="E64" s="312"/>
      <c r="F64" s="312"/>
    </row>
    <row r="65" spans="1:6">
      <c r="A65" s="312" t="s">
        <v>3135</v>
      </c>
      <c r="B65" s="312"/>
      <c r="C65" s="312"/>
      <c r="D65" s="312"/>
      <c r="E65" s="312"/>
      <c r="F65" s="312"/>
    </row>
    <row r="66" spans="1:6">
      <c r="A66" s="312" t="s">
        <v>3136</v>
      </c>
      <c r="B66" s="312"/>
      <c r="C66" s="312"/>
      <c r="D66" s="312"/>
      <c r="E66" s="312"/>
      <c r="F66" s="312"/>
    </row>
    <row r="67" spans="1:6">
      <c r="A67" s="312" t="s">
        <v>3139</v>
      </c>
      <c r="B67" s="312"/>
      <c r="C67" s="312"/>
      <c r="D67" s="312"/>
      <c r="E67" s="312"/>
      <c r="F67" s="312"/>
    </row>
  </sheetData>
  <mergeCells count="23">
    <mergeCell ref="A65:F65"/>
    <mergeCell ref="A66:F66"/>
    <mergeCell ref="A67:F67"/>
    <mergeCell ref="A63:F63"/>
    <mergeCell ref="A56:F56"/>
    <mergeCell ref="A50:F50"/>
    <mergeCell ref="A59:F59"/>
    <mergeCell ref="A60:F60"/>
    <mergeCell ref="A64:F64"/>
    <mergeCell ref="A58:F58"/>
    <mergeCell ref="A62:F62"/>
    <mergeCell ref="A51:F51"/>
    <mergeCell ref="A52:F52"/>
    <mergeCell ref="A53:F53"/>
    <mergeCell ref="A54:F54"/>
    <mergeCell ref="A55:F55"/>
    <mergeCell ref="A43:F43"/>
    <mergeCell ref="A1:F1"/>
    <mergeCell ref="A2:F2"/>
    <mergeCell ref="A3:F3"/>
    <mergeCell ref="A13:F13"/>
    <mergeCell ref="A23:F23"/>
    <mergeCell ref="A33:F33"/>
  </mergeCells>
  <pageMargins left="0.7" right="0.7" top="0.75" bottom="0.75" header="0.3" footer="0.3"/>
  <pageSetup scale="54" orientation="portrait" r:id="rId1"/>
  <headerFooter>
    <oddFooter>&amp;LERCOT PUBLIC&amp;C&amp;P</oddFooter>
  </headerFooter>
  <rowBreaks count="1" manualBreakCount="1">
    <brk id="4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sheetPr>
  <dimension ref="A1:Y50"/>
  <sheetViews>
    <sheetView tabSelected="1" zoomScale="95" zoomScaleNormal="95" zoomScaleSheetLayoutView="78" workbookViewId="0"/>
  </sheetViews>
  <sheetFormatPr defaultColWidth="8.7109375" defaultRowHeight="15"/>
  <cols>
    <col min="1" max="1" width="2" style="43" customWidth="1"/>
    <col min="2" max="2" width="11.28515625" style="43" customWidth="1"/>
    <col min="3" max="3" width="92.85546875" style="43" customWidth="1"/>
    <col min="4" max="4" width="17.42578125" style="43" customWidth="1"/>
    <col min="5" max="8" width="11.42578125" style="43" customWidth="1"/>
    <col min="9" max="14" width="11.42578125" customWidth="1"/>
    <col min="16" max="16384" width="8.7109375" style="43"/>
  </cols>
  <sheetData>
    <row r="1" spans="1:25" ht="32.85" customHeight="1">
      <c r="A1" s="45"/>
      <c r="B1" s="315" t="s">
        <v>149</v>
      </c>
      <c r="C1" s="315"/>
      <c r="D1" s="315"/>
      <c r="E1" s="315"/>
      <c r="F1" s="315"/>
      <c r="G1" s="315"/>
      <c r="H1" s="315"/>
      <c r="I1" s="315"/>
      <c r="J1" s="315"/>
      <c r="K1" s="315"/>
      <c r="L1" s="315"/>
      <c r="M1" s="315"/>
      <c r="N1" s="315"/>
    </row>
    <row r="2" spans="1:25" ht="22.7" customHeight="1">
      <c r="B2" s="316" t="s">
        <v>3410</v>
      </c>
      <c r="C2" s="315"/>
      <c r="D2" s="315"/>
      <c r="E2" s="315"/>
      <c r="F2" s="315"/>
      <c r="G2" s="315"/>
      <c r="H2" s="315"/>
      <c r="I2" s="315"/>
      <c r="J2" s="315"/>
      <c r="K2" s="315"/>
      <c r="L2" s="315"/>
      <c r="M2" s="315"/>
      <c r="N2" s="315"/>
    </row>
    <row r="3" spans="1:25" ht="51" customHeight="1">
      <c r="B3" s="313"/>
      <c r="C3" s="313"/>
      <c r="D3" s="313"/>
      <c r="E3" s="313"/>
      <c r="F3" s="313"/>
      <c r="G3" s="313"/>
      <c r="H3" s="313"/>
      <c r="I3" s="314"/>
      <c r="J3" s="298" t="s">
        <v>3106</v>
      </c>
      <c r="K3" s="298"/>
      <c r="L3" s="298"/>
      <c r="M3" s="298"/>
      <c r="N3" s="298"/>
    </row>
    <row r="4" spans="1:25" ht="23.25">
      <c r="A4" s="47"/>
      <c r="B4" s="229" t="s">
        <v>150</v>
      </c>
      <c r="C4" s="197"/>
      <c r="D4" s="197"/>
      <c r="E4" s="76" t="str">
        <f>WinterCapacities!J2</f>
        <v>2023/2024</v>
      </c>
      <c r="F4" s="76" t="str">
        <f>WinterCapacities!K2</f>
        <v>2024/2025</v>
      </c>
      <c r="G4" s="76" t="str">
        <f>WinterCapacities!L2</f>
        <v>2025/2026</v>
      </c>
      <c r="H4" s="76" t="str">
        <f>WinterCapacities!M2</f>
        <v>2026/2027</v>
      </c>
      <c r="I4" s="141" t="str">
        <f>WinterCapacities!N2</f>
        <v>2027/2028</v>
      </c>
      <c r="J4" s="76" t="str">
        <f>WinterCapacities!O2</f>
        <v>2028/2029</v>
      </c>
      <c r="K4" s="76" t="str">
        <f>WinterCapacities!P2</f>
        <v>2029/2030</v>
      </c>
      <c r="L4" s="76" t="str">
        <f>WinterCapacities!Q2</f>
        <v>2030/2031</v>
      </c>
      <c r="M4" s="76" t="str">
        <f>WinterCapacities!R2</f>
        <v>2031/2032</v>
      </c>
      <c r="N4" s="141" t="str">
        <f>WinterCapacities!S2</f>
        <v>2032/2033</v>
      </c>
    </row>
    <row r="5" spans="1:25" s="90" customFormat="1">
      <c r="B5" s="91"/>
      <c r="C5" s="103" t="s">
        <v>1708</v>
      </c>
      <c r="D5" s="103"/>
      <c r="E5" s="216">
        <v>66454.289111533333</v>
      </c>
      <c r="F5" s="216">
        <v>67699.428096866657</v>
      </c>
      <c r="G5" s="216">
        <v>68858.012803733334</v>
      </c>
      <c r="H5" s="216">
        <v>69793.082537266673</v>
      </c>
      <c r="I5" s="218">
        <v>70697.449819200003</v>
      </c>
      <c r="J5" s="219">
        <v>71558.416991266669</v>
      </c>
      <c r="K5" s="219">
        <v>72391.611367266654</v>
      </c>
      <c r="L5" s="219">
        <v>73178.310706200005</v>
      </c>
      <c r="M5" s="219">
        <v>73931.185242466672</v>
      </c>
      <c r="N5" s="218">
        <v>74691.805517353001</v>
      </c>
      <c r="O5"/>
      <c r="U5" s="93"/>
      <c r="V5" s="93"/>
      <c r="W5" s="93"/>
      <c r="X5" s="93"/>
      <c r="Y5" s="93"/>
    </row>
    <row r="6" spans="1:25" s="90" customFormat="1" ht="15" customHeight="1">
      <c r="B6" s="91"/>
      <c r="C6" s="59" t="s">
        <v>1709</v>
      </c>
      <c r="D6" s="59"/>
      <c r="E6" s="216">
        <v>3262.3502320579996</v>
      </c>
      <c r="F6" s="216">
        <v>3681.1415862439994</v>
      </c>
      <c r="G6" s="216">
        <v>4098.8616404299992</v>
      </c>
      <c r="H6" s="216">
        <v>4516.5816946159994</v>
      </c>
      <c r="I6" s="217">
        <v>4934.3017488019996</v>
      </c>
      <c r="J6" s="216">
        <v>5352.0218029879998</v>
      </c>
      <c r="K6" s="216">
        <v>5769.7418571739991</v>
      </c>
      <c r="L6" s="216">
        <v>6187.4619113600002</v>
      </c>
      <c r="M6" s="216">
        <v>6605.1819655460004</v>
      </c>
      <c r="N6" s="217">
        <v>7022.9020197320006</v>
      </c>
      <c r="O6"/>
      <c r="U6" s="93"/>
      <c r="V6" s="93"/>
      <c r="W6" s="93"/>
      <c r="X6" s="93"/>
      <c r="Y6" s="93"/>
    </row>
    <row r="7" spans="1:25" s="90" customFormat="1">
      <c r="B7" s="91"/>
      <c r="C7" s="103" t="s">
        <v>1710</v>
      </c>
      <c r="D7" s="103"/>
      <c r="E7" s="140">
        <f>E5+E6</f>
        <v>69716.639343591334</v>
      </c>
      <c r="F7" s="140">
        <f t="shared" ref="F7:N7" si="0">F5+F6</f>
        <v>71380.569683110662</v>
      </c>
      <c r="G7" s="140">
        <f t="shared" si="0"/>
        <v>72956.874444163332</v>
      </c>
      <c r="H7" s="140">
        <f t="shared" si="0"/>
        <v>74309.664231882678</v>
      </c>
      <c r="I7" s="142">
        <f t="shared" si="0"/>
        <v>75631.751568002001</v>
      </c>
      <c r="J7" s="140">
        <f t="shared" si="0"/>
        <v>76910.438794254675</v>
      </c>
      <c r="K7" s="140">
        <f t="shared" si="0"/>
        <v>78161.353224440652</v>
      </c>
      <c r="L7" s="140">
        <f t="shared" si="0"/>
        <v>79365.772617560011</v>
      </c>
      <c r="M7" s="140">
        <f t="shared" si="0"/>
        <v>80536.367208012671</v>
      </c>
      <c r="N7" s="142">
        <f t="shared" si="0"/>
        <v>81714.707537085007</v>
      </c>
      <c r="O7"/>
      <c r="U7" s="93"/>
      <c r="V7" s="93"/>
      <c r="W7" s="93"/>
      <c r="X7" s="93"/>
      <c r="Y7" s="93"/>
    </row>
    <row r="8" spans="1:25" s="90" customFormat="1">
      <c r="B8" s="91"/>
      <c r="C8" s="59" t="s">
        <v>2587</v>
      </c>
      <c r="D8" s="59"/>
      <c r="E8" s="140">
        <v>0</v>
      </c>
      <c r="F8" s="140">
        <v>0</v>
      </c>
      <c r="G8" s="140">
        <v>0</v>
      </c>
      <c r="H8" s="140">
        <v>0</v>
      </c>
      <c r="I8" s="214">
        <v>0</v>
      </c>
      <c r="J8" s="215">
        <v>0</v>
      </c>
      <c r="K8" s="215">
        <v>0</v>
      </c>
      <c r="L8" s="215">
        <v>0</v>
      </c>
      <c r="M8" s="215">
        <v>0</v>
      </c>
      <c r="N8" s="214">
        <v>0</v>
      </c>
      <c r="O8"/>
      <c r="U8" s="93"/>
      <c r="V8" s="93"/>
      <c r="W8" s="93"/>
      <c r="X8" s="93"/>
      <c r="Y8" s="93"/>
    </row>
    <row r="9" spans="1:25" s="90" customFormat="1">
      <c r="A9" s="104"/>
      <c r="B9" s="105"/>
      <c r="C9" s="59" t="s">
        <v>153</v>
      </c>
      <c r="D9" s="59"/>
      <c r="E9" s="213">
        <f t="shared" ref="E9:H9" si="1">-1658*1.02</f>
        <v>-1691.16</v>
      </c>
      <c r="F9" s="213">
        <f t="shared" si="1"/>
        <v>-1691.16</v>
      </c>
      <c r="G9" s="213">
        <f t="shared" si="1"/>
        <v>-1691.16</v>
      </c>
      <c r="H9" s="213">
        <f t="shared" si="1"/>
        <v>-1691.16</v>
      </c>
      <c r="I9" s="214">
        <v>-1691.16</v>
      </c>
      <c r="J9" s="215">
        <v>-1691.16</v>
      </c>
      <c r="K9" s="215">
        <v>-1691.16</v>
      </c>
      <c r="L9" s="215">
        <v>-1691.16</v>
      </c>
      <c r="M9" s="215">
        <v>-1691.16</v>
      </c>
      <c r="N9" s="214">
        <v>-1691.16</v>
      </c>
      <c r="O9"/>
      <c r="U9" s="93"/>
      <c r="V9" s="93"/>
      <c r="W9" s="93"/>
      <c r="X9" s="93"/>
      <c r="Y9" s="93"/>
    </row>
    <row r="10" spans="1:25" s="90" customFormat="1">
      <c r="B10" s="105"/>
      <c r="C10" s="59" t="s">
        <v>154</v>
      </c>
      <c r="D10" s="59"/>
      <c r="E10" s="213">
        <v>0</v>
      </c>
      <c r="F10" s="213">
        <v>0</v>
      </c>
      <c r="G10" s="213">
        <v>0</v>
      </c>
      <c r="H10" s="213">
        <v>0</v>
      </c>
      <c r="I10" s="214">
        <v>0</v>
      </c>
      <c r="J10" s="215">
        <v>0</v>
      </c>
      <c r="K10" s="215">
        <v>0</v>
      </c>
      <c r="L10" s="215">
        <v>0</v>
      </c>
      <c r="M10" s="215">
        <v>0</v>
      </c>
      <c r="N10" s="214">
        <v>0</v>
      </c>
      <c r="O10"/>
      <c r="U10" s="93"/>
      <c r="V10" s="93"/>
      <c r="W10" s="93"/>
      <c r="X10" s="93"/>
      <c r="Y10" s="93"/>
    </row>
    <row r="11" spans="1:25" s="90" customFormat="1">
      <c r="B11" s="105"/>
      <c r="C11" s="59" t="s">
        <v>155</v>
      </c>
      <c r="D11" s="59"/>
      <c r="E11" s="140">
        <f t="shared" ref="E11:J11" si="2">-1027.98*1.02</f>
        <v>-1048.5396000000001</v>
      </c>
      <c r="F11" s="140">
        <f t="shared" si="2"/>
        <v>-1048.5396000000001</v>
      </c>
      <c r="G11" s="140">
        <f t="shared" si="2"/>
        <v>-1048.5396000000001</v>
      </c>
      <c r="H11" s="140">
        <f t="shared" si="2"/>
        <v>-1048.5396000000001</v>
      </c>
      <c r="I11" s="142">
        <f t="shared" si="2"/>
        <v>-1048.5396000000001</v>
      </c>
      <c r="J11" s="140">
        <f t="shared" si="2"/>
        <v>-1048.5396000000001</v>
      </c>
      <c r="K11" s="140">
        <f t="shared" ref="K11:N11" si="3">-1027.98*1.02</f>
        <v>-1048.5396000000001</v>
      </c>
      <c r="L11" s="140">
        <f t="shared" si="3"/>
        <v>-1048.5396000000001</v>
      </c>
      <c r="M11" s="140">
        <f t="shared" si="3"/>
        <v>-1048.5396000000001</v>
      </c>
      <c r="N11" s="142">
        <f t="shared" si="3"/>
        <v>-1048.5396000000001</v>
      </c>
      <c r="O11"/>
      <c r="U11" s="93"/>
      <c r="V11" s="93"/>
      <c r="W11" s="93"/>
      <c r="X11" s="93"/>
      <c r="Y11" s="93"/>
    </row>
    <row r="12" spans="1:25" s="90" customFormat="1">
      <c r="B12" s="105"/>
      <c r="C12" s="59" t="s">
        <v>156</v>
      </c>
      <c r="D12" s="59"/>
      <c r="E12" s="140">
        <f t="shared" ref="E12:N12" si="4">-(34.72+1.054+2.797+102.237)*1.02</f>
        <v>-143.62415999999999</v>
      </c>
      <c r="F12" s="140">
        <f t="shared" si="4"/>
        <v>-143.62415999999999</v>
      </c>
      <c r="G12" s="140">
        <f t="shared" si="4"/>
        <v>-143.62415999999999</v>
      </c>
      <c r="H12" s="140">
        <f t="shared" si="4"/>
        <v>-143.62415999999999</v>
      </c>
      <c r="I12" s="142">
        <f t="shared" si="4"/>
        <v>-143.62415999999999</v>
      </c>
      <c r="J12" s="140">
        <f t="shared" si="4"/>
        <v>-143.62415999999999</v>
      </c>
      <c r="K12" s="140">
        <f t="shared" si="4"/>
        <v>-143.62415999999999</v>
      </c>
      <c r="L12" s="140">
        <f t="shared" si="4"/>
        <v>-143.62415999999999</v>
      </c>
      <c r="M12" s="140">
        <f t="shared" si="4"/>
        <v>-143.62415999999999</v>
      </c>
      <c r="N12" s="142">
        <f t="shared" si="4"/>
        <v>-143.62415999999999</v>
      </c>
      <c r="O12"/>
      <c r="U12" s="93"/>
      <c r="V12" s="93"/>
      <c r="W12" s="93"/>
      <c r="X12" s="93"/>
      <c r="Y12" s="93"/>
    </row>
    <row r="13" spans="1:25" s="90" customFormat="1">
      <c r="B13" s="105"/>
      <c r="C13" s="59" t="s">
        <v>157</v>
      </c>
      <c r="D13" s="59"/>
      <c r="E13" s="239">
        <f t="shared" ref="E13:M13" si="5">-E6</f>
        <v>-3262.3502320579996</v>
      </c>
      <c r="F13" s="239">
        <f t="shared" si="5"/>
        <v>-3681.1415862439994</v>
      </c>
      <c r="G13" s="239">
        <f t="shared" si="5"/>
        <v>-4098.8616404299992</v>
      </c>
      <c r="H13" s="239">
        <f t="shared" si="5"/>
        <v>-4516.5816946159994</v>
      </c>
      <c r="I13" s="240">
        <f t="shared" si="5"/>
        <v>-4934.3017488019996</v>
      </c>
      <c r="J13" s="239">
        <f t="shared" si="5"/>
        <v>-5352.0218029879998</v>
      </c>
      <c r="K13" s="239">
        <f t="shared" si="5"/>
        <v>-5769.7418571739991</v>
      </c>
      <c r="L13" s="239">
        <f t="shared" si="5"/>
        <v>-6187.4619113600002</v>
      </c>
      <c r="M13" s="239">
        <f t="shared" si="5"/>
        <v>-6605.1819655460004</v>
      </c>
      <c r="N13" s="240">
        <f t="shared" ref="N13" si="6">-N6</f>
        <v>-7022.9020197320006</v>
      </c>
      <c r="O13"/>
      <c r="U13" s="93"/>
      <c r="V13" s="93"/>
      <c r="W13" s="93"/>
      <c r="X13" s="93"/>
      <c r="Y13" s="93"/>
    </row>
    <row r="14" spans="1:25" s="90" customFormat="1" ht="15.75" thickBot="1">
      <c r="B14" s="106"/>
      <c r="C14" s="148" t="s">
        <v>3476</v>
      </c>
      <c r="D14" s="148"/>
      <c r="E14" s="149">
        <f>SUM(E7:E13)</f>
        <v>63570.965351533319</v>
      </c>
      <c r="F14" s="149">
        <f>SUM(F7:F13)</f>
        <v>64816.104336866651</v>
      </c>
      <c r="G14" s="149">
        <f>SUM(G7:G13)</f>
        <v>65974.68904373332</v>
      </c>
      <c r="H14" s="149">
        <f>SUM(H7:H13)</f>
        <v>66909.758777266659</v>
      </c>
      <c r="I14" s="160">
        <f t="shared" ref="I14:M14" si="7">SUM(I7:I13)</f>
        <v>67814.126059199989</v>
      </c>
      <c r="J14" s="149">
        <f t="shared" si="7"/>
        <v>68675.093231266655</v>
      </c>
      <c r="K14" s="149">
        <f t="shared" si="7"/>
        <v>69508.28760726664</v>
      </c>
      <c r="L14" s="149">
        <f t="shared" si="7"/>
        <v>70294.986946199992</v>
      </c>
      <c r="M14" s="149">
        <f t="shared" si="7"/>
        <v>71047.861482466658</v>
      </c>
      <c r="N14" s="160">
        <f t="shared" ref="N14" si="8">SUM(N7:N13)</f>
        <v>71808.481757352987</v>
      </c>
      <c r="O14"/>
      <c r="U14" s="93"/>
      <c r="V14" s="93"/>
      <c r="W14" s="93"/>
      <c r="X14" s="93"/>
      <c r="Y14" s="93"/>
    </row>
    <row r="15" spans="1:25" s="90" customFormat="1" ht="15.75" thickTop="1">
      <c r="B15" s="95"/>
      <c r="C15" s="198"/>
      <c r="D15" s="198"/>
      <c r="E15" s="199"/>
      <c r="F15" s="199"/>
      <c r="G15" s="199"/>
      <c r="H15" s="199"/>
      <c r="I15" s="166"/>
      <c r="J15" s="150"/>
      <c r="K15" s="150"/>
      <c r="L15" s="150"/>
      <c r="M15" s="150"/>
      <c r="N15" s="194"/>
      <c r="O15"/>
      <c r="U15" s="93"/>
      <c r="V15" s="93"/>
      <c r="W15" s="93"/>
      <c r="X15" s="93"/>
      <c r="Y15" s="93"/>
    </row>
    <row r="16" spans="1:25" s="90" customFormat="1" ht="24.75" customHeight="1">
      <c r="B16" s="228" t="s">
        <v>158</v>
      </c>
      <c r="C16" s="108"/>
      <c r="D16" s="108"/>
      <c r="E16" s="304" t="s">
        <v>3472</v>
      </c>
      <c r="F16" s="304"/>
      <c r="G16" s="304"/>
      <c r="H16" s="304"/>
      <c r="I16" s="304"/>
      <c r="J16" s="304"/>
      <c r="K16" s="304"/>
      <c r="L16" s="304"/>
      <c r="M16" s="304"/>
      <c r="N16" s="305"/>
      <c r="O16"/>
      <c r="U16" s="93"/>
      <c r="V16" s="93"/>
      <c r="W16" s="93"/>
      <c r="X16" s="93"/>
      <c r="Y16" s="93"/>
    </row>
    <row r="17" spans="2:25" s="90" customFormat="1" ht="39.75" customHeight="1">
      <c r="B17" s="108"/>
      <c r="C17" s="200"/>
      <c r="D17" s="227" t="s">
        <v>3719</v>
      </c>
      <c r="E17" s="97" t="str">
        <f>WinterCapacities!J2</f>
        <v>2023/2024</v>
      </c>
      <c r="F17" s="97" t="str">
        <f>WinterCapacities!K2</f>
        <v>2024/2025</v>
      </c>
      <c r="G17" s="97" t="str">
        <f>WinterCapacities!L2</f>
        <v>2025/2026</v>
      </c>
      <c r="H17" s="97" t="str">
        <f>WinterCapacities!M2</f>
        <v>2026/2027</v>
      </c>
      <c r="I17" s="193" t="str">
        <f>WinterCapacities!N2</f>
        <v>2027/2028</v>
      </c>
      <c r="J17" s="97" t="str">
        <f>WinterCapacities!O2</f>
        <v>2028/2029</v>
      </c>
      <c r="K17" s="97" t="str">
        <f>WinterCapacities!P2</f>
        <v>2029/2030</v>
      </c>
      <c r="L17" s="97" t="str">
        <f>WinterCapacities!Q2</f>
        <v>2030/2031</v>
      </c>
      <c r="M17" s="97" t="str">
        <f>WinterCapacities!R2</f>
        <v>2031/2032</v>
      </c>
      <c r="N17" s="193" t="str">
        <f>WinterCapacities!S2</f>
        <v>2032/2033</v>
      </c>
      <c r="O17"/>
      <c r="U17" s="93"/>
      <c r="V17" s="93"/>
      <c r="W17" s="93"/>
      <c r="X17" s="93"/>
      <c r="Y17" s="93"/>
    </row>
    <row r="18" spans="2:25" s="90" customFormat="1">
      <c r="B18" s="108"/>
      <c r="C18" s="201" t="s">
        <v>3124</v>
      </c>
      <c r="D18" s="99">
        <f>WinterCapacities!I387</f>
        <v>71382.58</v>
      </c>
      <c r="E18" s="99">
        <f>WinterCapacities!J387</f>
        <v>67203.700000000041</v>
      </c>
      <c r="F18" s="99">
        <f>WinterCapacities!K387</f>
        <v>67203.700000000041</v>
      </c>
      <c r="G18" s="99">
        <f>WinterCapacities!L387</f>
        <v>67203.700000000041</v>
      </c>
      <c r="H18" s="99">
        <f>WinterCapacities!M387</f>
        <v>67203.700000000041</v>
      </c>
      <c r="I18" s="143">
        <f>WinterCapacities!N387</f>
        <v>67203.700000000041</v>
      </c>
      <c r="J18" s="99">
        <f>WinterCapacities!O387</f>
        <v>67203.700000000041</v>
      </c>
      <c r="K18" s="99">
        <f>WinterCapacities!P387</f>
        <v>67203.700000000041</v>
      </c>
      <c r="L18" s="99">
        <f>WinterCapacities!Q387</f>
        <v>67203.700000000041</v>
      </c>
      <c r="M18" s="99">
        <f>WinterCapacities!R387</f>
        <v>67203.700000000041</v>
      </c>
      <c r="N18" s="143">
        <f>WinterCapacities!S387</f>
        <v>67203.700000000041</v>
      </c>
      <c r="O18"/>
      <c r="U18" s="93"/>
      <c r="V18" s="93"/>
      <c r="W18" s="93"/>
      <c r="X18" s="93"/>
      <c r="Y18" s="93"/>
    </row>
    <row r="19" spans="2:25" s="90" customFormat="1">
      <c r="B19" s="108"/>
      <c r="C19" s="201" t="s">
        <v>3408</v>
      </c>
      <c r="D19" s="99">
        <f>WinterCapacities!I427</f>
        <v>563.30000000000007</v>
      </c>
      <c r="E19" s="99">
        <f>WinterCapacities!J427</f>
        <v>414.95425188374594</v>
      </c>
      <c r="F19" s="99">
        <f>WinterCapacities!K427</f>
        <v>414.95425188374594</v>
      </c>
      <c r="G19" s="99">
        <f>WinterCapacities!L427</f>
        <v>414.95425188374594</v>
      </c>
      <c r="H19" s="99">
        <f>WinterCapacities!M427</f>
        <v>414.95425188374594</v>
      </c>
      <c r="I19" s="143">
        <f>WinterCapacities!N427</f>
        <v>414.95425188374594</v>
      </c>
      <c r="J19" s="99">
        <f>WinterCapacities!O427</f>
        <v>414.95425188374594</v>
      </c>
      <c r="K19" s="99">
        <f>WinterCapacities!P427</f>
        <v>414.95425188374594</v>
      </c>
      <c r="L19" s="99">
        <f>WinterCapacities!Q427</f>
        <v>414.95425188374594</v>
      </c>
      <c r="M19" s="99">
        <f>WinterCapacities!R427</f>
        <v>414.95425188374594</v>
      </c>
      <c r="N19" s="143">
        <f>WinterCapacities!S427</f>
        <v>414.95425188374594</v>
      </c>
      <c r="O19"/>
      <c r="U19" s="93"/>
      <c r="V19" s="93"/>
      <c r="W19" s="93"/>
      <c r="X19" s="93"/>
      <c r="Y19" s="93"/>
    </row>
    <row r="20" spans="2:25" s="90" customFormat="1">
      <c r="B20" s="108"/>
      <c r="C20" s="201" t="s">
        <v>2410</v>
      </c>
      <c r="D20" s="99">
        <f>WinterCapacities!I449</f>
        <v>3840.12</v>
      </c>
      <c r="E20" s="99">
        <f>WinterCapacities!J449</f>
        <v>3816</v>
      </c>
      <c r="F20" s="99">
        <f>WinterCapacities!K449</f>
        <v>3816</v>
      </c>
      <c r="G20" s="99">
        <f>WinterCapacities!L449</f>
        <v>3816</v>
      </c>
      <c r="H20" s="99">
        <f>WinterCapacities!M449</f>
        <v>3816</v>
      </c>
      <c r="I20" s="143">
        <f>WinterCapacities!N449</f>
        <v>3816</v>
      </c>
      <c r="J20" s="99">
        <f>WinterCapacities!O449</f>
        <v>3816</v>
      </c>
      <c r="K20" s="99">
        <f>WinterCapacities!P449</f>
        <v>3816</v>
      </c>
      <c r="L20" s="99">
        <f>WinterCapacities!Q449</f>
        <v>3816</v>
      </c>
      <c r="M20" s="99">
        <f>WinterCapacities!R449</f>
        <v>3816</v>
      </c>
      <c r="N20" s="143">
        <f>WinterCapacities!S449</f>
        <v>3816</v>
      </c>
      <c r="O20"/>
      <c r="U20" s="93"/>
      <c r="V20" s="93"/>
      <c r="W20" s="93"/>
      <c r="X20" s="93"/>
      <c r="Y20" s="93"/>
    </row>
    <row r="21" spans="2:25" s="90" customFormat="1">
      <c r="B21" s="108"/>
      <c r="C21" s="201" t="s">
        <v>2409</v>
      </c>
      <c r="D21" s="99">
        <f>WinterCapacities!I457</f>
        <v>0</v>
      </c>
      <c r="E21" s="99">
        <f>WinterCapacities!J457</f>
        <v>0</v>
      </c>
      <c r="F21" s="99">
        <f>WinterCapacities!K457</f>
        <v>0</v>
      </c>
      <c r="G21" s="99">
        <f>WinterCapacities!L457</f>
        <v>0</v>
      </c>
      <c r="H21" s="99">
        <f>WinterCapacities!M457</f>
        <v>0</v>
      </c>
      <c r="I21" s="143">
        <f>WinterCapacities!N457</f>
        <v>0</v>
      </c>
      <c r="J21" s="99">
        <f>WinterCapacities!O457</f>
        <v>0</v>
      </c>
      <c r="K21" s="99">
        <f>WinterCapacities!P457</f>
        <v>0</v>
      </c>
      <c r="L21" s="99">
        <f>WinterCapacities!Q457</f>
        <v>0</v>
      </c>
      <c r="M21" s="99">
        <f>WinterCapacities!R457</f>
        <v>0</v>
      </c>
      <c r="N21" s="143">
        <f>WinterCapacities!S457</f>
        <v>0</v>
      </c>
      <c r="O21"/>
      <c r="U21" s="93"/>
      <c r="V21" s="93"/>
      <c r="W21" s="93"/>
      <c r="X21" s="93"/>
      <c r="Y21" s="93"/>
    </row>
    <row r="22" spans="2:25" s="90" customFormat="1">
      <c r="B22" s="108"/>
      <c r="C22" s="201" t="s">
        <v>1711</v>
      </c>
      <c r="D22" s="99">
        <f>WinterCapacities!I459</f>
        <v>470</v>
      </c>
      <c r="E22" s="99">
        <f>WinterCapacities!J459</f>
        <v>405</v>
      </c>
      <c r="F22" s="99">
        <f>WinterCapacities!K459</f>
        <v>405</v>
      </c>
      <c r="G22" s="99">
        <f>WinterCapacities!L459</f>
        <v>405</v>
      </c>
      <c r="H22" s="99">
        <f>WinterCapacities!M459</f>
        <v>405</v>
      </c>
      <c r="I22" s="143">
        <f>WinterCapacities!N459</f>
        <v>405</v>
      </c>
      <c r="J22" s="99">
        <f>WinterCapacities!O459</f>
        <v>405</v>
      </c>
      <c r="K22" s="99">
        <f>WinterCapacities!P459</f>
        <v>405</v>
      </c>
      <c r="L22" s="99">
        <f>WinterCapacities!Q459</f>
        <v>405</v>
      </c>
      <c r="M22" s="99">
        <f>WinterCapacities!R459</f>
        <v>405</v>
      </c>
      <c r="N22" s="143">
        <f>WinterCapacities!S459</f>
        <v>405</v>
      </c>
      <c r="O22"/>
      <c r="U22" s="93"/>
      <c r="V22" s="93"/>
      <c r="W22" s="93"/>
      <c r="X22" s="93"/>
      <c r="Y22" s="93"/>
    </row>
    <row r="23" spans="2:25" s="90" customFormat="1">
      <c r="B23" s="108"/>
      <c r="C23" s="201" t="s">
        <v>159</v>
      </c>
      <c r="D23" s="99">
        <f>WinterCapacities!I461+WinterCapacities!I462</f>
        <v>11249</v>
      </c>
      <c r="E23" s="99">
        <f>WinterCapacities!J461+WinterCapacities!J462</f>
        <v>4599</v>
      </c>
      <c r="F23" s="99">
        <f>WinterCapacities!K461+WinterCapacities!K462</f>
        <v>4599</v>
      </c>
      <c r="G23" s="99">
        <f>WinterCapacities!L461+WinterCapacities!L462</f>
        <v>4599</v>
      </c>
      <c r="H23" s="99">
        <f>WinterCapacities!M461+WinterCapacities!M462</f>
        <v>4599</v>
      </c>
      <c r="I23" s="143">
        <f>WinterCapacities!N461+WinterCapacities!N462</f>
        <v>4594</v>
      </c>
      <c r="J23" s="99">
        <f>WinterCapacities!O461+WinterCapacities!O462</f>
        <v>4594</v>
      </c>
      <c r="K23" s="99">
        <f>WinterCapacities!P461+WinterCapacities!P462</f>
        <v>4594</v>
      </c>
      <c r="L23" s="99">
        <f>WinterCapacities!Q461+WinterCapacities!Q462</f>
        <v>4594</v>
      </c>
      <c r="M23" s="99">
        <f>WinterCapacities!R461+WinterCapacities!R462</f>
        <v>4594</v>
      </c>
      <c r="N23" s="143">
        <f>WinterCapacities!S461+WinterCapacities!S462</f>
        <v>4594</v>
      </c>
      <c r="O23"/>
      <c r="U23" s="93"/>
      <c r="V23" s="93"/>
      <c r="W23" s="93"/>
      <c r="X23" s="93"/>
      <c r="Y23" s="93"/>
    </row>
    <row r="24" spans="2:25" s="90" customFormat="1">
      <c r="B24" s="108"/>
      <c r="C24" s="201" t="s">
        <v>3458</v>
      </c>
      <c r="D24" s="99">
        <f>(WinterCapacities!I736+WinterCapacities!I810)*(WinterCapacities!I737/100)</f>
        <v>5143.87</v>
      </c>
      <c r="E24" s="99">
        <f>(WinterCapacities!J736+WinterCapacities!J810)*(WinterCapacities!J737/100)</f>
        <v>2363.3420000000006</v>
      </c>
      <c r="F24" s="99">
        <f>(WinterCapacities!K736+WinterCapacities!K810)*(WinterCapacities!K737/100)</f>
        <v>2363.3420000000006</v>
      </c>
      <c r="G24" s="99">
        <f>(WinterCapacities!L736+WinterCapacities!L810)*(WinterCapacities!L737/100)</f>
        <v>2363.3420000000006</v>
      </c>
      <c r="H24" s="99">
        <f>(WinterCapacities!M736+WinterCapacities!M810)*(WinterCapacities!M737/100)</f>
        <v>2363.3420000000006</v>
      </c>
      <c r="I24" s="143">
        <f>(WinterCapacities!N736+WinterCapacities!N810)*(WinterCapacities!N737/100)</f>
        <v>2363.3420000000006</v>
      </c>
      <c r="J24" s="99">
        <f>(WinterCapacities!O736+WinterCapacities!O810)*(WinterCapacities!O737/100)</f>
        <v>2363.3420000000006</v>
      </c>
      <c r="K24" s="99">
        <f>(WinterCapacities!P736+WinterCapacities!P810)*(WinterCapacities!P737/100)</f>
        <v>2363.3420000000006</v>
      </c>
      <c r="L24" s="99">
        <f>(WinterCapacities!Q736+WinterCapacities!Q810)*(WinterCapacities!Q737/100)</f>
        <v>2363.3420000000006</v>
      </c>
      <c r="M24" s="99">
        <f>(WinterCapacities!R736+WinterCapacities!R810)*(WinterCapacities!R737/100)</f>
        <v>2363.3420000000006</v>
      </c>
      <c r="N24" s="143">
        <f>(WinterCapacities!S736+WinterCapacities!S810)*(WinterCapacities!S737/100)</f>
        <v>2363.3420000000006</v>
      </c>
      <c r="O24"/>
      <c r="U24" s="93"/>
      <c r="V24" s="93"/>
      <c r="W24" s="93"/>
      <c r="X24" s="93"/>
      <c r="Y24" s="93"/>
    </row>
    <row r="25" spans="2:25" s="90" customFormat="1">
      <c r="B25" s="108"/>
      <c r="C25" s="201" t="s">
        <v>3459</v>
      </c>
      <c r="D25" s="99">
        <f>(WinterCapacities!I739+WinterCapacities!I813)*(WinterCapacities!I740/100)</f>
        <v>4247.2300000000005</v>
      </c>
      <c r="E25" s="99">
        <f>(WinterCapacities!J739+WinterCapacities!J813)*(WinterCapacities!J740/100)</f>
        <v>1443.1299999999999</v>
      </c>
      <c r="F25" s="99">
        <f>(WinterCapacities!K739+WinterCapacities!K813)*(WinterCapacities!K740/100)</f>
        <v>1443.1299999999999</v>
      </c>
      <c r="G25" s="99">
        <f>(WinterCapacities!L739+WinterCapacities!L813)*(WinterCapacities!L740/100)</f>
        <v>1443.1299999999999</v>
      </c>
      <c r="H25" s="99">
        <f>(WinterCapacities!M739+WinterCapacities!M813)*(WinterCapacities!M740/100)</f>
        <v>1443.1299999999999</v>
      </c>
      <c r="I25" s="143">
        <f>(WinterCapacities!N739+WinterCapacities!N813)*(WinterCapacities!N740/100)</f>
        <v>1443.1299999999999</v>
      </c>
      <c r="J25" s="99">
        <f>(WinterCapacities!O739+WinterCapacities!O813)*(WinterCapacities!O740/100)</f>
        <v>1443.1299999999999</v>
      </c>
      <c r="K25" s="99">
        <f>(WinterCapacities!P739+WinterCapacities!P813)*(WinterCapacities!P740/100)</f>
        <v>1443.1299999999999</v>
      </c>
      <c r="L25" s="99">
        <f>(WinterCapacities!Q739+WinterCapacities!Q813)*(WinterCapacities!Q740/100)</f>
        <v>1443.1299999999999</v>
      </c>
      <c r="M25" s="99">
        <f>(WinterCapacities!R739+WinterCapacities!R813)*(WinterCapacities!R740/100)</f>
        <v>1443.1299999999999</v>
      </c>
      <c r="N25" s="143">
        <f>(WinterCapacities!S739+WinterCapacities!S813)*(WinterCapacities!S740/100)</f>
        <v>1443.1299999999999</v>
      </c>
      <c r="O25"/>
      <c r="U25" s="93"/>
      <c r="V25" s="93"/>
      <c r="W25" s="93"/>
      <c r="X25" s="93"/>
      <c r="Y25" s="93"/>
    </row>
    <row r="26" spans="2:25" s="90" customFormat="1">
      <c r="B26" s="108"/>
      <c r="C26" s="201" t="s">
        <v>3460</v>
      </c>
      <c r="D26" s="99">
        <f>(WinterCapacities!I742+WinterCapacities!I816)*(WinterCapacities!I743/100)</f>
        <v>25823.579999999998</v>
      </c>
      <c r="E26" s="99">
        <f>(WinterCapacities!J742+WinterCapacities!J816)*(WinterCapacities!J743/100)</f>
        <v>4904.2039999999979</v>
      </c>
      <c r="F26" s="99">
        <f>(WinterCapacities!K742+WinterCapacities!K816)*(WinterCapacities!K743/100)</f>
        <v>4904.2039999999979</v>
      </c>
      <c r="G26" s="99">
        <f>(WinterCapacities!L742+WinterCapacities!L816)*(WinterCapacities!L743/100)</f>
        <v>4904.2039999999979</v>
      </c>
      <c r="H26" s="99">
        <f>(WinterCapacities!M742+WinterCapacities!M816)*(WinterCapacities!M743/100)</f>
        <v>4904.2039999999979</v>
      </c>
      <c r="I26" s="143">
        <f>(WinterCapacities!N742+WinterCapacities!N816)*(WinterCapacities!N743/100)</f>
        <v>4904.2039999999979</v>
      </c>
      <c r="J26" s="99">
        <f>(WinterCapacities!O742+WinterCapacities!O816)*(WinterCapacities!O743/100)</f>
        <v>4904.2039999999979</v>
      </c>
      <c r="K26" s="99">
        <f>(WinterCapacities!P742+WinterCapacities!P816)*(WinterCapacities!P743/100)</f>
        <v>4904.2039999999979</v>
      </c>
      <c r="L26" s="99">
        <f>(WinterCapacities!Q742+WinterCapacities!Q816)*(WinterCapacities!Q743/100)</f>
        <v>4904.2039999999979</v>
      </c>
      <c r="M26" s="99">
        <f>(WinterCapacities!R742+WinterCapacities!R816)*(WinterCapacities!R743/100)</f>
        <v>4904.2039999999979</v>
      </c>
      <c r="N26" s="143">
        <f>(WinterCapacities!S742+WinterCapacities!S816)*(WinterCapacities!S743/100)</f>
        <v>4904.2039999999979</v>
      </c>
      <c r="O26"/>
      <c r="U26" s="93"/>
      <c r="V26" s="93"/>
      <c r="W26" s="93"/>
      <c r="X26" s="93"/>
      <c r="Y26" s="93"/>
    </row>
    <row r="27" spans="2:25" s="90" customFormat="1">
      <c r="B27" s="108"/>
      <c r="C27" s="201" t="s">
        <v>3461</v>
      </c>
      <c r="D27" s="99">
        <f>(WinterCapacities!I931+WinterCapacities!I953)*(WinterCapacities!I932/100)</f>
        <v>11341.599999999999</v>
      </c>
      <c r="E27" s="99">
        <f>(WinterCapacities!J931+WinterCapacities!J953)*(WinterCapacities!J932/100)</f>
        <v>1237.8410000000003</v>
      </c>
      <c r="F27" s="99">
        <f>(WinterCapacities!K931+WinterCapacities!K953)*(WinterCapacities!K932/100)</f>
        <v>1237.8410000000003</v>
      </c>
      <c r="G27" s="99">
        <f>(WinterCapacities!L931+WinterCapacities!L953)*(WinterCapacities!L932/100)</f>
        <v>1237.8410000000003</v>
      </c>
      <c r="H27" s="99">
        <f>(WinterCapacities!M931+WinterCapacities!M953)*(WinterCapacities!M932/100)</f>
        <v>1237.8410000000003</v>
      </c>
      <c r="I27" s="143">
        <f>(WinterCapacities!N931+WinterCapacities!N953)*(WinterCapacities!N932/100)</f>
        <v>1237.8410000000003</v>
      </c>
      <c r="J27" s="99">
        <f>(WinterCapacities!O931+WinterCapacities!O953)*(WinterCapacities!O932/100)</f>
        <v>1237.8410000000003</v>
      </c>
      <c r="K27" s="99">
        <f>(WinterCapacities!P931+WinterCapacities!P953)*(WinterCapacities!P932/100)</f>
        <v>1237.8410000000003</v>
      </c>
      <c r="L27" s="99">
        <f>(WinterCapacities!Q931+WinterCapacities!Q953)*(WinterCapacities!Q932/100)</f>
        <v>1237.8410000000003</v>
      </c>
      <c r="M27" s="99">
        <f>(WinterCapacities!R931+WinterCapacities!R953)*(WinterCapacities!R932/100)</f>
        <v>1237.8410000000003</v>
      </c>
      <c r="N27" s="143">
        <f>(WinterCapacities!S931+WinterCapacities!S953)*(WinterCapacities!S932/100)</f>
        <v>1237.8410000000003</v>
      </c>
      <c r="O27"/>
      <c r="U27" s="93"/>
      <c r="V27" s="93"/>
      <c r="W27" s="93"/>
      <c r="X27" s="93"/>
      <c r="Y27" s="93"/>
    </row>
    <row r="28" spans="2:25" s="90" customFormat="1">
      <c r="B28" s="108"/>
      <c r="C28" s="201" t="s">
        <v>160</v>
      </c>
      <c r="D28" s="99">
        <f>(WinterCapacities!I1005+WinterCapacities!I1020)*(WinterCapacities!I1006/100)</f>
        <v>1751.83</v>
      </c>
      <c r="E28" s="99">
        <f>(WinterCapacities!J1005+WinterCapacities!J1020)*(WinterCapacities!J1006/100)</f>
        <v>0</v>
      </c>
      <c r="F28" s="99">
        <f>(WinterCapacities!K1005+WinterCapacities!K1020)*(WinterCapacities!K1006/100)</f>
        <v>0</v>
      </c>
      <c r="G28" s="99">
        <f>(WinterCapacities!L1005+WinterCapacities!L1020)*(WinterCapacities!L1006/100)</f>
        <v>0</v>
      </c>
      <c r="H28" s="99">
        <f>(WinterCapacities!M1005+WinterCapacities!M1020)*(WinterCapacities!M1006/100)</f>
        <v>0</v>
      </c>
      <c r="I28" s="143">
        <f>(WinterCapacities!N1005+WinterCapacities!N1020)*(WinterCapacities!N1006/100)</f>
        <v>0</v>
      </c>
      <c r="J28" s="99">
        <f>(WinterCapacities!O1005+WinterCapacities!O1020)*(WinterCapacities!O1006/100)</f>
        <v>0</v>
      </c>
      <c r="K28" s="99">
        <f>(WinterCapacities!P1005+WinterCapacities!P1020)*(WinterCapacities!P1006/100)</f>
        <v>0</v>
      </c>
      <c r="L28" s="99">
        <f>(WinterCapacities!Q1005+WinterCapacities!Q1020)*(WinterCapacities!Q1006/100)</f>
        <v>0</v>
      </c>
      <c r="M28" s="99">
        <f>(WinterCapacities!R1005+WinterCapacities!R1020)*(WinterCapacities!R1006/100)</f>
        <v>0</v>
      </c>
      <c r="N28" s="143">
        <f>(WinterCapacities!S1005+WinterCapacities!S1020)*(WinterCapacities!S1006/100)</f>
        <v>0</v>
      </c>
      <c r="O28"/>
      <c r="U28" s="93"/>
      <c r="V28" s="93"/>
      <c r="W28" s="93"/>
      <c r="X28" s="93"/>
      <c r="Y28" s="93"/>
    </row>
    <row r="29" spans="2:25" s="90" customFormat="1">
      <c r="B29" s="108"/>
      <c r="C29" s="201" t="s">
        <v>161</v>
      </c>
      <c r="D29" s="99">
        <f>WinterCapacities!I1023</f>
        <v>0</v>
      </c>
      <c r="E29" s="99">
        <f>WinterCapacities!J1023</f>
        <v>0</v>
      </c>
      <c r="F29" s="99">
        <f>WinterCapacities!K1023</f>
        <v>0</v>
      </c>
      <c r="G29" s="99">
        <f>WinterCapacities!L1023</f>
        <v>0</v>
      </c>
      <c r="H29" s="99">
        <f>WinterCapacities!M1023</f>
        <v>0</v>
      </c>
      <c r="I29" s="143">
        <f>WinterCapacities!N1023</f>
        <v>0</v>
      </c>
      <c r="J29" s="99">
        <f>WinterCapacities!O1023</f>
        <v>0</v>
      </c>
      <c r="K29" s="99">
        <f>WinterCapacities!P1023</f>
        <v>0</v>
      </c>
      <c r="L29" s="99">
        <f>WinterCapacities!Q1023</f>
        <v>0</v>
      </c>
      <c r="M29" s="99">
        <f>WinterCapacities!R1023</f>
        <v>0</v>
      </c>
      <c r="N29" s="143">
        <f>WinterCapacities!S1023</f>
        <v>0</v>
      </c>
      <c r="O29"/>
      <c r="U29" s="93"/>
      <c r="V29" s="93"/>
      <c r="W29" s="93"/>
      <c r="X29" s="93"/>
      <c r="Y29" s="93"/>
    </row>
    <row r="30" spans="2:25" s="90" customFormat="1">
      <c r="B30" s="108"/>
      <c r="C30" s="201" t="s">
        <v>1569</v>
      </c>
      <c r="D30" s="99">
        <f>WinterCapacities!I1025</f>
        <v>0</v>
      </c>
      <c r="E30" s="99">
        <f>WinterCapacities!J1025</f>
        <v>0</v>
      </c>
      <c r="F30" s="99">
        <f>WinterCapacities!K1025</f>
        <v>0</v>
      </c>
      <c r="G30" s="99">
        <f>WinterCapacities!L1025</f>
        <v>0</v>
      </c>
      <c r="H30" s="99">
        <f>WinterCapacities!M1025</f>
        <v>0</v>
      </c>
      <c r="I30" s="143">
        <f>WinterCapacities!N1025</f>
        <v>0</v>
      </c>
      <c r="J30" s="99">
        <f>WinterCapacities!O1025</f>
        <v>0</v>
      </c>
      <c r="K30" s="99">
        <f>WinterCapacities!P1025</f>
        <v>0</v>
      </c>
      <c r="L30" s="99">
        <f>WinterCapacities!Q1025</f>
        <v>0</v>
      </c>
      <c r="M30" s="99">
        <f>WinterCapacities!R1025</f>
        <v>0</v>
      </c>
      <c r="N30" s="143">
        <f>WinterCapacities!S1025</f>
        <v>0</v>
      </c>
      <c r="O30"/>
      <c r="U30" s="93"/>
      <c r="V30" s="93"/>
      <c r="W30" s="93"/>
      <c r="X30" s="93"/>
      <c r="Y30" s="93"/>
    </row>
    <row r="31" spans="2:25" s="90" customFormat="1">
      <c r="B31" s="108"/>
      <c r="C31" s="202" t="s">
        <v>3107</v>
      </c>
      <c r="D31" s="102">
        <f>SUM(D18:D30)</f>
        <v>135813.10999999999</v>
      </c>
      <c r="E31" s="102">
        <f>SUM(E18:E30)</f>
        <v>86387.171251883788</v>
      </c>
      <c r="F31" s="102">
        <f t="shared" ref="F31:N31" si="9">SUM(F18:F30)</f>
        <v>86387.171251883788</v>
      </c>
      <c r="G31" s="102">
        <f t="shared" si="9"/>
        <v>86387.171251883788</v>
      </c>
      <c r="H31" s="102">
        <f t="shared" si="9"/>
        <v>86387.171251883788</v>
      </c>
      <c r="I31" s="144">
        <f t="shared" si="9"/>
        <v>86382.171251883788</v>
      </c>
      <c r="J31" s="102">
        <f t="shared" si="9"/>
        <v>86382.171251883788</v>
      </c>
      <c r="K31" s="102">
        <f t="shared" si="9"/>
        <v>86382.171251883788</v>
      </c>
      <c r="L31" s="102">
        <f t="shared" si="9"/>
        <v>86382.171251883788</v>
      </c>
      <c r="M31" s="102">
        <f t="shared" si="9"/>
        <v>86382.171251883788</v>
      </c>
      <c r="N31" s="144">
        <f t="shared" si="9"/>
        <v>86382.171251883788</v>
      </c>
      <c r="O31"/>
      <c r="U31" s="93"/>
      <c r="V31" s="93"/>
      <c r="W31" s="93"/>
      <c r="X31" s="93"/>
      <c r="Y31" s="93"/>
    </row>
    <row r="32" spans="2:25" s="90" customFormat="1" ht="12.75" customHeight="1">
      <c r="B32" s="108"/>
      <c r="C32" s="201"/>
      <c r="D32" s="99"/>
      <c r="E32" s="99"/>
      <c r="F32" s="99"/>
      <c r="G32" s="99"/>
      <c r="H32" s="99"/>
      <c r="I32" s="143"/>
      <c r="J32" s="99"/>
      <c r="K32" s="99"/>
      <c r="L32" s="99"/>
      <c r="M32" s="99"/>
      <c r="N32" s="143"/>
      <c r="O32"/>
      <c r="U32" s="93"/>
      <c r="V32" s="93"/>
      <c r="W32" s="93"/>
      <c r="X32" s="93"/>
      <c r="Y32" s="93"/>
    </row>
    <row r="33" spans="2:25" s="90" customFormat="1" ht="18" customHeight="1">
      <c r="B33" s="108"/>
      <c r="C33" s="201" t="s">
        <v>3409</v>
      </c>
      <c r="D33" s="99">
        <f>WinterCapacities!I1032*(WinterCapacities!I1033/100)</f>
        <v>1220</v>
      </c>
      <c r="E33" s="99">
        <f>WinterCapacities!J1032*(WinterCapacities!J1033/100)</f>
        <v>719.8</v>
      </c>
      <c r="F33" s="99">
        <f>WinterCapacities!K1032*(WinterCapacities!K1033/100)</f>
        <v>719.8</v>
      </c>
      <c r="G33" s="99">
        <f>WinterCapacities!L1032*(WinterCapacities!L1033/100)</f>
        <v>719.8</v>
      </c>
      <c r="H33" s="99">
        <f>WinterCapacities!M1032*(WinterCapacities!M1033/100)</f>
        <v>719.8</v>
      </c>
      <c r="I33" s="143">
        <f>WinterCapacities!N1032*(WinterCapacities!N1033/100)</f>
        <v>719.8</v>
      </c>
      <c r="J33" s="99">
        <f>WinterCapacities!O1032*(WinterCapacities!O1033/100)</f>
        <v>719.8</v>
      </c>
      <c r="K33" s="99">
        <f>WinterCapacities!P1032*(WinterCapacities!P1033/100)</f>
        <v>719.8</v>
      </c>
      <c r="L33" s="99">
        <f>WinterCapacities!Q1032*(WinterCapacities!Q1033/100)</f>
        <v>719.8</v>
      </c>
      <c r="M33" s="99">
        <f>WinterCapacities!R1032*(WinterCapacities!R1033/100)</f>
        <v>719.8</v>
      </c>
      <c r="N33" s="143">
        <f>WinterCapacities!S1032*(WinterCapacities!S1033/100)</f>
        <v>719.8</v>
      </c>
      <c r="O33"/>
      <c r="U33" s="93"/>
      <c r="V33" s="93"/>
      <c r="W33" s="93"/>
      <c r="X33" s="93"/>
      <c r="Y33" s="93"/>
    </row>
    <row r="34" spans="2:25" s="90" customFormat="1" ht="13.5" customHeight="1">
      <c r="B34" s="108"/>
      <c r="C34" s="201"/>
      <c r="D34" s="99"/>
      <c r="E34" s="99"/>
      <c r="F34" s="99"/>
      <c r="G34" s="99"/>
      <c r="H34" s="99"/>
      <c r="I34" s="143"/>
      <c r="J34" s="99"/>
      <c r="K34" s="99"/>
      <c r="L34" s="99"/>
      <c r="M34" s="99"/>
      <c r="N34" s="143"/>
      <c r="O34"/>
      <c r="U34" s="93"/>
      <c r="V34" s="93"/>
      <c r="W34" s="93"/>
      <c r="X34" s="93"/>
      <c r="Y34" s="93"/>
    </row>
    <row r="35" spans="2:25" s="90" customFormat="1">
      <c r="B35" s="108"/>
      <c r="C35" s="201" t="s">
        <v>2408</v>
      </c>
      <c r="D35" s="99">
        <f>WinterCapacities!I1042</f>
        <v>647</v>
      </c>
      <c r="E35" s="99">
        <f>WinterCapacities!J1042</f>
        <v>647</v>
      </c>
      <c r="F35" s="99">
        <f>WinterCapacities!K1042</f>
        <v>647</v>
      </c>
      <c r="G35" s="99">
        <f>WinterCapacities!L1042</f>
        <v>647</v>
      </c>
      <c r="H35" s="99">
        <f>WinterCapacities!M1042</f>
        <v>647</v>
      </c>
      <c r="I35" s="143">
        <f>WinterCapacities!N1042</f>
        <v>647</v>
      </c>
      <c r="J35" s="99">
        <f>WinterCapacities!O1042</f>
        <v>647</v>
      </c>
      <c r="K35" s="99">
        <f>WinterCapacities!P1042</f>
        <v>647</v>
      </c>
      <c r="L35" s="99">
        <f>WinterCapacities!Q1042</f>
        <v>647</v>
      </c>
      <c r="M35" s="99">
        <f>WinterCapacities!R1042</f>
        <v>647</v>
      </c>
      <c r="N35" s="143">
        <f>WinterCapacities!S1042</f>
        <v>647</v>
      </c>
      <c r="O35"/>
      <c r="U35" s="93"/>
      <c r="V35" s="93"/>
      <c r="W35" s="93"/>
      <c r="X35" s="93"/>
      <c r="Y35" s="93"/>
    </row>
    <row r="36" spans="2:25" s="90" customFormat="1">
      <c r="B36" s="108"/>
      <c r="C36" s="201" t="s">
        <v>3462</v>
      </c>
      <c r="D36" s="99">
        <f>WinterCapacities!I1069*(WinterCapacities!I1070/100)</f>
        <v>762.19999999999993</v>
      </c>
      <c r="E36" s="99">
        <f>WinterCapacities!J1069*(WinterCapacities!J1070/100)</f>
        <v>138.69</v>
      </c>
      <c r="F36" s="99">
        <f>WinterCapacities!K1069*(WinterCapacities!K1070/100)</f>
        <v>350.61199999999997</v>
      </c>
      <c r="G36" s="99">
        <f>WinterCapacities!L1069*(WinterCapacities!L1070/100)</f>
        <v>350.61199999999997</v>
      </c>
      <c r="H36" s="99">
        <f>WinterCapacities!M1069*(WinterCapacities!M1070/100)</f>
        <v>350.61199999999997</v>
      </c>
      <c r="I36" s="143">
        <f>WinterCapacities!N1069*(WinterCapacities!N1070/100)</f>
        <v>350.61199999999997</v>
      </c>
      <c r="J36" s="99">
        <f>WinterCapacities!O1069*(WinterCapacities!O1070/100)</f>
        <v>350.61199999999997</v>
      </c>
      <c r="K36" s="99">
        <f>WinterCapacities!P1069*(WinterCapacities!P1070/100)</f>
        <v>350.61199999999997</v>
      </c>
      <c r="L36" s="99">
        <f>WinterCapacities!Q1069*(WinterCapacities!Q1070/100)</f>
        <v>350.61199999999997</v>
      </c>
      <c r="M36" s="99">
        <f>WinterCapacities!R1069*(WinterCapacities!R1070/100)</f>
        <v>350.61199999999997</v>
      </c>
      <c r="N36" s="143">
        <f>WinterCapacities!S1069*(WinterCapacities!S1070/100)</f>
        <v>350.61199999999997</v>
      </c>
      <c r="O36"/>
      <c r="U36" s="93"/>
      <c r="V36" s="93"/>
      <c r="W36" s="93"/>
      <c r="X36" s="93"/>
      <c r="Y36" s="93"/>
    </row>
    <row r="37" spans="2:25" s="90" customFormat="1">
      <c r="B37" s="108"/>
      <c r="C37" s="201" t="s">
        <v>3463</v>
      </c>
      <c r="D37" s="99">
        <f>WinterCapacities!I1072*(WinterCapacities!I1073/100)</f>
        <v>827.3</v>
      </c>
      <c r="E37" s="99">
        <f>WinterCapacities!J1072*(WinterCapacities!J1073/100)</f>
        <v>172.24400000000003</v>
      </c>
      <c r="F37" s="99">
        <f>WinterCapacities!K1072*(WinterCapacities!K1073/100)</f>
        <v>281.28199999999998</v>
      </c>
      <c r="G37" s="99">
        <f>WinterCapacities!L1072*(WinterCapacities!L1073/100)</f>
        <v>281.28199999999998</v>
      </c>
      <c r="H37" s="99">
        <f>WinterCapacities!M1072*(WinterCapacities!M1073/100)</f>
        <v>281.28199999999998</v>
      </c>
      <c r="I37" s="143">
        <f>WinterCapacities!N1072*(WinterCapacities!N1073/100)</f>
        <v>281.28199999999998</v>
      </c>
      <c r="J37" s="99">
        <f>WinterCapacities!O1072*(WinterCapacities!O1073/100)</f>
        <v>281.28199999999998</v>
      </c>
      <c r="K37" s="99">
        <f>WinterCapacities!P1072*(WinterCapacities!P1073/100)</f>
        <v>281.28199999999998</v>
      </c>
      <c r="L37" s="99">
        <f>WinterCapacities!Q1072*(WinterCapacities!Q1073/100)</f>
        <v>281.28199999999998</v>
      </c>
      <c r="M37" s="99">
        <f>WinterCapacities!R1072*(WinterCapacities!R1073/100)</f>
        <v>281.28199999999998</v>
      </c>
      <c r="N37" s="143">
        <f>WinterCapacities!S1072*(WinterCapacities!S1073/100)</f>
        <v>281.28199999999998</v>
      </c>
      <c r="O37"/>
      <c r="U37" s="93"/>
      <c r="V37" s="93"/>
      <c r="W37" s="93"/>
      <c r="X37" s="93"/>
      <c r="Y37" s="93"/>
    </row>
    <row r="38" spans="2:25" s="90" customFormat="1">
      <c r="B38" s="108"/>
      <c r="C38" s="201" t="s">
        <v>3464</v>
      </c>
      <c r="D38" s="99">
        <f>WinterCapacities!I1075*(WinterCapacities!I1076/100)</f>
        <v>3821.2</v>
      </c>
      <c r="E38" s="99">
        <f>WinterCapacities!J1075*(WinterCapacities!J1076/100)</f>
        <v>592.9899999999999</v>
      </c>
      <c r="F38" s="99">
        <f>WinterCapacities!K1075*(WinterCapacities!K1076/100)</f>
        <v>726.02800000000002</v>
      </c>
      <c r="G38" s="99">
        <f>WinterCapacities!L1075*(WinterCapacities!L1076/100)</f>
        <v>726.02800000000002</v>
      </c>
      <c r="H38" s="99">
        <f>WinterCapacities!M1075*(WinterCapacities!M1076/100)</f>
        <v>726.02800000000002</v>
      </c>
      <c r="I38" s="143">
        <f>WinterCapacities!N1075*(WinterCapacities!N1076/100)</f>
        <v>726.02800000000002</v>
      </c>
      <c r="J38" s="99">
        <f>WinterCapacities!O1075*(WinterCapacities!O1076/100)</f>
        <v>726.02800000000002</v>
      </c>
      <c r="K38" s="99">
        <f>WinterCapacities!P1075*(WinterCapacities!P1076/100)</f>
        <v>726.02800000000002</v>
      </c>
      <c r="L38" s="99">
        <f>WinterCapacities!Q1075*(WinterCapacities!Q1076/100)</f>
        <v>726.02800000000002</v>
      </c>
      <c r="M38" s="99">
        <f>WinterCapacities!R1075*(WinterCapacities!R1076/100)</f>
        <v>726.02800000000002</v>
      </c>
      <c r="N38" s="143">
        <f>WinterCapacities!S1075*(WinterCapacities!S1076/100)</f>
        <v>726.02800000000002</v>
      </c>
      <c r="O38"/>
      <c r="U38" s="93"/>
      <c r="V38" s="93"/>
      <c r="W38" s="93"/>
      <c r="X38" s="93"/>
      <c r="Y38" s="93"/>
    </row>
    <row r="39" spans="2:25" s="90" customFormat="1">
      <c r="B39" s="108"/>
      <c r="C39" s="201" t="s">
        <v>3465</v>
      </c>
      <c r="D39" s="99">
        <f>WinterCapacities!I1194*(WinterCapacities!I1195/100)</f>
        <v>27094.989999999994</v>
      </c>
      <c r="E39" s="99">
        <f>WinterCapacities!J1194*(WinterCapacities!J1195/100)</f>
        <v>2071.5958999999993</v>
      </c>
      <c r="F39" s="99">
        <f>WinterCapacities!K1194*(WinterCapacities!K1195/100)</f>
        <v>2845.3468999999991</v>
      </c>
      <c r="G39" s="99">
        <f>WinterCapacities!L1194*(WinterCapacities!L1195/100)</f>
        <v>2980.4488999999994</v>
      </c>
      <c r="H39" s="99">
        <f>WinterCapacities!M1194*(WinterCapacities!M1195/100)</f>
        <v>2980.4488999999994</v>
      </c>
      <c r="I39" s="143">
        <f>WinterCapacities!N1194*(WinterCapacities!N1195/100)</f>
        <v>2980.4488999999994</v>
      </c>
      <c r="J39" s="99">
        <f>WinterCapacities!O1194*(WinterCapacities!O1195/100)</f>
        <v>2980.4488999999994</v>
      </c>
      <c r="K39" s="99">
        <f>WinterCapacities!P1194*(WinterCapacities!P1195/100)</f>
        <v>2980.4488999999994</v>
      </c>
      <c r="L39" s="99">
        <f>WinterCapacities!Q1194*(WinterCapacities!Q1195/100)</f>
        <v>2980.4488999999994</v>
      </c>
      <c r="M39" s="99">
        <f>WinterCapacities!R1194*(WinterCapacities!R1195/100)</f>
        <v>2980.4488999999994</v>
      </c>
      <c r="N39" s="143">
        <f>WinterCapacities!S1194*(WinterCapacities!S1195/100)</f>
        <v>2980.4488999999994</v>
      </c>
      <c r="O39"/>
      <c r="U39" s="93"/>
      <c r="V39" s="93"/>
      <c r="W39" s="93"/>
      <c r="X39" s="93"/>
      <c r="Y39" s="93"/>
    </row>
    <row r="40" spans="2:25" s="90" customFormat="1">
      <c r="B40" s="108"/>
      <c r="C40" s="201" t="s">
        <v>162</v>
      </c>
      <c r="D40" s="99">
        <f>WinterCapacities!I1257*(WinterCapacities!I1258/100)</f>
        <v>5680.0800000000008</v>
      </c>
      <c r="E40" s="99">
        <f>WinterCapacities!J1257*(WinterCapacities!J1258/100)</f>
        <v>0</v>
      </c>
      <c r="F40" s="99">
        <f>WinterCapacities!K1257*(WinterCapacities!K1258/100)</f>
        <v>0</v>
      </c>
      <c r="G40" s="99">
        <f>WinterCapacities!L1257*(WinterCapacities!L1258/100)</f>
        <v>0</v>
      </c>
      <c r="H40" s="99">
        <f>WinterCapacities!M1257*(WinterCapacities!M1258/100)</f>
        <v>0</v>
      </c>
      <c r="I40" s="143">
        <f>WinterCapacities!N1257*(WinterCapacities!N1258/100)</f>
        <v>0</v>
      </c>
      <c r="J40" s="99">
        <f>WinterCapacities!O1257*(WinterCapacities!O1258/100)</f>
        <v>0</v>
      </c>
      <c r="K40" s="99">
        <f>WinterCapacities!P1257*(WinterCapacities!P1258/100)</f>
        <v>0</v>
      </c>
      <c r="L40" s="99">
        <f>WinterCapacities!Q1257*(WinterCapacities!Q1258/100)</f>
        <v>0</v>
      </c>
      <c r="M40" s="99">
        <f>WinterCapacities!R1257*(WinterCapacities!R1258/100)</f>
        <v>0</v>
      </c>
      <c r="N40" s="143">
        <f>WinterCapacities!S1257*(WinterCapacities!S1258/100)</f>
        <v>0</v>
      </c>
      <c r="O40"/>
      <c r="U40" s="93"/>
      <c r="V40" s="93"/>
      <c r="W40" s="93"/>
      <c r="X40" s="93"/>
      <c r="Y40" s="93"/>
    </row>
    <row r="41" spans="2:25" s="90" customFormat="1">
      <c r="B41" s="108"/>
      <c r="C41" s="202" t="s">
        <v>3108</v>
      </c>
      <c r="D41" s="102">
        <f t="shared" ref="D41" si="10">SUM(D35:D40)</f>
        <v>38832.769999999997</v>
      </c>
      <c r="E41" s="102">
        <f t="shared" ref="E41:N41" si="11">SUM(E35:E40)</f>
        <v>3622.5198999999993</v>
      </c>
      <c r="F41" s="102">
        <f t="shared" si="11"/>
        <v>4850.2688999999991</v>
      </c>
      <c r="G41" s="102">
        <f t="shared" si="11"/>
        <v>4985.3708999999999</v>
      </c>
      <c r="H41" s="102">
        <f t="shared" si="11"/>
        <v>4985.3708999999999</v>
      </c>
      <c r="I41" s="144">
        <f t="shared" si="11"/>
        <v>4985.3708999999999</v>
      </c>
      <c r="J41" s="102">
        <f t="shared" si="11"/>
        <v>4985.3708999999999</v>
      </c>
      <c r="K41" s="102">
        <f t="shared" si="11"/>
        <v>4985.3708999999999</v>
      </c>
      <c r="L41" s="102">
        <f t="shared" si="11"/>
        <v>4985.3708999999999</v>
      </c>
      <c r="M41" s="102">
        <f t="shared" si="11"/>
        <v>4985.3708999999999</v>
      </c>
      <c r="N41" s="144">
        <f t="shared" si="11"/>
        <v>4985.3708999999999</v>
      </c>
      <c r="O41"/>
      <c r="U41" s="93"/>
      <c r="V41" s="93"/>
      <c r="W41" s="93"/>
      <c r="X41" s="93"/>
      <c r="Y41" s="93"/>
    </row>
    <row r="42" spans="2:25" s="90" customFormat="1" ht="13.5" customHeight="1">
      <c r="B42" s="108"/>
      <c r="C42" s="201"/>
      <c r="D42" s="99"/>
      <c r="E42" s="99"/>
      <c r="F42" s="99"/>
      <c r="G42" s="99"/>
      <c r="H42" s="99"/>
      <c r="I42" s="143"/>
      <c r="J42" s="99"/>
      <c r="K42" s="99"/>
      <c r="L42" s="99"/>
      <c r="M42" s="99"/>
      <c r="N42" s="143"/>
      <c r="O42"/>
      <c r="U42" s="93"/>
      <c r="V42" s="93"/>
      <c r="W42" s="93"/>
      <c r="X42" s="93"/>
      <c r="Y42" s="93"/>
    </row>
    <row r="43" spans="2:25" s="90" customFormat="1" ht="15.75" thickBot="1">
      <c r="B43" s="109"/>
      <c r="C43" s="146" t="s">
        <v>163</v>
      </c>
      <c r="D43" s="147">
        <f t="shared" ref="D43" si="12">D31+D33+D41</f>
        <v>175865.87999999998</v>
      </c>
      <c r="E43" s="147">
        <f t="shared" ref="E43:N43" si="13">E31+E33+E41</f>
        <v>90729.491151883791</v>
      </c>
      <c r="F43" s="147">
        <f t="shared" si="13"/>
        <v>91957.240151883787</v>
      </c>
      <c r="G43" s="147">
        <f t="shared" si="13"/>
        <v>92092.342151883786</v>
      </c>
      <c r="H43" s="147">
        <f t="shared" si="13"/>
        <v>92092.342151883786</v>
      </c>
      <c r="I43" s="190">
        <f t="shared" si="13"/>
        <v>92087.342151883786</v>
      </c>
      <c r="J43" s="147">
        <f t="shared" si="13"/>
        <v>92087.342151883786</v>
      </c>
      <c r="K43" s="147">
        <f t="shared" si="13"/>
        <v>92087.342151883786</v>
      </c>
      <c r="L43" s="147">
        <f t="shared" si="13"/>
        <v>92087.342151883786</v>
      </c>
      <c r="M43" s="147">
        <f t="shared" si="13"/>
        <v>92087.342151883786</v>
      </c>
      <c r="N43" s="190">
        <f t="shared" si="13"/>
        <v>92087.342151883786</v>
      </c>
      <c r="O43"/>
      <c r="U43" s="93"/>
      <c r="V43" s="93"/>
      <c r="W43" s="93"/>
      <c r="X43" s="93"/>
      <c r="Y43" s="93"/>
    </row>
    <row r="44" spans="2:25" customFormat="1" ht="13.5" thickTop="1">
      <c r="I44" s="194"/>
      <c r="N44" s="194"/>
    </row>
    <row r="45" spans="2:25">
      <c r="B45" s="62"/>
      <c r="C45" s="62"/>
      <c r="D45" s="62"/>
      <c r="E45" s="203" t="str">
        <f>WinterCapacities!J2</f>
        <v>2023/2024</v>
      </c>
      <c r="F45" s="203" t="str">
        <f>WinterCapacities!K2</f>
        <v>2024/2025</v>
      </c>
      <c r="G45" s="203" t="str">
        <f>WinterCapacities!L2</f>
        <v>2025/2026</v>
      </c>
      <c r="H45" s="203" t="str">
        <f>WinterCapacities!M2</f>
        <v>2026/2027</v>
      </c>
      <c r="I45" s="207" t="str">
        <f>WinterCapacities!N2</f>
        <v>2027/2028</v>
      </c>
      <c r="J45" s="203" t="str">
        <f>WinterCapacities!O2</f>
        <v>2028/2029</v>
      </c>
      <c r="K45" s="203" t="str">
        <f>WinterCapacities!P2</f>
        <v>2029/2030</v>
      </c>
      <c r="L45" s="203" t="str">
        <f>WinterCapacities!Q2</f>
        <v>2030/2031</v>
      </c>
      <c r="M45" s="203" t="str">
        <f>WinterCapacities!R2</f>
        <v>2031/2032</v>
      </c>
      <c r="N45" s="207" t="str">
        <f>WinterCapacities!S2</f>
        <v>2032/2033</v>
      </c>
      <c r="U45" s="69"/>
      <c r="V45" s="69"/>
      <c r="W45" s="69"/>
      <c r="X45" s="69"/>
      <c r="Y45" s="69"/>
    </row>
    <row r="46" spans="2:25">
      <c r="B46" s="65"/>
      <c r="C46" s="65" t="s">
        <v>102</v>
      </c>
      <c r="D46" s="65"/>
      <c r="E46" s="70">
        <f t="shared" ref="E46:M46" si="14">(E43 -E14)/E14</f>
        <v>0.42721587835216684</v>
      </c>
      <c r="F46" s="70">
        <f t="shared" si="14"/>
        <v>0.41874062152759728</v>
      </c>
      <c r="G46" s="70">
        <f t="shared" si="14"/>
        <v>0.39587383414323618</v>
      </c>
      <c r="H46" s="70">
        <f t="shared" si="14"/>
        <v>0.3763663751717663</v>
      </c>
      <c r="I46" s="145">
        <f t="shared" si="14"/>
        <v>0.35793746086905115</v>
      </c>
      <c r="J46" s="70">
        <f t="shared" si="14"/>
        <v>0.3409132455310292</v>
      </c>
      <c r="K46" s="70">
        <f t="shared" si="14"/>
        <v>0.32483974676793292</v>
      </c>
      <c r="L46" s="70">
        <f t="shared" si="14"/>
        <v>0.31001293481087766</v>
      </c>
      <c r="M46" s="70">
        <f t="shared" si="14"/>
        <v>0.29613109009071714</v>
      </c>
      <c r="N46" s="145">
        <f t="shared" ref="N46" si="15">(N43 -N14)/N14</f>
        <v>0.28240202129679898</v>
      </c>
      <c r="U46" s="69"/>
      <c r="V46" s="69"/>
      <c r="W46" s="69"/>
      <c r="X46" s="69"/>
      <c r="Y46" s="69"/>
    </row>
    <row r="47" spans="2:25">
      <c r="B47" s="62"/>
      <c r="C47" s="63" t="s">
        <v>74</v>
      </c>
      <c r="D47" s="63"/>
      <c r="E47" s="62"/>
      <c r="F47" s="62"/>
      <c r="G47" s="62"/>
      <c r="H47" s="62"/>
    </row>
    <row r="48" spans="2:25" ht="16.149999999999999" customHeight="1">
      <c r="B48" s="62"/>
      <c r="C48" s="64"/>
      <c r="D48" s="64"/>
      <c r="E48" s="64"/>
      <c r="F48" s="64"/>
      <c r="G48" s="64"/>
      <c r="H48" s="64"/>
    </row>
    <row r="49" spans="2:3">
      <c r="B49" s="44"/>
      <c r="C49" s="226" t="s">
        <v>3720</v>
      </c>
    </row>
    <row r="50" spans="2:3">
      <c r="B50" s="44"/>
      <c r="C50" s="226"/>
    </row>
  </sheetData>
  <mergeCells count="5">
    <mergeCell ref="J3:N3"/>
    <mergeCell ref="B3:I3"/>
    <mergeCell ref="B1:N1"/>
    <mergeCell ref="B2:N2"/>
    <mergeCell ref="E16:N16"/>
  </mergeCells>
  <pageMargins left="0.7" right="0.7" top="0.75" bottom="0.75" header="0.3" footer="0.3"/>
  <pageSetup scale="52" orientation="landscape" r:id="rId1"/>
  <headerFooter>
    <oddFooter>&amp;LERCOT PUBLIC&amp;C&amp;P</oddFooter>
  </headerFooter>
  <rowBreaks count="1" manualBreakCount="1">
    <brk id="49" min="1" max="13" man="1"/>
  </rowBreaks>
  <ignoredErrors>
    <ignoredError sqref="E14:H14" formulaRange="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sheetPr>
  <dimension ref="A1:Z1293"/>
  <sheetViews>
    <sheetView zoomScaleNormal="100" zoomScaleSheetLayoutView="69" workbookViewId="0">
      <pane ySplit="3" topLeftCell="A4" activePane="bottomLeft" state="frozen"/>
      <selection pane="bottomLeft" activeCell="A4" sqref="A4"/>
    </sheetView>
  </sheetViews>
  <sheetFormatPr defaultColWidth="8.7109375" defaultRowHeight="15"/>
  <cols>
    <col min="1" max="1" width="5" bestFit="1" customWidth="1"/>
    <col min="2" max="2" width="56.5703125" customWidth="1"/>
    <col min="3" max="3" width="20" customWidth="1"/>
    <col min="4" max="4" width="21.7109375" customWidth="1"/>
    <col min="5" max="5" width="16.42578125" bestFit="1" customWidth="1"/>
    <col min="6" max="6" width="10" customWidth="1"/>
    <col min="7" max="7" width="12.28515625" customWidth="1"/>
    <col min="8" max="8" width="11.42578125" customWidth="1"/>
    <col min="9" max="9" width="11.7109375" customWidth="1"/>
    <col min="10" max="19" width="12.42578125" customWidth="1"/>
    <col min="20" max="20" width="8.7109375" style="43"/>
    <col min="27" max="16384" width="8.7109375" style="43"/>
  </cols>
  <sheetData>
    <row r="1" spans="1:26" ht="30">
      <c r="A1" s="48"/>
      <c r="B1" s="195" t="s">
        <v>2178</v>
      </c>
      <c r="C1" s="195"/>
      <c r="D1" s="195"/>
      <c r="E1" s="195"/>
      <c r="F1" s="195"/>
      <c r="G1" s="195"/>
      <c r="H1" s="195"/>
      <c r="I1" s="195"/>
      <c r="J1" s="317" t="s">
        <v>3407</v>
      </c>
      <c r="K1" s="317"/>
      <c r="L1" s="317"/>
      <c r="M1" s="317"/>
      <c r="N1" s="317"/>
      <c r="O1" s="317"/>
      <c r="P1" s="317"/>
      <c r="Q1" s="317"/>
      <c r="R1" s="317"/>
      <c r="S1" s="317"/>
    </row>
    <row r="2" spans="1:26" s="90" customFormat="1" ht="52.5" customHeight="1">
      <c r="A2" s="175"/>
      <c r="B2" s="176" t="s">
        <v>164</v>
      </c>
      <c r="C2" s="177" t="s">
        <v>2844</v>
      </c>
      <c r="D2" s="178" t="s">
        <v>165</v>
      </c>
      <c r="E2" s="176" t="s">
        <v>166</v>
      </c>
      <c r="F2" s="178" t="s">
        <v>167</v>
      </c>
      <c r="G2" s="178" t="s">
        <v>168</v>
      </c>
      <c r="H2" s="179" t="s">
        <v>169</v>
      </c>
      <c r="I2" s="223" t="s">
        <v>3467</v>
      </c>
      <c r="J2" s="180" t="s">
        <v>1702</v>
      </c>
      <c r="K2" s="180" t="s">
        <v>1703</v>
      </c>
      <c r="L2" s="180" t="s">
        <v>1704</v>
      </c>
      <c r="M2" s="180" t="s">
        <v>1705</v>
      </c>
      <c r="N2" s="180" t="s">
        <v>1706</v>
      </c>
      <c r="O2" s="180" t="s">
        <v>1707</v>
      </c>
      <c r="P2" s="180" t="s">
        <v>1745</v>
      </c>
      <c r="Q2" s="180" t="s">
        <v>1810</v>
      </c>
      <c r="R2" s="180" t="s">
        <v>2411</v>
      </c>
      <c r="S2" s="180" t="str">
        <f>"2032/2033"</f>
        <v>2032/2033</v>
      </c>
      <c r="U2"/>
      <c r="V2"/>
      <c r="W2"/>
      <c r="X2"/>
      <c r="Y2"/>
      <c r="Z2"/>
    </row>
    <row r="3" spans="1:26">
      <c r="A3" s="9"/>
      <c r="B3" s="119" t="s">
        <v>170</v>
      </c>
      <c r="C3" s="119"/>
      <c r="D3" s="119"/>
      <c r="E3" s="119"/>
      <c r="F3" s="119"/>
      <c r="G3" s="119"/>
      <c r="H3" s="120"/>
      <c r="I3" s="120"/>
      <c r="J3" s="71"/>
      <c r="K3" s="71"/>
      <c r="L3" s="71"/>
      <c r="M3" s="71"/>
      <c r="N3" s="71"/>
      <c r="O3" s="71"/>
      <c r="P3" s="71"/>
      <c r="Q3" s="71"/>
      <c r="R3" s="71"/>
      <c r="S3" s="71"/>
    </row>
    <row r="4" spans="1:26">
      <c r="A4" s="14">
        <v>4</v>
      </c>
      <c r="B4" s="121" t="s">
        <v>171</v>
      </c>
      <c r="C4" s="121"/>
      <c r="D4" s="121" t="s">
        <v>172</v>
      </c>
      <c r="E4" s="121" t="s">
        <v>173</v>
      </c>
      <c r="F4" s="121" t="s">
        <v>174</v>
      </c>
      <c r="G4" s="121" t="s">
        <v>45</v>
      </c>
      <c r="H4" s="122">
        <v>1990</v>
      </c>
      <c r="I4" s="74">
        <v>1269</v>
      </c>
      <c r="J4" s="74">
        <v>1235</v>
      </c>
      <c r="K4" s="74">
        <v>1235</v>
      </c>
      <c r="L4" s="74">
        <v>1235</v>
      </c>
      <c r="M4" s="74">
        <v>1235</v>
      </c>
      <c r="N4" s="74">
        <v>1235</v>
      </c>
      <c r="O4" s="74">
        <v>1235</v>
      </c>
      <c r="P4" s="74">
        <v>1235</v>
      </c>
      <c r="Q4" s="74">
        <v>1235</v>
      </c>
      <c r="R4" s="74">
        <v>1235</v>
      </c>
      <c r="S4" s="74">
        <v>1235</v>
      </c>
    </row>
    <row r="5" spans="1:26">
      <c r="A5" s="14">
        <f>A4+1</f>
        <v>5</v>
      </c>
      <c r="B5" s="121" t="s">
        <v>175</v>
      </c>
      <c r="C5" s="121"/>
      <c r="D5" s="121" t="s">
        <v>176</v>
      </c>
      <c r="E5" s="121" t="s">
        <v>173</v>
      </c>
      <c r="F5" s="121" t="s">
        <v>174</v>
      </c>
      <c r="G5" s="121" t="s">
        <v>45</v>
      </c>
      <c r="H5" s="122">
        <v>1993</v>
      </c>
      <c r="I5" s="74">
        <v>1269</v>
      </c>
      <c r="J5" s="74">
        <v>1225</v>
      </c>
      <c r="K5" s="74">
        <v>1225</v>
      </c>
      <c r="L5" s="74">
        <v>1225</v>
      </c>
      <c r="M5" s="74">
        <v>1225</v>
      </c>
      <c r="N5" s="74">
        <v>1225</v>
      </c>
      <c r="O5" s="74">
        <v>1225</v>
      </c>
      <c r="P5" s="74">
        <v>1225</v>
      </c>
      <c r="Q5" s="74">
        <v>1225</v>
      </c>
      <c r="R5" s="74">
        <v>1225</v>
      </c>
      <c r="S5" s="74">
        <v>1225</v>
      </c>
    </row>
    <row r="6" spans="1:26">
      <c r="A6" s="14">
        <f t="shared" ref="A6:A69" si="0">A5+1</f>
        <v>6</v>
      </c>
      <c r="B6" s="121" t="s">
        <v>177</v>
      </c>
      <c r="C6" s="121"/>
      <c r="D6" s="121" t="s">
        <v>178</v>
      </c>
      <c r="E6" s="121" t="s">
        <v>179</v>
      </c>
      <c r="F6" s="121" t="s">
        <v>174</v>
      </c>
      <c r="G6" s="121" t="s">
        <v>90</v>
      </c>
      <c r="H6" s="122">
        <v>1988</v>
      </c>
      <c r="I6" s="74">
        <v>1365</v>
      </c>
      <c r="J6" s="74">
        <v>1353.2</v>
      </c>
      <c r="K6" s="74">
        <v>1353.2</v>
      </c>
      <c r="L6" s="74">
        <v>1353.2</v>
      </c>
      <c r="M6" s="74">
        <v>1353.2</v>
      </c>
      <c r="N6" s="74">
        <v>1353.2</v>
      </c>
      <c r="O6" s="74">
        <v>1353.2</v>
      </c>
      <c r="P6" s="74">
        <v>1353.2</v>
      </c>
      <c r="Q6" s="74">
        <v>1353.2</v>
      </c>
      <c r="R6" s="74">
        <v>1353.2</v>
      </c>
      <c r="S6" s="74">
        <v>1353.2</v>
      </c>
    </row>
    <row r="7" spans="1:26">
      <c r="A7" s="14">
        <f t="shared" si="0"/>
        <v>7</v>
      </c>
      <c r="B7" s="121" t="s">
        <v>180</v>
      </c>
      <c r="C7" s="121"/>
      <c r="D7" s="121" t="s">
        <v>181</v>
      </c>
      <c r="E7" s="121" t="s">
        <v>179</v>
      </c>
      <c r="F7" s="121" t="s">
        <v>174</v>
      </c>
      <c r="G7" s="121" t="s">
        <v>90</v>
      </c>
      <c r="H7" s="122">
        <v>1989</v>
      </c>
      <c r="I7" s="74">
        <v>1365</v>
      </c>
      <c r="J7" s="74">
        <v>1340</v>
      </c>
      <c r="K7" s="74">
        <v>1340</v>
      </c>
      <c r="L7" s="74">
        <v>1340</v>
      </c>
      <c r="M7" s="74">
        <v>1340</v>
      </c>
      <c r="N7" s="74">
        <v>1340</v>
      </c>
      <c r="O7" s="74">
        <v>1340</v>
      </c>
      <c r="P7" s="74">
        <v>1340</v>
      </c>
      <c r="Q7" s="74">
        <v>1340</v>
      </c>
      <c r="R7" s="74">
        <v>1340</v>
      </c>
      <c r="S7" s="74">
        <v>1340</v>
      </c>
    </row>
    <row r="8" spans="1:26">
      <c r="A8" s="14">
        <f t="shared" si="0"/>
        <v>8</v>
      </c>
      <c r="B8" s="121" t="s">
        <v>182</v>
      </c>
      <c r="C8" s="121"/>
      <c r="D8" s="121" t="s">
        <v>183</v>
      </c>
      <c r="E8" s="121" t="s">
        <v>184</v>
      </c>
      <c r="F8" s="121" t="s">
        <v>185</v>
      </c>
      <c r="G8" s="121" t="s">
        <v>46</v>
      </c>
      <c r="H8" s="122">
        <v>1980</v>
      </c>
      <c r="I8" s="74">
        <v>650</v>
      </c>
      <c r="J8" s="74">
        <v>655</v>
      </c>
      <c r="K8" s="74">
        <v>655</v>
      </c>
      <c r="L8" s="74">
        <v>655</v>
      </c>
      <c r="M8" s="74">
        <v>655</v>
      </c>
      <c r="N8" s="74">
        <v>655</v>
      </c>
      <c r="O8" s="74">
        <v>655</v>
      </c>
      <c r="P8" s="74">
        <v>655</v>
      </c>
      <c r="Q8" s="74">
        <v>655</v>
      </c>
      <c r="R8" s="74">
        <v>655</v>
      </c>
      <c r="S8" s="74">
        <v>655</v>
      </c>
    </row>
    <row r="9" spans="1:26">
      <c r="A9" s="14">
        <f t="shared" si="0"/>
        <v>9</v>
      </c>
      <c r="B9" s="121" t="s">
        <v>91</v>
      </c>
      <c r="C9" s="121"/>
      <c r="D9" s="121" t="s">
        <v>36</v>
      </c>
      <c r="E9" s="121" t="s">
        <v>186</v>
      </c>
      <c r="F9" s="121" t="s">
        <v>185</v>
      </c>
      <c r="G9" s="121" t="s">
        <v>46</v>
      </c>
      <c r="H9" s="122">
        <v>1979</v>
      </c>
      <c r="I9" s="74">
        <v>615</v>
      </c>
      <c r="J9" s="74">
        <v>603</v>
      </c>
      <c r="K9" s="74">
        <v>603</v>
      </c>
      <c r="L9" s="74">
        <v>603</v>
      </c>
      <c r="M9" s="74">
        <v>603</v>
      </c>
      <c r="N9" s="74">
        <v>603</v>
      </c>
      <c r="O9" s="74">
        <v>603</v>
      </c>
      <c r="P9" s="74">
        <v>603</v>
      </c>
      <c r="Q9" s="74">
        <v>603</v>
      </c>
      <c r="R9" s="74">
        <v>603</v>
      </c>
      <c r="S9" s="74">
        <v>603</v>
      </c>
    </row>
    <row r="10" spans="1:26">
      <c r="A10" s="14">
        <f t="shared" si="0"/>
        <v>10</v>
      </c>
      <c r="B10" s="121" t="s">
        <v>92</v>
      </c>
      <c r="C10" s="121"/>
      <c r="D10" s="121" t="s">
        <v>37</v>
      </c>
      <c r="E10" s="121" t="s">
        <v>186</v>
      </c>
      <c r="F10" s="121" t="s">
        <v>185</v>
      </c>
      <c r="G10" s="121" t="s">
        <v>46</v>
      </c>
      <c r="H10" s="122">
        <v>1980</v>
      </c>
      <c r="I10" s="74">
        <v>615</v>
      </c>
      <c r="J10" s="74">
        <v>605</v>
      </c>
      <c r="K10" s="74">
        <v>605</v>
      </c>
      <c r="L10" s="74">
        <v>605</v>
      </c>
      <c r="M10" s="74">
        <v>605</v>
      </c>
      <c r="N10" s="74">
        <v>605</v>
      </c>
      <c r="O10" s="74">
        <v>605</v>
      </c>
      <c r="P10" s="74">
        <v>605</v>
      </c>
      <c r="Q10" s="74">
        <v>605</v>
      </c>
      <c r="R10" s="74">
        <v>605</v>
      </c>
      <c r="S10" s="74">
        <v>605</v>
      </c>
    </row>
    <row r="11" spans="1:26">
      <c r="A11" s="14">
        <f t="shared" si="0"/>
        <v>11</v>
      </c>
      <c r="B11" s="121" t="s">
        <v>93</v>
      </c>
      <c r="C11" s="121"/>
      <c r="D11" s="121" t="s">
        <v>38</v>
      </c>
      <c r="E11" s="121" t="s">
        <v>186</v>
      </c>
      <c r="F11" s="121" t="s">
        <v>185</v>
      </c>
      <c r="G11" s="121" t="s">
        <v>46</v>
      </c>
      <c r="H11" s="122">
        <v>1988</v>
      </c>
      <c r="I11" s="74">
        <v>460</v>
      </c>
      <c r="J11" s="74">
        <v>449</v>
      </c>
      <c r="K11" s="74">
        <v>449</v>
      </c>
      <c r="L11" s="74">
        <v>449</v>
      </c>
      <c r="M11" s="74">
        <v>449</v>
      </c>
      <c r="N11" s="74">
        <v>449</v>
      </c>
      <c r="O11" s="74">
        <v>449</v>
      </c>
      <c r="P11" s="74">
        <v>449</v>
      </c>
      <c r="Q11" s="74">
        <v>449</v>
      </c>
      <c r="R11" s="74">
        <v>449</v>
      </c>
      <c r="S11" s="74">
        <v>449</v>
      </c>
    </row>
    <row r="12" spans="1:26">
      <c r="A12" s="14">
        <f t="shared" si="0"/>
        <v>12</v>
      </c>
      <c r="B12" s="121" t="s">
        <v>187</v>
      </c>
      <c r="C12" s="121"/>
      <c r="D12" s="121" t="s">
        <v>188</v>
      </c>
      <c r="E12" s="121" t="s">
        <v>51</v>
      </c>
      <c r="F12" s="121" t="s">
        <v>185</v>
      </c>
      <c r="G12" s="121" t="s">
        <v>46</v>
      </c>
      <c r="H12" s="122">
        <v>1992</v>
      </c>
      <c r="I12" s="74">
        <v>555</v>
      </c>
      <c r="J12" s="74">
        <v>560</v>
      </c>
      <c r="K12" s="74">
        <v>560</v>
      </c>
      <c r="L12" s="74">
        <v>560</v>
      </c>
      <c r="M12" s="74">
        <v>560</v>
      </c>
      <c r="N12" s="74">
        <v>560</v>
      </c>
      <c r="O12" s="74">
        <v>560</v>
      </c>
      <c r="P12" s="74">
        <v>560</v>
      </c>
      <c r="Q12" s="74">
        <v>560</v>
      </c>
      <c r="R12" s="74">
        <v>560</v>
      </c>
      <c r="S12" s="74">
        <v>560</v>
      </c>
    </row>
    <row r="13" spans="1:26">
      <c r="A13" s="14">
        <f t="shared" si="0"/>
        <v>13</v>
      </c>
      <c r="B13" s="121" t="s">
        <v>189</v>
      </c>
      <c r="C13" s="121"/>
      <c r="D13" s="121" t="s">
        <v>190</v>
      </c>
      <c r="E13" s="121" t="s">
        <v>51</v>
      </c>
      <c r="F13" s="121" t="s">
        <v>185</v>
      </c>
      <c r="G13" s="121" t="s">
        <v>46</v>
      </c>
      <c r="H13" s="122">
        <v>2010</v>
      </c>
      <c r="I13" s="74">
        <v>922</v>
      </c>
      <c r="J13" s="74">
        <v>785</v>
      </c>
      <c r="K13" s="74">
        <v>785</v>
      </c>
      <c r="L13" s="74">
        <v>785</v>
      </c>
      <c r="M13" s="74">
        <v>785</v>
      </c>
      <c r="N13" s="74">
        <v>785</v>
      </c>
      <c r="O13" s="74">
        <v>785</v>
      </c>
      <c r="P13" s="74">
        <v>785</v>
      </c>
      <c r="Q13" s="74">
        <v>785</v>
      </c>
      <c r="R13" s="74">
        <v>785</v>
      </c>
      <c r="S13" s="74">
        <v>785</v>
      </c>
    </row>
    <row r="14" spans="1:26">
      <c r="A14" s="14">
        <f t="shared" si="0"/>
        <v>14</v>
      </c>
      <c r="B14" s="121" t="s">
        <v>191</v>
      </c>
      <c r="C14" s="121"/>
      <c r="D14" s="121" t="s">
        <v>192</v>
      </c>
      <c r="E14" s="121" t="s">
        <v>193</v>
      </c>
      <c r="F14" s="121" t="s">
        <v>185</v>
      </c>
      <c r="G14" s="121" t="s">
        <v>45</v>
      </c>
      <c r="H14" s="122">
        <v>1985</v>
      </c>
      <c r="I14" s="74">
        <v>893</v>
      </c>
      <c r="J14" s="74">
        <v>824</v>
      </c>
      <c r="K14" s="74">
        <v>824</v>
      </c>
      <c r="L14" s="74">
        <v>824</v>
      </c>
      <c r="M14" s="74">
        <v>824</v>
      </c>
      <c r="N14" s="74">
        <v>824</v>
      </c>
      <c r="O14" s="74">
        <v>824</v>
      </c>
      <c r="P14" s="74">
        <v>824</v>
      </c>
      <c r="Q14" s="74">
        <v>824</v>
      </c>
      <c r="R14" s="74">
        <v>824</v>
      </c>
      <c r="S14" s="74">
        <v>824</v>
      </c>
    </row>
    <row r="15" spans="1:26">
      <c r="A15" s="14">
        <f t="shared" si="0"/>
        <v>15</v>
      </c>
      <c r="B15" s="121" t="s">
        <v>194</v>
      </c>
      <c r="C15" s="121"/>
      <c r="D15" s="121" t="s">
        <v>195</v>
      </c>
      <c r="E15" s="121" t="s">
        <v>193</v>
      </c>
      <c r="F15" s="121" t="s">
        <v>185</v>
      </c>
      <c r="G15" s="121" t="s">
        <v>45</v>
      </c>
      <c r="H15" s="122">
        <v>1986</v>
      </c>
      <c r="I15" s="74">
        <v>956.8</v>
      </c>
      <c r="J15" s="74">
        <v>836</v>
      </c>
      <c r="K15" s="74">
        <v>836</v>
      </c>
      <c r="L15" s="74">
        <v>836</v>
      </c>
      <c r="M15" s="74">
        <v>836</v>
      </c>
      <c r="N15" s="74">
        <v>836</v>
      </c>
      <c r="O15" s="74">
        <v>836</v>
      </c>
      <c r="P15" s="74">
        <v>836</v>
      </c>
      <c r="Q15" s="74">
        <v>836</v>
      </c>
      <c r="R15" s="74">
        <v>836</v>
      </c>
      <c r="S15" s="74">
        <v>836</v>
      </c>
    </row>
    <row r="16" spans="1:26">
      <c r="A16" s="14">
        <f t="shared" si="0"/>
        <v>16</v>
      </c>
      <c r="B16" s="121" t="s">
        <v>196</v>
      </c>
      <c r="C16" s="121"/>
      <c r="D16" s="121" t="s">
        <v>197</v>
      </c>
      <c r="E16" s="121" t="s">
        <v>198</v>
      </c>
      <c r="F16" s="121" t="s">
        <v>185</v>
      </c>
      <c r="G16" s="121" t="s">
        <v>45</v>
      </c>
      <c r="H16" s="122">
        <v>1977</v>
      </c>
      <c r="I16" s="74">
        <v>893</v>
      </c>
      <c r="J16" s="74">
        <v>815</v>
      </c>
      <c r="K16" s="74">
        <v>815</v>
      </c>
      <c r="L16" s="74">
        <v>815</v>
      </c>
      <c r="M16" s="74">
        <v>815</v>
      </c>
      <c r="N16" s="74">
        <v>815</v>
      </c>
      <c r="O16" s="74">
        <v>815</v>
      </c>
      <c r="P16" s="74">
        <v>815</v>
      </c>
      <c r="Q16" s="74">
        <v>815</v>
      </c>
      <c r="R16" s="74">
        <v>815</v>
      </c>
      <c r="S16" s="74">
        <v>815</v>
      </c>
    </row>
    <row r="17" spans="1:19">
      <c r="A17" s="14">
        <f t="shared" si="0"/>
        <v>17</v>
      </c>
      <c r="B17" s="121" t="s">
        <v>199</v>
      </c>
      <c r="C17" s="121"/>
      <c r="D17" s="121" t="s">
        <v>200</v>
      </c>
      <c r="E17" s="121" t="s">
        <v>198</v>
      </c>
      <c r="F17" s="121" t="s">
        <v>185</v>
      </c>
      <c r="G17" s="121" t="s">
        <v>45</v>
      </c>
      <c r="H17" s="122">
        <v>1978</v>
      </c>
      <c r="I17" s="74">
        <v>893</v>
      </c>
      <c r="J17" s="74">
        <v>820</v>
      </c>
      <c r="K17" s="74">
        <v>820</v>
      </c>
      <c r="L17" s="74">
        <v>820</v>
      </c>
      <c r="M17" s="74">
        <v>820</v>
      </c>
      <c r="N17" s="74">
        <v>820</v>
      </c>
      <c r="O17" s="74">
        <v>820</v>
      </c>
      <c r="P17" s="74">
        <v>820</v>
      </c>
      <c r="Q17" s="74">
        <v>820</v>
      </c>
      <c r="R17" s="74">
        <v>820</v>
      </c>
      <c r="S17" s="74">
        <v>820</v>
      </c>
    </row>
    <row r="18" spans="1:19">
      <c r="A18" s="14">
        <f t="shared" si="0"/>
        <v>18</v>
      </c>
      <c r="B18" s="121" t="s">
        <v>201</v>
      </c>
      <c r="C18" s="121"/>
      <c r="D18" s="121" t="s">
        <v>202</v>
      </c>
      <c r="E18" s="121" t="s">
        <v>198</v>
      </c>
      <c r="F18" s="121" t="s">
        <v>185</v>
      </c>
      <c r="G18" s="121" t="s">
        <v>45</v>
      </c>
      <c r="H18" s="122">
        <v>1979</v>
      </c>
      <c r="I18" s="74">
        <v>893</v>
      </c>
      <c r="J18" s="74">
        <v>820</v>
      </c>
      <c r="K18" s="74">
        <v>820</v>
      </c>
      <c r="L18" s="74">
        <v>820</v>
      </c>
      <c r="M18" s="74">
        <v>820</v>
      </c>
      <c r="N18" s="74">
        <v>820</v>
      </c>
      <c r="O18" s="74">
        <v>820</v>
      </c>
      <c r="P18" s="74">
        <v>820</v>
      </c>
      <c r="Q18" s="74">
        <v>820</v>
      </c>
      <c r="R18" s="74">
        <v>820</v>
      </c>
      <c r="S18" s="74">
        <v>820</v>
      </c>
    </row>
    <row r="19" spans="1:19">
      <c r="A19" s="14">
        <f t="shared" si="0"/>
        <v>19</v>
      </c>
      <c r="B19" s="121" t="s">
        <v>203</v>
      </c>
      <c r="C19" s="121"/>
      <c r="D19" s="121" t="s">
        <v>204</v>
      </c>
      <c r="E19" s="121" t="s">
        <v>205</v>
      </c>
      <c r="F19" s="121" t="s">
        <v>185</v>
      </c>
      <c r="G19" s="121" t="s">
        <v>45</v>
      </c>
      <c r="H19" s="122">
        <v>2010</v>
      </c>
      <c r="I19" s="74">
        <v>916.8</v>
      </c>
      <c r="J19" s="74">
        <v>855</v>
      </c>
      <c r="K19" s="74">
        <v>855</v>
      </c>
      <c r="L19" s="74">
        <v>855</v>
      </c>
      <c r="M19" s="74">
        <v>855</v>
      </c>
      <c r="N19" s="74">
        <v>855</v>
      </c>
      <c r="O19" s="74">
        <v>855</v>
      </c>
      <c r="P19" s="74">
        <v>855</v>
      </c>
      <c r="Q19" s="74">
        <v>855</v>
      </c>
      <c r="R19" s="74">
        <v>855</v>
      </c>
      <c r="S19" s="74">
        <v>855</v>
      </c>
    </row>
    <row r="20" spans="1:19">
      <c r="A20" s="14">
        <f t="shared" si="0"/>
        <v>20</v>
      </c>
      <c r="B20" s="121" t="s">
        <v>206</v>
      </c>
      <c r="C20" s="121"/>
      <c r="D20" s="121" t="s">
        <v>207</v>
      </c>
      <c r="E20" s="121" t="s">
        <v>205</v>
      </c>
      <c r="F20" s="121" t="s">
        <v>185</v>
      </c>
      <c r="G20" s="121" t="s">
        <v>45</v>
      </c>
      <c r="H20" s="122">
        <v>2011</v>
      </c>
      <c r="I20" s="74">
        <v>916.8</v>
      </c>
      <c r="J20" s="74">
        <v>855</v>
      </c>
      <c r="K20" s="74">
        <v>855</v>
      </c>
      <c r="L20" s="74">
        <v>855</v>
      </c>
      <c r="M20" s="74">
        <v>855</v>
      </c>
      <c r="N20" s="74">
        <v>855</v>
      </c>
      <c r="O20" s="74">
        <v>855</v>
      </c>
      <c r="P20" s="74">
        <v>855</v>
      </c>
      <c r="Q20" s="74">
        <v>855</v>
      </c>
      <c r="R20" s="74">
        <v>855</v>
      </c>
      <c r="S20" s="74">
        <v>855</v>
      </c>
    </row>
    <row r="21" spans="1:19">
      <c r="A21" s="14">
        <f t="shared" si="0"/>
        <v>21</v>
      </c>
      <c r="B21" s="121" t="s">
        <v>209</v>
      </c>
      <c r="C21" s="121"/>
      <c r="D21" s="121" t="s">
        <v>210</v>
      </c>
      <c r="E21" s="121" t="s">
        <v>211</v>
      </c>
      <c r="F21" s="121" t="s">
        <v>185</v>
      </c>
      <c r="G21" s="121" t="s">
        <v>46</v>
      </c>
      <c r="H21" s="122">
        <v>1982</v>
      </c>
      <c r="I21" s="74">
        <v>430</v>
      </c>
      <c r="J21" s="74">
        <v>391</v>
      </c>
      <c r="K21" s="74">
        <v>391</v>
      </c>
      <c r="L21" s="74">
        <v>391</v>
      </c>
      <c r="M21" s="74">
        <v>391</v>
      </c>
      <c r="N21" s="74">
        <v>391</v>
      </c>
      <c r="O21" s="74">
        <v>391</v>
      </c>
      <c r="P21" s="74">
        <v>391</v>
      </c>
      <c r="Q21" s="74">
        <v>391</v>
      </c>
      <c r="R21" s="74">
        <v>391</v>
      </c>
      <c r="S21" s="74">
        <v>391</v>
      </c>
    </row>
    <row r="22" spans="1:19">
      <c r="A22" s="14">
        <f t="shared" si="0"/>
        <v>22</v>
      </c>
      <c r="B22" s="121" t="s">
        <v>212</v>
      </c>
      <c r="C22" s="121"/>
      <c r="D22" s="121" t="s">
        <v>213</v>
      </c>
      <c r="E22" s="121" t="s">
        <v>214</v>
      </c>
      <c r="F22" s="121" t="s">
        <v>185</v>
      </c>
      <c r="G22" s="121" t="s">
        <v>45</v>
      </c>
      <c r="H22" s="122">
        <v>2013</v>
      </c>
      <c r="I22" s="74">
        <v>1008</v>
      </c>
      <c r="J22" s="74">
        <v>932.6</v>
      </c>
      <c r="K22" s="74">
        <v>932.6</v>
      </c>
      <c r="L22" s="74">
        <v>932.6</v>
      </c>
      <c r="M22" s="74">
        <v>932.6</v>
      </c>
      <c r="N22" s="74">
        <v>932.6</v>
      </c>
      <c r="O22" s="74">
        <v>932.6</v>
      </c>
      <c r="P22" s="74">
        <v>932.6</v>
      </c>
      <c r="Q22" s="74">
        <v>932.6</v>
      </c>
      <c r="R22" s="74">
        <v>932.6</v>
      </c>
      <c r="S22" s="74">
        <v>932.6</v>
      </c>
    </row>
    <row r="23" spans="1:19">
      <c r="A23" s="14">
        <f t="shared" si="0"/>
        <v>23</v>
      </c>
      <c r="B23" s="121" t="s">
        <v>215</v>
      </c>
      <c r="C23" s="121"/>
      <c r="D23" s="121" t="s">
        <v>216</v>
      </c>
      <c r="E23" s="121" t="s">
        <v>205</v>
      </c>
      <c r="F23" s="121" t="s">
        <v>185</v>
      </c>
      <c r="G23" s="121" t="s">
        <v>45</v>
      </c>
      <c r="H23" s="122">
        <v>1990</v>
      </c>
      <c r="I23" s="74">
        <v>174.6</v>
      </c>
      <c r="J23" s="74">
        <v>155</v>
      </c>
      <c r="K23" s="74">
        <v>155</v>
      </c>
      <c r="L23" s="74">
        <v>155</v>
      </c>
      <c r="M23" s="74">
        <v>155</v>
      </c>
      <c r="N23" s="74">
        <v>155</v>
      </c>
      <c r="O23" s="74">
        <v>155</v>
      </c>
      <c r="P23" s="74">
        <v>155</v>
      </c>
      <c r="Q23" s="74">
        <v>155</v>
      </c>
      <c r="R23" s="74">
        <v>155</v>
      </c>
      <c r="S23" s="74">
        <v>155</v>
      </c>
    </row>
    <row r="24" spans="1:19">
      <c r="A24" s="14">
        <f t="shared" si="0"/>
        <v>24</v>
      </c>
      <c r="B24" s="121" t="s">
        <v>217</v>
      </c>
      <c r="C24" s="121"/>
      <c r="D24" s="121" t="s">
        <v>218</v>
      </c>
      <c r="E24" s="121" t="s">
        <v>205</v>
      </c>
      <c r="F24" s="121" t="s">
        <v>185</v>
      </c>
      <c r="G24" s="121" t="s">
        <v>45</v>
      </c>
      <c r="H24" s="122">
        <v>1991</v>
      </c>
      <c r="I24" s="74">
        <v>174.6</v>
      </c>
      <c r="J24" s="74">
        <v>155</v>
      </c>
      <c r="K24" s="74">
        <v>155</v>
      </c>
      <c r="L24" s="74">
        <v>155</v>
      </c>
      <c r="M24" s="74">
        <v>155</v>
      </c>
      <c r="N24" s="74">
        <v>155</v>
      </c>
      <c r="O24" s="74">
        <v>155</v>
      </c>
      <c r="P24" s="74">
        <v>155</v>
      </c>
      <c r="Q24" s="74">
        <v>155</v>
      </c>
      <c r="R24" s="74">
        <v>155</v>
      </c>
      <c r="S24" s="74">
        <v>155</v>
      </c>
    </row>
    <row r="25" spans="1:19">
      <c r="A25" s="14">
        <f t="shared" si="0"/>
        <v>25</v>
      </c>
      <c r="B25" s="121" t="s">
        <v>219</v>
      </c>
      <c r="C25" s="121"/>
      <c r="D25" s="121" t="s">
        <v>220</v>
      </c>
      <c r="E25" s="121" t="s">
        <v>267</v>
      </c>
      <c r="F25" s="121" t="s">
        <v>185</v>
      </c>
      <c r="G25" s="121" t="s">
        <v>221</v>
      </c>
      <c r="H25" s="122">
        <v>1977</v>
      </c>
      <c r="I25" s="74">
        <v>734.1</v>
      </c>
      <c r="J25" s="74">
        <v>664</v>
      </c>
      <c r="K25" s="74">
        <v>664</v>
      </c>
      <c r="L25" s="74">
        <v>664</v>
      </c>
      <c r="M25" s="74">
        <v>664</v>
      </c>
      <c r="N25" s="74">
        <v>664</v>
      </c>
      <c r="O25" s="74">
        <v>664</v>
      </c>
      <c r="P25" s="74">
        <v>664</v>
      </c>
      <c r="Q25" s="74">
        <v>664</v>
      </c>
      <c r="R25" s="74">
        <v>664</v>
      </c>
      <c r="S25" s="74">
        <v>664</v>
      </c>
    </row>
    <row r="26" spans="1:19">
      <c r="A26" s="14">
        <f t="shared" si="0"/>
        <v>26</v>
      </c>
      <c r="B26" s="121" t="s">
        <v>222</v>
      </c>
      <c r="C26" s="121"/>
      <c r="D26" s="121" t="s">
        <v>223</v>
      </c>
      <c r="E26" s="121" t="s">
        <v>267</v>
      </c>
      <c r="F26" s="121" t="s">
        <v>185</v>
      </c>
      <c r="G26" s="121" t="s">
        <v>221</v>
      </c>
      <c r="H26" s="122">
        <v>1978</v>
      </c>
      <c r="I26" s="74">
        <v>734.1</v>
      </c>
      <c r="J26" s="74">
        <v>663</v>
      </c>
      <c r="K26" s="74">
        <v>663</v>
      </c>
      <c r="L26" s="74">
        <v>663</v>
      </c>
      <c r="M26" s="74">
        <v>663</v>
      </c>
      <c r="N26" s="74">
        <v>663</v>
      </c>
      <c r="O26" s="74">
        <v>663</v>
      </c>
      <c r="P26" s="74">
        <v>663</v>
      </c>
      <c r="Q26" s="74">
        <v>663</v>
      </c>
      <c r="R26" s="74">
        <v>663</v>
      </c>
      <c r="S26" s="74">
        <v>663</v>
      </c>
    </row>
    <row r="27" spans="1:19">
      <c r="A27" s="14">
        <f t="shared" si="0"/>
        <v>27</v>
      </c>
      <c r="B27" s="121" t="s">
        <v>224</v>
      </c>
      <c r="C27" s="121"/>
      <c r="D27" s="121" t="s">
        <v>225</v>
      </c>
      <c r="E27" s="121" t="s">
        <v>267</v>
      </c>
      <c r="F27" s="121" t="s">
        <v>185</v>
      </c>
      <c r="G27" s="121" t="s">
        <v>221</v>
      </c>
      <c r="H27" s="122">
        <v>1980</v>
      </c>
      <c r="I27" s="74">
        <v>614.6</v>
      </c>
      <c r="J27" s="74">
        <v>577</v>
      </c>
      <c r="K27" s="74">
        <v>577</v>
      </c>
      <c r="L27" s="74">
        <v>577</v>
      </c>
      <c r="M27" s="74">
        <v>577</v>
      </c>
      <c r="N27" s="74">
        <v>577</v>
      </c>
      <c r="O27" s="74">
        <v>577</v>
      </c>
      <c r="P27" s="74">
        <v>577</v>
      </c>
      <c r="Q27" s="74">
        <v>577</v>
      </c>
      <c r="R27" s="74">
        <v>577</v>
      </c>
      <c r="S27" s="74">
        <v>577</v>
      </c>
    </row>
    <row r="28" spans="1:19">
      <c r="A28" s="14">
        <f t="shared" si="0"/>
        <v>28</v>
      </c>
      <c r="B28" s="121" t="s">
        <v>226</v>
      </c>
      <c r="C28" s="121"/>
      <c r="D28" s="121" t="s">
        <v>227</v>
      </c>
      <c r="E28" s="121" t="s">
        <v>267</v>
      </c>
      <c r="F28" s="121" t="s">
        <v>185</v>
      </c>
      <c r="G28" s="121" t="s">
        <v>221</v>
      </c>
      <c r="H28" s="122">
        <v>1982</v>
      </c>
      <c r="I28" s="74">
        <v>653.99</v>
      </c>
      <c r="J28" s="74">
        <v>610</v>
      </c>
      <c r="K28" s="74">
        <v>610</v>
      </c>
      <c r="L28" s="74">
        <v>610</v>
      </c>
      <c r="M28" s="74">
        <v>610</v>
      </c>
      <c r="N28" s="74">
        <v>610</v>
      </c>
      <c r="O28" s="74">
        <v>610</v>
      </c>
      <c r="P28" s="74">
        <v>610</v>
      </c>
      <c r="Q28" s="74">
        <v>610</v>
      </c>
      <c r="R28" s="74">
        <v>610</v>
      </c>
      <c r="S28" s="74">
        <v>610</v>
      </c>
    </row>
    <row r="29" spans="1:19">
      <c r="A29" s="14">
        <f t="shared" si="0"/>
        <v>29</v>
      </c>
      <c r="B29" s="121" t="s">
        <v>228</v>
      </c>
      <c r="C29" s="121"/>
      <c r="D29" s="121" t="s">
        <v>229</v>
      </c>
      <c r="E29" s="121" t="s">
        <v>51</v>
      </c>
      <c r="F29" s="121" t="s">
        <v>2251</v>
      </c>
      <c r="G29" s="121" t="s">
        <v>46</v>
      </c>
      <c r="H29" s="122">
        <v>2000</v>
      </c>
      <c r="I29" s="74">
        <v>195</v>
      </c>
      <c r="J29" s="74">
        <v>176</v>
      </c>
      <c r="K29" s="74">
        <v>176</v>
      </c>
      <c r="L29" s="74">
        <v>176</v>
      </c>
      <c r="M29" s="74">
        <v>176</v>
      </c>
      <c r="N29" s="74">
        <v>176</v>
      </c>
      <c r="O29" s="74">
        <v>176</v>
      </c>
      <c r="P29" s="74">
        <v>176</v>
      </c>
      <c r="Q29" s="74">
        <v>176</v>
      </c>
      <c r="R29" s="74">
        <v>176</v>
      </c>
      <c r="S29" s="74">
        <v>176</v>
      </c>
    </row>
    <row r="30" spans="1:19">
      <c r="A30" s="14">
        <f t="shared" si="0"/>
        <v>30</v>
      </c>
      <c r="B30" s="121" t="s">
        <v>231</v>
      </c>
      <c r="C30" s="121"/>
      <c r="D30" s="121" t="s">
        <v>232</v>
      </c>
      <c r="E30" s="121" t="s">
        <v>51</v>
      </c>
      <c r="F30" s="121" t="s">
        <v>2251</v>
      </c>
      <c r="G30" s="121" t="s">
        <v>46</v>
      </c>
      <c r="H30" s="122">
        <v>2000</v>
      </c>
      <c r="I30" s="74">
        <v>195</v>
      </c>
      <c r="J30" s="74">
        <v>176</v>
      </c>
      <c r="K30" s="74">
        <v>176</v>
      </c>
      <c r="L30" s="74">
        <v>176</v>
      </c>
      <c r="M30" s="74">
        <v>176</v>
      </c>
      <c r="N30" s="74">
        <v>176</v>
      </c>
      <c r="O30" s="74">
        <v>176</v>
      </c>
      <c r="P30" s="74">
        <v>176</v>
      </c>
      <c r="Q30" s="74">
        <v>176</v>
      </c>
      <c r="R30" s="74">
        <v>176</v>
      </c>
      <c r="S30" s="74">
        <v>176</v>
      </c>
    </row>
    <row r="31" spans="1:19">
      <c r="A31" s="14">
        <f t="shared" si="0"/>
        <v>31</v>
      </c>
      <c r="B31" s="121" t="s">
        <v>233</v>
      </c>
      <c r="C31" s="121"/>
      <c r="D31" s="121" t="s">
        <v>234</v>
      </c>
      <c r="E31" s="121" t="s">
        <v>51</v>
      </c>
      <c r="F31" s="121" t="s">
        <v>2251</v>
      </c>
      <c r="G31" s="121" t="s">
        <v>46</v>
      </c>
      <c r="H31" s="122">
        <v>2000</v>
      </c>
      <c r="I31" s="74">
        <v>222</v>
      </c>
      <c r="J31" s="74">
        <v>197</v>
      </c>
      <c r="K31" s="74">
        <v>197</v>
      </c>
      <c r="L31" s="74">
        <v>197</v>
      </c>
      <c r="M31" s="74">
        <v>197</v>
      </c>
      <c r="N31" s="74">
        <v>197</v>
      </c>
      <c r="O31" s="74">
        <v>197</v>
      </c>
      <c r="P31" s="74">
        <v>197</v>
      </c>
      <c r="Q31" s="74">
        <v>197</v>
      </c>
      <c r="R31" s="74">
        <v>197</v>
      </c>
      <c r="S31" s="74">
        <v>197</v>
      </c>
    </row>
    <row r="32" spans="1:19">
      <c r="A32" s="14">
        <f t="shared" si="0"/>
        <v>32</v>
      </c>
      <c r="B32" s="121" t="s">
        <v>235</v>
      </c>
      <c r="C32" s="121"/>
      <c r="D32" s="121" t="s">
        <v>236</v>
      </c>
      <c r="E32" s="121" t="s">
        <v>237</v>
      </c>
      <c r="F32" s="121" t="s">
        <v>2252</v>
      </c>
      <c r="G32" s="121" t="s">
        <v>45</v>
      </c>
      <c r="H32" s="122">
        <v>1973</v>
      </c>
      <c r="I32" s="74">
        <v>21</v>
      </c>
      <c r="J32" s="74">
        <v>20</v>
      </c>
      <c r="K32" s="74">
        <v>20</v>
      </c>
      <c r="L32" s="74">
        <v>20</v>
      </c>
      <c r="M32" s="74">
        <v>20</v>
      </c>
      <c r="N32" s="74">
        <v>20</v>
      </c>
      <c r="O32" s="74">
        <v>20</v>
      </c>
      <c r="P32" s="74">
        <v>20</v>
      </c>
      <c r="Q32" s="74">
        <v>20</v>
      </c>
      <c r="R32" s="74">
        <v>20</v>
      </c>
      <c r="S32" s="74">
        <v>20</v>
      </c>
    </row>
    <row r="33" spans="1:19">
      <c r="A33" s="14">
        <f t="shared" si="0"/>
        <v>33</v>
      </c>
      <c r="B33" s="121" t="s">
        <v>240</v>
      </c>
      <c r="C33" s="121"/>
      <c r="D33" s="121" t="s">
        <v>238</v>
      </c>
      <c r="E33" s="121" t="s">
        <v>239</v>
      </c>
      <c r="F33" s="121" t="s">
        <v>2251</v>
      </c>
      <c r="G33" s="121" t="s">
        <v>90</v>
      </c>
      <c r="H33" s="122">
        <v>2010</v>
      </c>
      <c r="I33" s="74">
        <v>189.55</v>
      </c>
      <c r="J33" s="74">
        <v>165</v>
      </c>
      <c r="K33" s="74">
        <v>165</v>
      </c>
      <c r="L33" s="74">
        <v>165</v>
      </c>
      <c r="M33" s="74">
        <v>165</v>
      </c>
      <c r="N33" s="74">
        <v>165</v>
      </c>
      <c r="O33" s="74">
        <v>165</v>
      </c>
      <c r="P33" s="74">
        <v>165</v>
      </c>
      <c r="Q33" s="74">
        <v>165</v>
      </c>
      <c r="R33" s="74">
        <v>165</v>
      </c>
      <c r="S33" s="74">
        <v>165</v>
      </c>
    </row>
    <row r="34" spans="1:19">
      <c r="A34" s="14">
        <f t="shared" si="0"/>
        <v>34</v>
      </c>
      <c r="B34" s="121" t="s">
        <v>242</v>
      </c>
      <c r="C34" s="121"/>
      <c r="D34" s="121" t="s">
        <v>241</v>
      </c>
      <c r="E34" s="121" t="s">
        <v>239</v>
      </c>
      <c r="F34" s="121" t="s">
        <v>2251</v>
      </c>
      <c r="G34" s="121" t="s">
        <v>90</v>
      </c>
      <c r="H34" s="122">
        <v>2010</v>
      </c>
      <c r="I34" s="74">
        <v>189.55</v>
      </c>
      <c r="J34" s="74">
        <v>165</v>
      </c>
      <c r="K34" s="74">
        <v>165</v>
      </c>
      <c r="L34" s="74">
        <v>165</v>
      </c>
      <c r="M34" s="74">
        <v>165</v>
      </c>
      <c r="N34" s="74">
        <v>165</v>
      </c>
      <c r="O34" s="74">
        <v>165</v>
      </c>
      <c r="P34" s="74">
        <v>165</v>
      </c>
      <c r="Q34" s="74">
        <v>165</v>
      </c>
      <c r="R34" s="74">
        <v>165</v>
      </c>
      <c r="S34" s="74">
        <v>165</v>
      </c>
    </row>
    <row r="35" spans="1:19">
      <c r="A35" s="14">
        <f t="shared" si="0"/>
        <v>35</v>
      </c>
      <c r="B35" s="121" t="s">
        <v>244</v>
      </c>
      <c r="C35" s="121"/>
      <c r="D35" s="121" t="s">
        <v>245</v>
      </c>
      <c r="E35" s="121" t="s">
        <v>239</v>
      </c>
      <c r="F35" s="121" t="s">
        <v>2253</v>
      </c>
      <c r="G35" s="121" t="s">
        <v>90</v>
      </c>
      <c r="H35" s="122">
        <v>1974</v>
      </c>
      <c r="I35" s="74">
        <v>352.8</v>
      </c>
      <c r="J35" s="74">
        <v>292</v>
      </c>
      <c r="K35" s="74">
        <v>292</v>
      </c>
      <c r="L35" s="74">
        <v>292</v>
      </c>
      <c r="M35" s="74">
        <v>292</v>
      </c>
      <c r="N35" s="74">
        <v>292</v>
      </c>
      <c r="O35" s="74">
        <v>292</v>
      </c>
      <c r="P35" s="74">
        <v>292</v>
      </c>
      <c r="Q35" s="74">
        <v>292</v>
      </c>
      <c r="R35" s="74">
        <v>292</v>
      </c>
      <c r="S35" s="74">
        <v>292</v>
      </c>
    </row>
    <row r="36" spans="1:19">
      <c r="A36" s="14">
        <f t="shared" si="0"/>
        <v>36</v>
      </c>
      <c r="B36" s="121" t="s">
        <v>249</v>
      </c>
      <c r="C36" s="121"/>
      <c r="D36" s="121" t="s">
        <v>243</v>
      </c>
      <c r="E36" s="121" t="s">
        <v>239</v>
      </c>
      <c r="F36" s="121" t="s">
        <v>2251</v>
      </c>
      <c r="G36" s="121" t="s">
        <v>90</v>
      </c>
      <c r="H36" s="122">
        <v>1976</v>
      </c>
      <c r="I36" s="74">
        <v>351</v>
      </c>
      <c r="J36" s="74">
        <v>325</v>
      </c>
      <c r="K36" s="74">
        <v>325</v>
      </c>
      <c r="L36" s="74">
        <v>325</v>
      </c>
      <c r="M36" s="74">
        <v>325</v>
      </c>
      <c r="N36" s="74">
        <v>325</v>
      </c>
      <c r="O36" s="74">
        <v>325</v>
      </c>
      <c r="P36" s="74">
        <v>325</v>
      </c>
      <c r="Q36" s="74">
        <v>325</v>
      </c>
      <c r="R36" s="74">
        <v>325</v>
      </c>
      <c r="S36" s="74">
        <v>325</v>
      </c>
    </row>
    <row r="37" spans="1:19">
      <c r="A37" s="14">
        <f t="shared" si="0"/>
        <v>37</v>
      </c>
      <c r="B37" s="121" t="s">
        <v>246</v>
      </c>
      <c r="C37" s="121" t="s">
        <v>3071</v>
      </c>
      <c r="D37" s="121" t="s">
        <v>247</v>
      </c>
      <c r="E37" s="121" t="s">
        <v>248</v>
      </c>
      <c r="F37" s="121" t="s">
        <v>2251</v>
      </c>
      <c r="G37" s="121" t="s">
        <v>46</v>
      </c>
      <c r="H37" s="122">
        <v>2002</v>
      </c>
      <c r="I37" s="74">
        <v>188</v>
      </c>
      <c r="J37" s="74">
        <v>167</v>
      </c>
      <c r="K37" s="74">
        <v>167</v>
      </c>
      <c r="L37" s="74">
        <v>167</v>
      </c>
      <c r="M37" s="74">
        <v>167</v>
      </c>
      <c r="N37" s="74">
        <v>167</v>
      </c>
      <c r="O37" s="74">
        <v>167</v>
      </c>
      <c r="P37" s="74">
        <v>167</v>
      </c>
      <c r="Q37" s="74">
        <v>167</v>
      </c>
      <c r="R37" s="74">
        <v>167</v>
      </c>
      <c r="S37" s="74">
        <v>167</v>
      </c>
    </row>
    <row r="38" spans="1:19">
      <c r="A38" s="14">
        <f t="shared" si="0"/>
        <v>38</v>
      </c>
      <c r="B38" s="121" t="s">
        <v>250</v>
      </c>
      <c r="C38" s="121" t="s">
        <v>3071</v>
      </c>
      <c r="D38" s="121" t="s">
        <v>251</v>
      </c>
      <c r="E38" s="121" t="s">
        <v>248</v>
      </c>
      <c r="F38" s="121" t="s">
        <v>2251</v>
      </c>
      <c r="G38" s="121" t="s">
        <v>46</v>
      </c>
      <c r="H38" s="122">
        <v>2002</v>
      </c>
      <c r="I38" s="74">
        <v>188</v>
      </c>
      <c r="J38" s="74">
        <v>167</v>
      </c>
      <c r="K38" s="74">
        <v>167</v>
      </c>
      <c r="L38" s="74">
        <v>167</v>
      </c>
      <c r="M38" s="74">
        <v>167</v>
      </c>
      <c r="N38" s="74">
        <v>167</v>
      </c>
      <c r="O38" s="74">
        <v>167</v>
      </c>
      <c r="P38" s="74">
        <v>167</v>
      </c>
      <c r="Q38" s="74">
        <v>167</v>
      </c>
      <c r="R38" s="74">
        <v>167</v>
      </c>
      <c r="S38" s="74">
        <v>167</v>
      </c>
    </row>
    <row r="39" spans="1:19">
      <c r="A39" s="14">
        <f t="shared" si="0"/>
        <v>39</v>
      </c>
      <c r="B39" s="121" t="s">
        <v>252</v>
      </c>
      <c r="C39" s="121" t="s">
        <v>3071</v>
      </c>
      <c r="D39" s="121" t="s">
        <v>253</v>
      </c>
      <c r="E39" s="121" t="s">
        <v>248</v>
      </c>
      <c r="F39" s="121" t="s">
        <v>2251</v>
      </c>
      <c r="G39" s="121" t="s">
        <v>46</v>
      </c>
      <c r="H39" s="122">
        <v>2002</v>
      </c>
      <c r="I39" s="74">
        <v>242</v>
      </c>
      <c r="J39" s="74">
        <v>234</v>
      </c>
      <c r="K39" s="74">
        <v>234</v>
      </c>
      <c r="L39" s="74">
        <v>234</v>
      </c>
      <c r="M39" s="74">
        <v>234</v>
      </c>
      <c r="N39" s="74">
        <v>234</v>
      </c>
      <c r="O39" s="74">
        <v>234</v>
      </c>
      <c r="P39" s="74">
        <v>234</v>
      </c>
      <c r="Q39" s="74">
        <v>234</v>
      </c>
      <c r="R39" s="74">
        <v>234</v>
      </c>
      <c r="S39" s="74">
        <v>234</v>
      </c>
    </row>
    <row r="40" spans="1:19">
      <c r="A40" s="14">
        <f t="shared" si="0"/>
        <v>40</v>
      </c>
      <c r="B40" s="121" t="s">
        <v>254</v>
      </c>
      <c r="C40" s="121"/>
      <c r="D40" s="121" t="s">
        <v>255</v>
      </c>
      <c r="E40" s="121" t="s">
        <v>256</v>
      </c>
      <c r="F40" s="121" t="s">
        <v>2251</v>
      </c>
      <c r="G40" s="121" t="s">
        <v>45</v>
      </c>
      <c r="H40" s="122">
        <v>2000</v>
      </c>
      <c r="I40" s="74">
        <v>188.7</v>
      </c>
      <c r="J40" s="74">
        <v>170.9</v>
      </c>
      <c r="K40" s="74">
        <v>170.9</v>
      </c>
      <c r="L40" s="74">
        <v>170.9</v>
      </c>
      <c r="M40" s="74">
        <v>170.9</v>
      </c>
      <c r="N40" s="74">
        <v>170.9</v>
      </c>
      <c r="O40" s="74">
        <v>170.9</v>
      </c>
      <c r="P40" s="74">
        <v>170.9</v>
      </c>
      <c r="Q40" s="74">
        <v>170.9</v>
      </c>
      <c r="R40" s="74">
        <v>170.9</v>
      </c>
      <c r="S40" s="74">
        <v>170.9</v>
      </c>
    </row>
    <row r="41" spans="1:19">
      <c r="A41" s="14">
        <f t="shared" si="0"/>
        <v>41</v>
      </c>
      <c r="B41" s="121" t="s">
        <v>259</v>
      </c>
      <c r="C41" s="121"/>
      <c r="D41" s="121" t="s">
        <v>260</v>
      </c>
      <c r="E41" s="121" t="s">
        <v>256</v>
      </c>
      <c r="F41" s="121" t="s">
        <v>2251</v>
      </c>
      <c r="G41" s="121" t="s">
        <v>45</v>
      </c>
      <c r="H41" s="122">
        <v>2000</v>
      </c>
      <c r="I41" s="74">
        <v>188.7</v>
      </c>
      <c r="J41" s="74">
        <v>170.9</v>
      </c>
      <c r="K41" s="74">
        <v>170.9</v>
      </c>
      <c r="L41" s="74">
        <v>170.9</v>
      </c>
      <c r="M41" s="74">
        <v>170.9</v>
      </c>
      <c r="N41" s="74">
        <v>170.9</v>
      </c>
      <c r="O41" s="74">
        <v>170.9</v>
      </c>
      <c r="P41" s="74">
        <v>170.9</v>
      </c>
      <c r="Q41" s="74">
        <v>170.9</v>
      </c>
      <c r="R41" s="74">
        <v>170.9</v>
      </c>
      <c r="S41" s="74">
        <v>170.9</v>
      </c>
    </row>
    <row r="42" spans="1:19">
      <c r="A42" s="14">
        <f t="shared" si="0"/>
        <v>42</v>
      </c>
      <c r="B42" s="121" t="s">
        <v>261</v>
      </c>
      <c r="C42" s="121"/>
      <c r="D42" s="121" t="s">
        <v>262</v>
      </c>
      <c r="E42" s="121" t="s">
        <v>256</v>
      </c>
      <c r="F42" s="121" t="s">
        <v>2251</v>
      </c>
      <c r="G42" s="121" t="s">
        <v>45</v>
      </c>
      <c r="H42" s="122">
        <v>2001</v>
      </c>
      <c r="I42" s="74">
        <v>188.7</v>
      </c>
      <c r="J42" s="74">
        <v>168.5</v>
      </c>
      <c r="K42" s="74">
        <v>168.5</v>
      </c>
      <c r="L42" s="74">
        <v>168.5</v>
      </c>
      <c r="M42" s="74">
        <v>168.5</v>
      </c>
      <c r="N42" s="74">
        <v>168.5</v>
      </c>
      <c r="O42" s="74">
        <v>168.5</v>
      </c>
      <c r="P42" s="74">
        <v>168.5</v>
      </c>
      <c r="Q42" s="74">
        <v>168.5</v>
      </c>
      <c r="R42" s="74">
        <v>168.5</v>
      </c>
      <c r="S42" s="74">
        <v>168.5</v>
      </c>
    </row>
    <row r="43" spans="1:19">
      <c r="A43" s="14">
        <f t="shared" si="0"/>
        <v>43</v>
      </c>
      <c r="B43" s="121" t="s">
        <v>257</v>
      </c>
      <c r="C43" s="121"/>
      <c r="D43" s="121" t="s">
        <v>258</v>
      </c>
      <c r="E43" s="121" t="s">
        <v>256</v>
      </c>
      <c r="F43" s="121" t="s">
        <v>2251</v>
      </c>
      <c r="G43" s="121" t="s">
        <v>45</v>
      </c>
      <c r="H43" s="122">
        <v>2001</v>
      </c>
      <c r="I43" s="74">
        <v>94.95</v>
      </c>
      <c r="J43" s="74">
        <v>85.2</v>
      </c>
      <c r="K43" s="74">
        <v>85.2</v>
      </c>
      <c r="L43" s="74">
        <v>85.2</v>
      </c>
      <c r="M43" s="74">
        <v>85.2</v>
      </c>
      <c r="N43" s="74">
        <v>85.2</v>
      </c>
      <c r="O43" s="74">
        <v>85.2</v>
      </c>
      <c r="P43" s="74">
        <v>85.2</v>
      </c>
      <c r="Q43" s="74">
        <v>85.2</v>
      </c>
      <c r="R43" s="74">
        <v>85.2</v>
      </c>
      <c r="S43" s="74">
        <v>85.2</v>
      </c>
    </row>
    <row r="44" spans="1:19">
      <c r="A44" s="14">
        <f t="shared" si="0"/>
        <v>44</v>
      </c>
      <c r="B44" s="121" t="s">
        <v>263</v>
      </c>
      <c r="C44" s="121"/>
      <c r="D44" s="121" t="s">
        <v>264</v>
      </c>
      <c r="E44" s="121" t="s">
        <v>256</v>
      </c>
      <c r="F44" s="121" t="s">
        <v>2251</v>
      </c>
      <c r="G44" s="121" t="s">
        <v>45</v>
      </c>
      <c r="H44" s="122">
        <v>2009</v>
      </c>
      <c r="I44" s="74">
        <v>254.15</v>
      </c>
      <c r="J44" s="74">
        <v>226.7</v>
      </c>
      <c r="K44" s="74">
        <v>226.7</v>
      </c>
      <c r="L44" s="74">
        <v>226.7</v>
      </c>
      <c r="M44" s="74">
        <v>226.7</v>
      </c>
      <c r="N44" s="74">
        <v>226.7</v>
      </c>
      <c r="O44" s="74">
        <v>226.7</v>
      </c>
      <c r="P44" s="74">
        <v>226.7</v>
      </c>
      <c r="Q44" s="74">
        <v>226.7</v>
      </c>
      <c r="R44" s="74">
        <v>226.7</v>
      </c>
      <c r="S44" s="74">
        <v>226.7</v>
      </c>
    </row>
    <row r="45" spans="1:19">
      <c r="A45" s="14">
        <f t="shared" si="0"/>
        <v>45</v>
      </c>
      <c r="B45" s="121" t="s">
        <v>265</v>
      </c>
      <c r="C45" s="121"/>
      <c r="D45" s="121" t="s">
        <v>266</v>
      </c>
      <c r="E45" s="121" t="s">
        <v>267</v>
      </c>
      <c r="F45" s="121" t="s">
        <v>2251</v>
      </c>
      <c r="G45" s="121" t="s">
        <v>221</v>
      </c>
      <c r="H45" s="122">
        <v>2003</v>
      </c>
      <c r="I45" s="74">
        <v>198.9</v>
      </c>
      <c r="J45" s="74">
        <v>168</v>
      </c>
      <c r="K45" s="74">
        <v>168</v>
      </c>
      <c r="L45" s="74">
        <v>168</v>
      </c>
      <c r="M45" s="74">
        <v>168</v>
      </c>
      <c r="N45" s="74">
        <v>168</v>
      </c>
      <c r="O45" s="74">
        <v>168</v>
      </c>
      <c r="P45" s="74">
        <v>168</v>
      </c>
      <c r="Q45" s="74">
        <v>168</v>
      </c>
      <c r="R45" s="74">
        <v>168</v>
      </c>
      <c r="S45" s="74">
        <v>168</v>
      </c>
    </row>
    <row r="46" spans="1:19">
      <c r="A46" s="14">
        <f t="shared" si="0"/>
        <v>46</v>
      </c>
      <c r="B46" s="121" t="s">
        <v>268</v>
      </c>
      <c r="C46" s="121"/>
      <c r="D46" s="121" t="s">
        <v>269</v>
      </c>
      <c r="E46" s="121" t="s">
        <v>267</v>
      </c>
      <c r="F46" s="121" t="s">
        <v>2251</v>
      </c>
      <c r="G46" s="121" t="s">
        <v>221</v>
      </c>
      <c r="H46" s="122">
        <v>2003</v>
      </c>
      <c r="I46" s="74">
        <v>198.9</v>
      </c>
      <c r="J46" s="74">
        <v>168</v>
      </c>
      <c r="K46" s="74">
        <v>168</v>
      </c>
      <c r="L46" s="74">
        <v>168</v>
      </c>
      <c r="M46" s="74">
        <v>168</v>
      </c>
      <c r="N46" s="74">
        <v>168</v>
      </c>
      <c r="O46" s="74">
        <v>168</v>
      </c>
      <c r="P46" s="74">
        <v>168</v>
      </c>
      <c r="Q46" s="74">
        <v>168</v>
      </c>
      <c r="R46" s="74">
        <v>168</v>
      </c>
      <c r="S46" s="74">
        <v>168</v>
      </c>
    </row>
    <row r="47" spans="1:19">
      <c r="A47" s="14">
        <f t="shared" si="0"/>
        <v>47</v>
      </c>
      <c r="B47" s="121" t="s">
        <v>271</v>
      </c>
      <c r="C47" s="121"/>
      <c r="D47" s="121" t="s">
        <v>272</v>
      </c>
      <c r="E47" s="121" t="s">
        <v>267</v>
      </c>
      <c r="F47" s="121" t="s">
        <v>2251</v>
      </c>
      <c r="G47" s="121" t="s">
        <v>221</v>
      </c>
      <c r="H47" s="122">
        <v>2003</v>
      </c>
      <c r="I47" s="74">
        <v>275.57</v>
      </c>
      <c r="J47" s="74">
        <v>270</v>
      </c>
      <c r="K47" s="74">
        <v>270</v>
      </c>
      <c r="L47" s="74">
        <v>270</v>
      </c>
      <c r="M47" s="74">
        <v>270</v>
      </c>
      <c r="N47" s="74">
        <v>270</v>
      </c>
      <c r="O47" s="74">
        <v>270</v>
      </c>
      <c r="P47" s="74">
        <v>270</v>
      </c>
      <c r="Q47" s="74">
        <v>270</v>
      </c>
      <c r="R47" s="74">
        <v>270</v>
      </c>
      <c r="S47" s="74">
        <v>270</v>
      </c>
    </row>
    <row r="48" spans="1:19">
      <c r="A48" s="14">
        <f t="shared" si="0"/>
        <v>48</v>
      </c>
      <c r="B48" s="121" t="s">
        <v>273</v>
      </c>
      <c r="C48" s="121"/>
      <c r="D48" s="121" t="s">
        <v>274</v>
      </c>
      <c r="E48" s="121" t="s">
        <v>275</v>
      </c>
      <c r="F48" s="121" t="s">
        <v>2251</v>
      </c>
      <c r="G48" s="121" t="s">
        <v>47</v>
      </c>
      <c r="H48" s="122">
        <v>1987</v>
      </c>
      <c r="I48" s="74">
        <v>75</v>
      </c>
      <c r="J48" s="74">
        <v>77.5</v>
      </c>
      <c r="K48" s="74">
        <v>77.5</v>
      </c>
      <c r="L48" s="74">
        <v>77.5</v>
      </c>
      <c r="M48" s="74">
        <v>77.5</v>
      </c>
      <c r="N48" s="74">
        <v>77.5</v>
      </c>
      <c r="O48" s="74">
        <v>77.5</v>
      </c>
      <c r="P48" s="74">
        <v>77.5</v>
      </c>
      <c r="Q48" s="74">
        <v>77.5</v>
      </c>
      <c r="R48" s="74">
        <v>77.5</v>
      </c>
      <c r="S48" s="74">
        <v>77.5</v>
      </c>
    </row>
    <row r="49" spans="1:19">
      <c r="A49" s="14">
        <f t="shared" si="0"/>
        <v>49</v>
      </c>
      <c r="B49" s="121" t="s">
        <v>276</v>
      </c>
      <c r="C49" s="121"/>
      <c r="D49" s="121" t="s">
        <v>277</v>
      </c>
      <c r="E49" s="121" t="s">
        <v>275</v>
      </c>
      <c r="F49" s="121" t="s">
        <v>2251</v>
      </c>
      <c r="G49" s="121" t="s">
        <v>47</v>
      </c>
      <c r="H49" s="122">
        <v>1987</v>
      </c>
      <c r="I49" s="74">
        <v>75</v>
      </c>
      <c r="J49" s="74">
        <v>77.5</v>
      </c>
      <c r="K49" s="74">
        <v>77.5</v>
      </c>
      <c r="L49" s="74">
        <v>77.5</v>
      </c>
      <c r="M49" s="74">
        <v>77.5</v>
      </c>
      <c r="N49" s="74">
        <v>77.5</v>
      </c>
      <c r="O49" s="74">
        <v>77.5</v>
      </c>
      <c r="P49" s="74">
        <v>77.5</v>
      </c>
      <c r="Q49" s="74">
        <v>77.5</v>
      </c>
      <c r="R49" s="74">
        <v>77.5</v>
      </c>
      <c r="S49" s="74">
        <v>77.5</v>
      </c>
    </row>
    <row r="50" spans="1:19">
      <c r="A50" s="14">
        <f t="shared" si="0"/>
        <v>50</v>
      </c>
      <c r="B50" s="121" t="s">
        <v>278</v>
      </c>
      <c r="C50" s="121"/>
      <c r="D50" s="121" t="s">
        <v>279</v>
      </c>
      <c r="E50" s="121" t="s">
        <v>275</v>
      </c>
      <c r="F50" s="121" t="s">
        <v>2251</v>
      </c>
      <c r="G50" s="121" t="s">
        <v>47</v>
      </c>
      <c r="H50" s="122">
        <v>1988</v>
      </c>
      <c r="I50" s="74">
        <v>62</v>
      </c>
      <c r="J50" s="74">
        <v>74</v>
      </c>
      <c r="K50" s="74">
        <v>74</v>
      </c>
      <c r="L50" s="74">
        <v>74</v>
      </c>
      <c r="M50" s="74">
        <v>74</v>
      </c>
      <c r="N50" s="74">
        <v>74</v>
      </c>
      <c r="O50" s="74">
        <v>74</v>
      </c>
      <c r="P50" s="74">
        <v>74</v>
      </c>
      <c r="Q50" s="74">
        <v>74</v>
      </c>
      <c r="R50" s="74">
        <v>74</v>
      </c>
      <c r="S50" s="74">
        <v>74</v>
      </c>
    </row>
    <row r="51" spans="1:19">
      <c r="A51" s="14">
        <f t="shared" si="0"/>
        <v>51</v>
      </c>
      <c r="B51" s="121" t="s">
        <v>286</v>
      </c>
      <c r="C51" s="121"/>
      <c r="D51" s="121" t="s">
        <v>280</v>
      </c>
      <c r="E51" s="121" t="s">
        <v>281</v>
      </c>
      <c r="F51" s="121" t="s">
        <v>2252</v>
      </c>
      <c r="G51" s="121" t="s">
        <v>90</v>
      </c>
      <c r="H51" s="122">
        <v>2017</v>
      </c>
      <c r="I51" s="74">
        <v>60.5</v>
      </c>
      <c r="J51" s="74">
        <v>49.8</v>
      </c>
      <c r="K51" s="74">
        <v>49.8</v>
      </c>
      <c r="L51" s="74">
        <v>49.8</v>
      </c>
      <c r="M51" s="74">
        <v>49.8</v>
      </c>
      <c r="N51" s="74">
        <v>49.8</v>
      </c>
      <c r="O51" s="74">
        <v>49.8</v>
      </c>
      <c r="P51" s="74">
        <v>49.8</v>
      </c>
      <c r="Q51" s="74">
        <v>49.8</v>
      </c>
      <c r="R51" s="74">
        <v>49.8</v>
      </c>
      <c r="S51" s="74">
        <v>49.8</v>
      </c>
    </row>
    <row r="52" spans="1:19">
      <c r="A52" s="14">
        <f t="shared" si="0"/>
        <v>52</v>
      </c>
      <c r="B52" s="121" t="s">
        <v>289</v>
      </c>
      <c r="C52" s="121"/>
      <c r="D52" s="121" t="s">
        <v>282</v>
      </c>
      <c r="E52" s="121" t="s">
        <v>281</v>
      </c>
      <c r="F52" s="121" t="s">
        <v>2252</v>
      </c>
      <c r="G52" s="121" t="s">
        <v>90</v>
      </c>
      <c r="H52" s="122">
        <v>2017</v>
      </c>
      <c r="I52" s="74">
        <v>60.5</v>
      </c>
      <c r="J52" s="74">
        <v>49.8</v>
      </c>
      <c r="K52" s="74">
        <v>49.8</v>
      </c>
      <c r="L52" s="74">
        <v>49.8</v>
      </c>
      <c r="M52" s="74">
        <v>49.8</v>
      </c>
      <c r="N52" s="74">
        <v>49.8</v>
      </c>
      <c r="O52" s="74">
        <v>49.8</v>
      </c>
      <c r="P52" s="74">
        <v>49.8</v>
      </c>
      <c r="Q52" s="74">
        <v>49.8</v>
      </c>
      <c r="R52" s="74">
        <v>49.8</v>
      </c>
      <c r="S52" s="74">
        <v>49.8</v>
      </c>
    </row>
    <row r="53" spans="1:19">
      <c r="A53" s="14">
        <f t="shared" si="0"/>
        <v>53</v>
      </c>
      <c r="B53" s="121" t="s">
        <v>292</v>
      </c>
      <c r="C53" s="121"/>
      <c r="D53" s="121" t="s">
        <v>293</v>
      </c>
      <c r="E53" s="121" t="s">
        <v>294</v>
      </c>
      <c r="F53" s="121" t="s">
        <v>2252</v>
      </c>
      <c r="G53" s="121" t="s">
        <v>221</v>
      </c>
      <c r="H53" s="122">
        <v>2017</v>
      </c>
      <c r="I53" s="74">
        <v>60.5</v>
      </c>
      <c r="J53" s="74">
        <v>49.8</v>
      </c>
      <c r="K53" s="74">
        <v>49.8</v>
      </c>
      <c r="L53" s="74">
        <v>49.8</v>
      </c>
      <c r="M53" s="74">
        <v>49.8</v>
      </c>
      <c r="N53" s="74">
        <v>49.8</v>
      </c>
      <c r="O53" s="74">
        <v>49.8</v>
      </c>
      <c r="P53" s="74">
        <v>49.8</v>
      </c>
      <c r="Q53" s="74">
        <v>49.8</v>
      </c>
      <c r="R53" s="74">
        <v>49.8</v>
      </c>
      <c r="S53" s="74">
        <v>49.8</v>
      </c>
    </row>
    <row r="54" spans="1:19">
      <c r="A54" s="14">
        <f t="shared" si="0"/>
        <v>54</v>
      </c>
      <c r="B54" s="121" t="s">
        <v>298</v>
      </c>
      <c r="C54" s="121"/>
      <c r="D54" s="121" t="s">
        <v>299</v>
      </c>
      <c r="E54" s="121" t="s">
        <v>294</v>
      </c>
      <c r="F54" s="121" t="s">
        <v>2252</v>
      </c>
      <c r="G54" s="121" t="s">
        <v>221</v>
      </c>
      <c r="H54" s="122">
        <v>2017</v>
      </c>
      <c r="I54" s="74">
        <v>60.5</v>
      </c>
      <c r="J54" s="74">
        <v>49.8</v>
      </c>
      <c r="K54" s="74">
        <v>49.8</v>
      </c>
      <c r="L54" s="74">
        <v>49.8</v>
      </c>
      <c r="M54" s="74">
        <v>49.8</v>
      </c>
      <c r="N54" s="74">
        <v>49.8</v>
      </c>
      <c r="O54" s="74">
        <v>49.8</v>
      </c>
      <c r="P54" s="74">
        <v>49.8</v>
      </c>
      <c r="Q54" s="74">
        <v>49.8</v>
      </c>
      <c r="R54" s="74">
        <v>49.8</v>
      </c>
      <c r="S54" s="74">
        <v>49.8</v>
      </c>
    </row>
    <row r="55" spans="1:19">
      <c r="A55" s="14">
        <f t="shared" si="0"/>
        <v>55</v>
      </c>
      <c r="B55" s="121" t="s">
        <v>283</v>
      </c>
      <c r="C55" s="121"/>
      <c r="D55" s="121" t="s">
        <v>284</v>
      </c>
      <c r="E55" s="121" t="s">
        <v>285</v>
      </c>
      <c r="F55" s="121" t="s">
        <v>2251</v>
      </c>
      <c r="G55" s="121" t="s">
        <v>221</v>
      </c>
      <c r="H55" s="122">
        <v>2009</v>
      </c>
      <c r="I55" s="74">
        <v>205</v>
      </c>
      <c r="J55" s="74">
        <v>173</v>
      </c>
      <c r="K55" s="74">
        <v>173</v>
      </c>
      <c r="L55" s="74">
        <v>173</v>
      </c>
      <c r="M55" s="74">
        <v>173</v>
      </c>
      <c r="N55" s="74">
        <v>173</v>
      </c>
      <c r="O55" s="74">
        <v>173</v>
      </c>
      <c r="P55" s="74">
        <v>173</v>
      </c>
      <c r="Q55" s="74">
        <v>173</v>
      </c>
      <c r="R55" s="74">
        <v>173</v>
      </c>
      <c r="S55" s="74">
        <v>173</v>
      </c>
    </row>
    <row r="56" spans="1:19">
      <c r="A56" s="14">
        <f t="shared" si="0"/>
        <v>56</v>
      </c>
      <c r="B56" s="121" t="s">
        <v>287</v>
      </c>
      <c r="C56" s="121"/>
      <c r="D56" s="121" t="s">
        <v>288</v>
      </c>
      <c r="E56" s="121" t="s">
        <v>285</v>
      </c>
      <c r="F56" s="121" t="s">
        <v>2251</v>
      </c>
      <c r="G56" s="121" t="s">
        <v>221</v>
      </c>
      <c r="H56" s="122">
        <v>2009</v>
      </c>
      <c r="I56" s="74">
        <v>205</v>
      </c>
      <c r="J56" s="74">
        <v>173</v>
      </c>
      <c r="K56" s="74">
        <v>173</v>
      </c>
      <c r="L56" s="74">
        <v>173</v>
      </c>
      <c r="M56" s="74">
        <v>173</v>
      </c>
      <c r="N56" s="74">
        <v>173</v>
      </c>
      <c r="O56" s="74">
        <v>173</v>
      </c>
      <c r="P56" s="74">
        <v>173</v>
      </c>
      <c r="Q56" s="74">
        <v>173</v>
      </c>
      <c r="R56" s="74">
        <v>173</v>
      </c>
      <c r="S56" s="74">
        <v>173</v>
      </c>
    </row>
    <row r="57" spans="1:19">
      <c r="A57" s="14">
        <f t="shared" si="0"/>
        <v>57</v>
      </c>
      <c r="B57" s="121" t="s">
        <v>290</v>
      </c>
      <c r="C57" s="121"/>
      <c r="D57" s="121" t="s">
        <v>291</v>
      </c>
      <c r="E57" s="121" t="s">
        <v>285</v>
      </c>
      <c r="F57" s="121" t="s">
        <v>2251</v>
      </c>
      <c r="G57" s="121" t="s">
        <v>221</v>
      </c>
      <c r="H57" s="122">
        <v>2009</v>
      </c>
      <c r="I57" s="74">
        <v>205</v>
      </c>
      <c r="J57" s="74">
        <v>186</v>
      </c>
      <c r="K57" s="74">
        <v>186</v>
      </c>
      <c r="L57" s="74">
        <v>186</v>
      </c>
      <c r="M57" s="74">
        <v>186</v>
      </c>
      <c r="N57" s="74">
        <v>186</v>
      </c>
      <c r="O57" s="74">
        <v>186</v>
      </c>
      <c r="P57" s="74">
        <v>186</v>
      </c>
      <c r="Q57" s="74">
        <v>186</v>
      </c>
      <c r="R57" s="74">
        <v>186</v>
      </c>
      <c r="S57" s="74">
        <v>186</v>
      </c>
    </row>
    <row r="58" spans="1:19">
      <c r="A58" s="14">
        <f t="shared" si="0"/>
        <v>58</v>
      </c>
      <c r="B58" s="121" t="s">
        <v>308</v>
      </c>
      <c r="C58" s="121"/>
      <c r="D58" s="121" t="s">
        <v>309</v>
      </c>
      <c r="E58" s="121" t="s">
        <v>285</v>
      </c>
      <c r="F58" s="121" t="s">
        <v>2253</v>
      </c>
      <c r="G58" s="121" t="s">
        <v>221</v>
      </c>
      <c r="H58" s="122">
        <v>1970</v>
      </c>
      <c r="I58" s="74">
        <v>765</v>
      </c>
      <c r="J58" s="74">
        <v>745</v>
      </c>
      <c r="K58" s="74">
        <v>745</v>
      </c>
      <c r="L58" s="74">
        <v>745</v>
      </c>
      <c r="M58" s="74">
        <v>745</v>
      </c>
      <c r="N58" s="74">
        <v>745</v>
      </c>
      <c r="O58" s="74">
        <v>745</v>
      </c>
      <c r="P58" s="74">
        <v>745</v>
      </c>
      <c r="Q58" s="74">
        <v>745</v>
      </c>
      <c r="R58" s="74">
        <v>745</v>
      </c>
      <c r="S58" s="74">
        <v>745</v>
      </c>
    </row>
    <row r="59" spans="1:19">
      <c r="A59" s="14">
        <f t="shared" si="0"/>
        <v>59</v>
      </c>
      <c r="B59" s="121" t="s">
        <v>312</v>
      </c>
      <c r="C59" s="121"/>
      <c r="D59" s="121" t="s">
        <v>313</v>
      </c>
      <c r="E59" s="121" t="s">
        <v>285</v>
      </c>
      <c r="F59" s="121" t="s">
        <v>2253</v>
      </c>
      <c r="G59" s="121" t="s">
        <v>221</v>
      </c>
      <c r="H59" s="122">
        <v>1972</v>
      </c>
      <c r="I59" s="74">
        <v>765</v>
      </c>
      <c r="J59" s="74">
        <v>749</v>
      </c>
      <c r="K59" s="74">
        <v>749</v>
      </c>
      <c r="L59" s="74">
        <v>749</v>
      </c>
      <c r="M59" s="74">
        <v>749</v>
      </c>
      <c r="N59" s="74">
        <v>749</v>
      </c>
      <c r="O59" s="74">
        <v>749</v>
      </c>
      <c r="P59" s="74">
        <v>749</v>
      </c>
      <c r="Q59" s="74">
        <v>749</v>
      </c>
      <c r="R59" s="74">
        <v>749</v>
      </c>
      <c r="S59" s="74">
        <v>749</v>
      </c>
    </row>
    <row r="60" spans="1:19">
      <c r="A60" s="14">
        <f t="shared" si="0"/>
        <v>60</v>
      </c>
      <c r="B60" s="121" t="s">
        <v>295</v>
      </c>
      <c r="C60" s="121"/>
      <c r="D60" s="121" t="s">
        <v>296</v>
      </c>
      <c r="E60" s="121" t="s">
        <v>297</v>
      </c>
      <c r="F60" s="121" t="s">
        <v>2251</v>
      </c>
      <c r="G60" s="121" t="s">
        <v>46</v>
      </c>
      <c r="H60" s="122">
        <v>2007</v>
      </c>
      <c r="I60" s="74">
        <v>86.5</v>
      </c>
      <c r="J60" s="74">
        <v>85</v>
      </c>
      <c r="K60" s="74">
        <v>85</v>
      </c>
      <c r="L60" s="74">
        <v>85</v>
      </c>
      <c r="M60" s="74">
        <v>85</v>
      </c>
      <c r="N60" s="74">
        <v>85</v>
      </c>
      <c r="O60" s="74">
        <v>85</v>
      </c>
      <c r="P60" s="74">
        <v>85</v>
      </c>
      <c r="Q60" s="74">
        <v>85</v>
      </c>
      <c r="R60" s="74">
        <v>85</v>
      </c>
      <c r="S60" s="74">
        <v>85</v>
      </c>
    </row>
    <row r="61" spans="1:19">
      <c r="A61" s="14">
        <f t="shared" si="0"/>
        <v>61</v>
      </c>
      <c r="B61" s="121" t="s">
        <v>300</v>
      </c>
      <c r="C61" s="121"/>
      <c r="D61" s="121" t="s">
        <v>301</v>
      </c>
      <c r="E61" s="121" t="s">
        <v>297</v>
      </c>
      <c r="F61" s="121" t="s">
        <v>2251</v>
      </c>
      <c r="G61" s="121" t="s">
        <v>46</v>
      </c>
      <c r="H61" s="122">
        <v>2007</v>
      </c>
      <c r="I61" s="74">
        <v>86.5</v>
      </c>
      <c r="J61" s="74">
        <v>79.099999999999994</v>
      </c>
      <c r="K61" s="74">
        <v>79.099999999999994</v>
      </c>
      <c r="L61" s="74">
        <v>79.099999999999994</v>
      </c>
      <c r="M61" s="74">
        <v>79.099999999999994</v>
      </c>
      <c r="N61" s="74">
        <v>79.099999999999994</v>
      </c>
      <c r="O61" s="74">
        <v>79.099999999999994</v>
      </c>
      <c r="P61" s="74">
        <v>79.099999999999994</v>
      </c>
      <c r="Q61" s="74">
        <v>79.099999999999994</v>
      </c>
      <c r="R61" s="74">
        <v>79.099999999999994</v>
      </c>
      <c r="S61" s="74">
        <v>79.099999999999994</v>
      </c>
    </row>
    <row r="62" spans="1:19">
      <c r="A62" s="14">
        <f t="shared" si="0"/>
        <v>62</v>
      </c>
      <c r="B62" s="121" t="s">
        <v>304</v>
      </c>
      <c r="C62" s="121"/>
      <c r="D62" s="121" t="s">
        <v>305</v>
      </c>
      <c r="E62" s="121" t="s">
        <v>297</v>
      </c>
      <c r="F62" s="121" t="s">
        <v>2251</v>
      </c>
      <c r="G62" s="121" t="s">
        <v>46</v>
      </c>
      <c r="H62" s="122">
        <v>2008</v>
      </c>
      <c r="I62" s="74">
        <v>86.5</v>
      </c>
      <c r="J62" s="74">
        <v>86.9</v>
      </c>
      <c r="K62" s="74">
        <v>86.9</v>
      </c>
      <c r="L62" s="74">
        <v>86.9</v>
      </c>
      <c r="M62" s="74">
        <v>86.9</v>
      </c>
      <c r="N62" s="74">
        <v>86.9</v>
      </c>
      <c r="O62" s="74">
        <v>86.9</v>
      </c>
      <c r="P62" s="74">
        <v>86.9</v>
      </c>
      <c r="Q62" s="74">
        <v>86.9</v>
      </c>
      <c r="R62" s="74">
        <v>86.9</v>
      </c>
      <c r="S62" s="74">
        <v>86.9</v>
      </c>
    </row>
    <row r="63" spans="1:19">
      <c r="A63" s="14">
        <f t="shared" si="0"/>
        <v>63</v>
      </c>
      <c r="B63" s="121" t="s">
        <v>306</v>
      </c>
      <c r="C63" s="121"/>
      <c r="D63" s="121" t="s">
        <v>307</v>
      </c>
      <c r="E63" s="121" t="s">
        <v>297</v>
      </c>
      <c r="F63" s="121" t="s">
        <v>2251</v>
      </c>
      <c r="G63" s="121" t="s">
        <v>46</v>
      </c>
      <c r="H63" s="122">
        <v>2008</v>
      </c>
      <c r="I63" s="74">
        <v>86.5</v>
      </c>
      <c r="J63" s="74">
        <v>81.2</v>
      </c>
      <c r="K63" s="74">
        <v>81.2</v>
      </c>
      <c r="L63" s="74">
        <v>81.2</v>
      </c>
      <c r="M63" s="74">
        <v>81.2</v>
      </c>
      <c r="N63" s="74">
        <v>81.2</v>
      </c>
      <c r="O63" s="74">
        <v>81.2</v>
      </c>
      <c r="P63" s="74">
        <v>81.2</v>
      </c>
      <c r="Q63" s="74">
        <v>81.2</v>
      </c>
      <c r="R63" s="74">
        <v>81.2</v>
      </c>
      <c r="S63" s="74">
        <v>81.2</v>
      </c>
    </row>
    <row r="64" spans="1:19">
      <c r="A64" s="14">
        <f t="shared" si="0"/>
        <v>64</v>
      </c>
      <c r="B64" s="121" t="s">
        <v>302</v>
      </c>
      <c r="C64" s="121"/>
      <c r="D64" s="121" t="s">
        <v>303</v>
      </c>
      <c r="E64" s="121" t="s">
        <v>297</v>
      </c>
      <c r="F64" s="121" t="s">
        <v>2251</v>
      </c>
      <c r="G64" s="121" t="s">
        <v>46</v>
      </c>
      <c r="H64" s="122">
        <v>2007</v>
      </c>
      <c r="I64" s="74">
        <v>105</v>
      </c>
      <c r="J64" s="74">
        <v>107</v>
      </c>
      <c r="K64" s="74">
        <v>107</v>
      </c>
      <c r="L64" s="74">
        <v>107</v>
      </c>
      <c r="M64" s="74">
        <v>107</v>
      </c>
      <c r="N64" s="74">
        <v>107</v>
      </c>
      <c r="O64" s="74">
        <v>107</v>
      </c>
      <c r="P64" s="74">
        <v>107</v>
      </c>
      <c r="Q64" s="74">
        <v>107</v>
      </c>
      <c r="R64" s="74">
        <v>107</v>
      </c>
      <c r="S64" s="74">
        <v>107</v>
      </c>
    </row>
    <row r="65" spans="1:19">
      <c r="A65" s="14">
        <f t="shared" si="0"/>
        <v>65</v>
      </c>
      <c r="B65" s="121" t="s">
        <v>310</v>
      </c>
      <c r="C65" s="121"/>
      <c r="D65" s="121" t="s">
        <v>311</v>
      </c>
      <c r="E65" s="121" t="s">
        <v>297</v>
      </c>
      <c r="F65" s="121" t="s">
        <v>2251</v>
      </c>
      <c r="G65" s="121" t="s">
        <v>46</v>
      </c>
      <c r="H65" s="122">
        <v>2008</v>
      </c>
      <c r="I65" s="74">
        <v>108.8</v>
      </c>
      <c r="J65" s="74">
        <v>110</v>
      </c>
      <c r="K65" s="74">
        <v>110</v>
      </c>
      <c r="L65" s="74">
        <v>110</v>
      </c>
      <c r="M65" s="74">
        <v>110</v>
      </c>
      <c r="N65" s="74">
        <v>110</v>
      </c>
      <c r="O65" s="74">
        <v>110</v>
      </c>
      <c r="P65" s="74">
        <v>110</v>
      </c>
      <c r="Q65" s="74">
        <v>110</v>
      </c>
      <c r="R65" s="74">
        <v>110</v>
      </c>
      <c r="S65" s="74">
        <v>110</v>
      </c>
    </row>
    <row r="66" spans="1:19">
      <c r="A66" s="14">
        <f t="shared" si="0"/>
        <v>66</v>
      </c>
      <c r="B66" s="121" t="s">
        <v>325</v>
      </c>
      <c r="C66" s="121" t="s">
        <v>3072</v>
      </c>
      <c r="D66" s="121" t="s">
        <v>314</v>
      </c>
      <c r="E66" s="121" t="s">
        <v>297</v>
      </c>
      <c r="F66" s="121" t="s">
        <v>2251</v>
      </c>
      <c r="G66" s="121" t="s">
        <v>46</v>
      </c>
      <c r="H66" s="122">
        <v>2017</v>
      </c>
      <c r="I66" s="74">
        <v>360.9</v>
      </c>
      <c r="J66" s="74">
        <v>360.2</v>
      </c>
      <c r="K66" s="74">
        <v>360.2</v>
      </c>
      <c r="L66" s="74">
        <v>360.2</v>
      </c>
      <c r="M66" s="74">
        <v>360.2</v>
      </c>
      <c r="N66" s="74">
        <v>360.2</v>
      </c>
      <c r="O66" s="74">
        <v>360.2</v>
      </c>
      <c r="P66" s="74">
        <v>360.2</v>
      </c>
      <c r="Q66" s="74">
        <v>360.2</v>
      </c>
      <c r="R66" s="74">
        <v>360.2</v>
      </c>
      <c r="S66" s="74">
        <v>360.2</v>
      </c>
    </row>
    <row r="67" spans="1:19">
      <c r="A67" s="14">
        <f t="shared" si="0"/>
        <v>67</v>
      </c>
      <c r="B67" s="121" t="s">
        <v>328</v>
      </c>
      <c r="C67" s="121" t="s">
        <v>3072</v>
      </c>
      <c r="D67" s="121" t="s">
        <v>315</v>
      </c>
      <c r="E67" s="121" t="s">
        <v>297</v>
      </c>
      <c r="F67" s="121" t="s">
        <v>2251</v>
      </c>
      <c r="G67" s="121" t="s">
        <v>46</v>
      </c>
      <c r="H67" s="122">
        <v>2017</v>
      </c>
      <c r="I67" s="74">
        <v>360.9</v>
      </c>
      <c r="J67" s="74">
        <v>359.6</v>
      </c>
      <c r="K67" s="74">
        <v>359.6</v>
      </c>
      <c r="L67" s="74">
        <v>359.6</v>
      </c>
      <c r="M67" s="74">
        <v>359.6</v>
      </c>
      <c r="N67" s="74">
        <v>359.6</v>
      </c>
      <c r="O67" s="74">
        <v>359.6</v>
      </c>
      <c r="P67" s="74">
        <v>359.6</v>
      </c>
      <c r="Q67" s="74">
        <v>359.6</v>
      </c>
      <c r="R67" s="74">
        <v>359.6</v>
      </c>
      <c r="S67" s="74">
        <v>359.6</v>
      </c>
    </row>
    <row r="68" spans="1:19">
      <c r="A68" s="14">
        <f t="shared" si="0"/>
        <v>68</v>
      </c>
      <c r="B68" s="121" t="s">
        <v>331</v>
      </c>
      <c r="C68" s="121" t="s">
        <v>3072</v>
      </c>
      <c r="D68" s="121" t="s">
        <v>316</v>
      </c>
      <c r="E68" s="121" t="s">
        <v>297</v>
      </c>
      <c r="F68" s="121" t="s">
        <v>2251</v>
      </c>
      <c r="G68" s="121" t="s">
        <v>46</v>
      </c>
      <c r="H68" s="122">
        <v>2017</v>
      </c>
      <c r="I68" s="74">
        <v>508.5</v>
      </c>
      <c r="J68" s="74">
        <v>490.5</v>
      </c>
      <c r="K68" s="74">
        <v>490.5</v>
      </c>
      <c r="L68" s="74">
        <v>490.5</v>
      </c>
      <c r="M68" s="74">
        <v>490.5</v>
      </c>
      <c r="N68" s="74">
        <v>490.5</v>
      </c>
      <c r="O68" s="74">
        <v>490.5</v>
      </c>
      <c r="P68" s="74">
        <v>490.5</v>
      </c>
      <c r="Q68" s="74">
        <v>490.5</v>
      </c>
      <c r="R68" s="74">
        <v>490.5</v>
      </c>
      <c r="S68" s="74">
        <v>490.5</v>
      </c>
    </row>
    <row r="69" spans="1:19">
      <c r="A69" s="14">
        <f t="shared" si="0"/>
        <v>69</v>
      </c>
      <c r="B69" s="121" t="s">
        <v>317</v>
      </c>
      <c r="C69" s="121"/>
      <c r="D69" s="121" t="s">
        <v>318</v>
      </c>
      <c r="E69" s="121" t="s">
        <v>294</v>
      </c>
      <c r="F69" s="121" t="s">
        <v>2251</v>
      </c>
      <c r="G69" s="121" t="s">
        <v>221</v>
      </c>
      <c r="H69" s="122">
        <v>2008</v>
      </c>
      <c r="I69" s="74">
        <v>192.1</v>
      </c>
      <c r="J69" s="74">
        <v>185</v>
      </c>
      <c r="K69" s="74">
        <v>185</v>
      </c>
      <c r="L69" s="74">
        <v>185</v>
      </c>
      <c r="M69" s="74">
        <v>185</v>
      </c>
      <c r="N69" s="74">
        <v>185</v>
      </c>
      <c r="O69" s="74">
        <v>185</v>
      </c>
      <c r="P69" s="74">
        <v>185</v>
      </c>
      <c r="Q69" s="74">
        <v>185</v>
      </c>
      <c r="R69" s="74">
        <v>185</v>
      </c>
      <c r="S69" s="74">
        <v>185</v>
      </c>
    </row>
    <row r="70" spans="1:19">
      <c r="A70" s="14">
        <f t="shared" ref="A70:A133" si="1">A69+1</f>
        <v>70</v>
      </c>
      <c r="B70" s="121" t="s">
        <v>319</v>
      </c>
      <c r="C70" s="121"/>
      <c r="D70" s="121" t="s">
        <v>320</v>
      </c>
      <c r="E70" s="121" t="s">
        <v>294</v>
      </c>
      <c r="F70" s="121" t="s">
        <v>2251</v>
      </c>
      <c r="G70" s="121" t="s">
        <v>221</v>
      </c>
      <c r="H70" s="122">
        <v>2008</v>
      </c>
      <c r="I70" s="74">
        <v>192.1</v>
      </c>
      <c r="J70" s="74">
        <v>182</v>
      </c>
      <c r="K70" s="74">
        <v>182</v>
      </c>
      <c r="L70" s="74">
        <v>182</v>
      </c>
      <c r="M70" s="74">
        <v>182</v>
      </c>
      <c r="N70" s="74">
        <v>182</v>
      </c>
      <c r="O70" s="74">
        <v>182</v>
      </c>
      <c r="P70" s="74">
        <v>182</v>
      </c>
      <c r="Q70" s="74">
        <v>182</v>
      </c>
      <c r="R70" s="74">
        <v>182</v>
      </c>
      <c r="S70" s="74">
        <v>182</v>
      </c>
    </row>
    <row r="71" spans="1:19">
      <c r="A71" s="14">
        <f t="shared" si="1"/>
        <v>71</v>
      </c>
      <c r="B71" s="121" t="s">
        <v>321</v>
      </c>
      <c r="C71" s="121"/>
      <c r="D71" s="121" t="s">
        <v>322</v>
      </c>
      <c r="E71" s="121" t="s">
        <v>294</v>
      </c>
      <c r="F71" s="121" t="s">
        <v>2251</v>
      </c>
      <c r="G71" s="121" t="s">
        <v>221</v>
      </c>
      <c r="H71" s="122">
        <v>2008</v>
      </c>
      <c r="I71" s="74">
        <v>192.1</v>
      </c>
      <c r="J71" s="74">
        <v>181</v>
      </c>
      <c r="K71" s="74">
        <v>181</v>
      </c>
      <c r="L71" s="74">
        <v>181</v>
      </c>
      <c r="M71" s="74">
        <v>181</v>
      </c>
      <c r="N71" s="74">
        <v>181</v>
      </c>
      <c r="O71" s="74">
        <v>181</v>
      </c>
      <c r="P71" s="74">
        <v>181</v>
      </c>
      <c r="Q71" s="74">
        <v>181</v>
      </c>
      <c r="R71" s="74">
        <v>181</v>
      </c>
      <c r="S71" s="74">
        <v>181</v>
      </c>
    </row>
    <row r="72" spans="1:19">
      <c r="A72" s="14">
        <f t="shared" si="1"/>
        <v>72</v>
      </c>
      <c r="B72" s="121" t="s">
        <v>323</v>
      </c>
      <c r="C72" s="121"/>
      <c r="D72" s="121" t="s">
        <v>324</v>
      </c>
      <c r="E72" s="121" t="s">
        <v>294</v>
      </c>
      <c r="F72" s="121" t="s">
        <v>2251</v>
      </c>
      <c r="G72" s="121" t="s">
        <v>221</v>
      </c>
      <c r="H72" s="122">
        <v>2008</v>
      </c>
      <c r="I72" s="74">
        <v>150</v>
      </c>
      <c r="J72" s="74">
        <v>144</v>
      </c>
      <c r="K72" s="74">
        <v>144</v>
      </c>
      <c r="L72" s="74">
        <v>144</v>
      </c>
      <c r="M72" s="74">
        <v>144</v>
      </c>
      <c r="N72" s="74">
        <v>144</v>
      </c>
      <c r="O72" s="74">
        <v>144</v>
      </c>
      <c r="P72" s="74">
        <v>144</v>
      </c>
      <c r="Q72" s="74">
        <v>144</v>
      </c>
      <c r="R72" s="74">
        <v>144</v>
      </c>
      <c r="S72" s="74">
        <v>144</v>
      </c>
    </row>
    <row r="73" spans="1:19">
      <c r="A73" s="14">
        <f t="shared" si="1"/>
        <v>73</v>
      </c>
      <c r="B73" s="121" t="s">
        <v>341</v>
      </c>
      <c r="C73" s="121"/>
      <c r="D73" s="121" t="s">
        <v>342</v>
      </c>
      <c r="E73" s="121" t="s">
        <v>237</v>
      </c>
      <c r="F73" s="121" t="s">
        <v>2252</v>
      </c>
      <c r="G73" s="121" t="s">
        <v>45</v>
      </c>
      <c r="H73" s="122">
        <v>2004</v>
      </c>
      <c r="I73" s="74">
        <v>48</v>
      </c>
      <c r="J73" s="74">
        <v>48</v>
      </c>
      <c r="K73" s="74">
        <v>48</v>
      </c>
      <c r="L73" s="74">
        <v>48</v>
      </c>
      <c r="M73" s="74">
        <v>48</v>
      </c>
      <c r="N73" s="74">
        <v>48</v>
      </c>
      <c r="O73" s="74">
        <v>48</v>
      </c>
      <c r="P73" s="74">
        <v>48</v>
      </c>
      <c r="Q73" s="74">
        <v>48</v>
      </c>
      <c r="R73" s="74">
        <v>48</v>
      </c>
      <c r="S73" s="74">
        <v>48</v>
      </c>
    </row>
    <row r="74" spans="1:19">
      <c r="A74" s="14">
        <f t="shared" si="1"/>
        <v>74</v>
      </c>
      <c r="B74" s="121" t="s">
        <v>345</v>
      </c>
      <c r="C74" s="121"/>
      <c r="D74" s="121" t="s">
        <v>346</v>
      </c>
      <c r="E74" s="121" t="s">
        <v>237</v>
      </c>
      <c r="F74" s="121" t="s">
        <v>2252</v>
      </c>
      <c r="G74" s="121" t="s">
        <v>45</v>
      </c>
      <c r="H74" s="122">
        <v>2010</v>
      </c>
      <c r="I74" s="74">
        <v>50</v>
      </c>
      <c r="J74" s="74">
        <v>50</v>
      </c>
      <c r="K74" s="74">
        <v>50</v>
      </c>
      <c r="L74" s="74">
        <v>50</v>
      </c>
      <c r="M74" s="74">
        <v>50</v>
      </c>
      <c r="N74" s="74">
        <v>50</v>
      </c>
      <c r="O74" s="74">
        <v>50</v>
      </c>
      <c r="P74" s="74">
        <v>50</v>
      </c>
      <c r="Q74" s="74">
        <v>50</v>
      </c>
      <c r="R74" s="74">
        <v>50</v>
      </c>
      <c r="S74" s="74">
        <v>50</v>
      </c>
    </row>
    <row r="75" spans="1:19">
      <c r="A75" s="14">
        <f t="shared" si="1"/>
        <v>75</v>
      </c>
      <c r="B75" s="121" t="s">
        <v>349</v>
      </c>
      <c r="C75" s="121"/>
      <c r="D75" s="121" t="s">
        <v>350</v>
      </c>
      <c r="E75" s="121" t="s">
        <v>237</v>
      </c>
      <c r="F75" s="121" t="s">
        <v>2253</v>
      </c>
      <c r="G75" s="121" t="s">
        <v>45</v>
      </c>
      <c r="H75" s="122">
        <v>1978</v>
      </c>
      <c r="I75" s="74">
        <v>120</v>
      </c>
      <c r="J75" s="74">
        <v>110</v>
      </c>
      <c r="K75" s="74">
        <v>110</v>
      </c>
      <c r="L75" s="74">
        <v>110</v>
      </c>
      <c r="M75" s="74">
        <v>110</v>
      </c>
      <c r="N75" s="74">
        <v>110</v>
      </c>
      <c r="O75" s="74">
        <v>110</v>
      </c>
      <c r="P75" s="74">
        <v>110</v>
      </c>
      <c r="Q75" s="74">
        <v>110</v>
      </c>
      <c r="R75" s="74">
        <v>110</v>
      </c>
      <c r="S75" s="74">
        <v>110</v>
      </c>
    </row>
    <row r="76" spans="1:19">
      <c r="A76" s="14">
        <f t="shared" si="1"/>
        <v>76</v>
      </c>
      <c r="B76" s="121" t="s">
        <v>67</v>
      </c>
      <c r="C76" s="121"/>
      <c r="D76" s="121" t="s">
        <v>32</v>
      </c>
      <c r="E76" s="121" t="s">
        <v>352</v>
      </c>
      <c r="F76" s="121" t="s">
        <v>2252</v>
      </c>
      <c r="G76" s="121" t="s">
        <v>46</v>
      </c>
      <c r="H76" s="122">
        <v>1989</v>
      </c>
      <c r="I76" s="74">
        <v>56.7</v>
      </c>
      <c r="J76" s="74">
        <v>54</v>
      </c>
      <c r="K76" s="74">
        <v>54</v>
      </c>
      <c r="L76" s="74">
        <v>54</v>
      </c>
      <c r="M76" s="74">
        <v>54</v>
      </c>
      <c r="N76" s="74">
        <v>54</v>
      </c>
      <c r="O76" s="74">
        <v>54</v>
      </c>
      <c r="P76" s="74">
        <v>54</v>
      </c>
      <c r="Q76" s="74">
        <v>54</v>
      </c>
      <c r="R76" s="74">
        <v>54</v>
      </c>
      <c r="S76" s="74">
        <v>54</v>
      </c>
    </row>
    <row r="77" spans="1:19">
      <c r="A77" s="14">
        <f t="shared" si="1"/>
        <v>77</v>
      </c>
      <c r="B77" s="121" t="s">
        <v>68</v>
      </c>
      <c r="C77" s="121"/>
      <c r="D77" s="121" t="s">
        <v>33</v>
      </c>
      <c r="E77" s="121" t="s">
        <v>352</v>
      </c>
      <c r="F77" s="121" t="s">
        <v>2252</v>
      </c>
      <c r="G77" s="121" t="s">
        <v>46</v>
      </c>
      <c r="H77" s="122">
        <v>1989</v>
      </c>
      <c r="I77" s="74">
        <v>56.7</v>
      </c>
      <c r="J77" s="74">
        <v>54</v>
      </c>
      <c r="K77" s="74">
        <v>54</v>
      </c>
      <c r="L77" s="74">
        <v>54</v>
      </c>
      <c r="M77" s="74">
        <v>54</v>
      </c>
      <c r="N77" s="74">
        <v>54</v>
      </c>
      <c r="O77" s="74">
        <v>54</v>
      </c>
      <c r="P77" s="74">
        <v>54</v>
      </c>
      <c r="Q77" s="74">
        <v>54</v>
      </c>
      <c r="R77" s="74">
        <v>54</v>
      </c>
      <c r="S77" s="74">
        <v>54</v>
      </c>
    </row>
    <row r="78" spans="1:19">
      <c r="A78" s="14">
        <f t="shared" si="1"/>
        <v>78</v>
      </c>
      <c r="B78" s="121" t="s">
        <v>69</v>
      </c>
      <c r="C78" s="121"/>
      <c r="D78" s="121" t="s">
        <v>34</v>
      </c>
      <c r="E78" s="121" t="s">
        <v>352</v>
      </c>
      <c r="F78" s="121" t="s">
        <v>2252</v>
      </c>
      <c r="G78" s="121" t="s">
        <v>46</v>
      </c>
      <c r="H78" s="122">
        <v>1989</v>
      </c>
      <c r="I78" s="74">
        <v>56.7</v>
      </c>
      <c r="J78" s="74">
        <v>54</v>
      </c>
      <c r="K78" s="74">
        <v>54</v>
      </c>
      <c r="L78" s="74">
        <v>54</v>
      </c>
      <c r="M78" s="74">
        <v>54</v>
      </c>
      <c r="N78" s="74">
        <v>54</v>
      </c>
      <c r="O78" s="74">
        <v>54</v>
      </c>
      <c r="P78" s="74">
        <v>54</v>
      </c>
      <c r="Q78" s="74">
        <v>54</v>
      </c>
      <c r="R78" s="74">
        <v>54</v>
      </c>
      <c r="S78" s="74">
        <v>54</v>
      </c>
    </row>
    <row r="79" spans="1:19">
      <c r="A79" s="14">
        <f t="shared" si="1"/>
        <v>79</v>
      </c>
      <c r="B79" s="121" t="s">
        <v>70</v>
      </c>
      <c r="C79" s="121"/>
      <c r="D79" s="121" t="s">
        <v>35</v>
      </c>
      <c r="E79" s="121" t="s">
        <v>352</v>
      </c>
      <c r="F79" s="121" t="s">
        <v>2252</v>
      </c>
      <c r="G79" s="121" t="s">
        <v>46</v>
      </c>
      <c r="H79" s="122">
        <v>1989</v>
      </c>
      <c r="I79" s="74">
        <v>56.7</v>
      </c>
      <c r="J79" s="74">
        <v>54</v>
      </c>
      <c r="K79" s="74">
        <v>54</v>
      </c>
      <c r="L79" s="74">
        <v>54</v>
      </c>
      <c r="M79" s="74">
        <v>54</v>
      </c>
      <c r="N79" s="74">
        <v>54</v>
      </c>
      <c r="O79" s="74">
        <v>54</v>
      </c>
      <c r="P79" s="74">
        <v>54</v>
      </c>
      <c r="Q79" s="74">
        <v>54</v>
      </c>
      <c r="R79" s="74">
        <v>54</v>
      </c>
      <c r="S79" s="74">
        <v>54</v>
      </c>
    </row>
    <row r="80" spans="1:19">
      <c r="A80" s="14">
        <f t="shared" si="1"/>
        <v>80</v>
      </c>
      <c r="B80" s="121" t="s">
        <v>364</v>
      </c>
      <c r="C80" s="121"/>
      <c r="D80" s="121" t="s">
        <v>365</v>
      </c>
      <c r="E80" s="121" t="s">
        <v>366</v>
      </c>
      <c r="F80" s="121" t="s">
        <v>2252</v>
      </c>
      <c r="G80" s="121" t="s">
        <v>45</v>
      </c>
      <c r="H80" s="122">
        <v>1990</v>
      </c>
      <c r="I80" s="74">
        <v>89.48</v>
      </c>
      <c r="J80" s="74">
        <v>88</v>
      </c>
      <c r="K80" s="74">
        <v>88</v>
      </c>
      <c r="L80" s="74">
        <v>88</v>
      </c>
      <c r="M80" s="74">
        <v>88</v>
      </c>
      <c r="N80" s="74">
        <v>88</v>
      </c>
      <c r="O80" s="74">
        <v>88</v>
      </c>
      <c r="P80" s="74">
        <v>88</v>
      </c>
      <c r="Q80" s="74">
        <v>88</v>
      </c>
      <c r="R80" s="74">
        <v>88</v>
      </c>
      <c r="S80" s="74">
        <v>88</v>
      </c>
    </row>
    <row r="81" spans="1:19">
      <c r="A81" s="14">
        <f t="shared" si="1"/>
        <v>81</v>
      </c>
      <c r="B81" s="121" t="s">
        <v>369</v>
      </c>
      <c r="C81" s="121"/>
      <c r="D81" s="121" t="s">
        <v>370</v>
      </c>
      <c r="E81" s="121" t="s">
        <v>366</v>
      </c>
      <c r="F81" s="121" t="s">
        <v>2252</v>
      </c>
      <c r="G81" s="121" t="s">
        <v>45</v>
      </c>
      <c r="H81" s="122">
        <v>1990</v>
      </c>
      <c r="I81" s="74">
        <v>89.48</v>
      </c>
      <c r="J81" s="74">
        <v>87</v>
      </c>
      <c r="K81" s="74">
        <v>87</v>
      </c>
      <c r="L81" s="74">
        <v>87</v>
      </c>
      <c r="M81" s="74">
        <v>87</v>
      </c>
      <c r="N81" s="74">
        <v>87</v>
      </c>
      <c r="O81" s="74">
        <v>87</v>
      </c>
      <c r="P81" s="74">
        <v>87</v>
      </c>
      <c r="Q81" s="74">
        <v>87</v>
      </c>
      <c r="R81" s="74">
        <v>87</v>
      </c>
      <c r="S81" s="74">
        <v>87</v>
      </c>
    </row>
    <row r="82" spans="1:19">
      <c r="A82" s="14">
        <f t="shared" si="1"/>
        <v>82</v>
      </c>
      <c r="B82" s="121" t="s">
        <v>373</v>
      </c>
      <c r="C82" s="121"/>
      <c r="D82" s="121" t="s">
        <v>374</v>
      </c>
      <c r="E82" s="121" t="s">
        <v>366</v>
      </c>
      <c r="F82" s="121" t="s">
        <v>2252</v>
      </c>
      <c r="G82" s="121" t="s">
        <v>45</v>
      </c>
      <c r="H82" s="122">
        <v>1990</v>
      </c>
      <c r="I82" s="74">
        <v>89.48</v>
      </c>
      <c r="J82" s="74">
        <v>86</v>
      </c>
      <c r="K82" s="74">
        <v>86</v>
      </c>
      <c r="L82" s="74">
        <v>86</v>
      </c>
      <c r="M82" s="74">
        <v>86</v>
      </c>
      <c r="N82" s="74">
        <v>86</v>
      </c>
      <c r="O82" s="74">
        <v>86</v>
      </c>
      <c r="P82" s="74">
        <v>86</v>
      </c>
      <c r="Q82" s="74">
        <v>86</v>
      </c>
      <c r="R82" s="74">
        <v>86</v>
      </c>
      <c r="S82" s="74">
        <v>86</v>
      </c>
    </row>
    <row r="83" spans="1:19">
      <c r="A83" s="14">
        <f t="shared" si="1"/>
        <v>83</v>
      </c>
      <c r="B83" s="121" t="s">
        <v>377</v>
      </c>
      <c r="C83" s="121"/>
      <c r="D83" s="121" t="s">
        <v>378</v>
      </c>
      <c r="E83" s="121" t="s">
        <v>366</v>
      </c>
      <c r="F83" s="121" t="s">
        <v>2252</v>
      </c>
      <c r="G83" s="121" t="s">
        <v>45</v>
      </c>
      <c r="H83" s="122">
        <v>1990</v>
      </c>
      <c r="I83" s="74">
        <v>89.48</v>
      </c>
      <c r="J83" s="74">
        <v>86</v>
      </c>
      <c r="K83" s="74">
        <v>86</v>
      </c>
      <c r="L83" s="74">
        <v>86</v>
      </c>
      <c r="M83" s="74">
        <v>86</v>
      </c>
      <c r="N83" s="74">
        <v>86</v>
      </c>
      <c r="O83" s="74">
        <v>86</v>
      </c>
      <c r="P83" s="74">
        <v>86</v>
      </c>
      <c r="Q83" s="74">
        <v>86</v>
      </c>
      <c r="R83" s="74">
        <v>86</v>
      </c>
      <c r="S83" s="74">
        <v>86</v>
      </c>
    </row>
    <row r="84" spans="1:19">
      <c r="A84" s="14">
        <f t="shared" si="1"/>
        <v>84</v>
      </c>
      <c r="B84" s="121" t="s">
        <v>326</v>
      </c>
      <c r="C84" s="121"/>
      <c r="D84" s="121" t="s">
        <v>327</v>
      </c>
      <c r="E84" s="121" t="s">
        <v>294</v>
      </c>
      <c r="F84" s="121" t="s">
        <v>2251</v>
      </c>
      <c r="G84" s="121" t="s">
        <v>221</v>
      </c>
      <c r="H84" s="122">
        <v>2002</v>
      </c>
      <c r="I84" s="74">
        <v>190.4</v>
      </c>
      <c r="J84" s="74">
        <v>203</v>
      </c>
      <c r="K84" s="74">
        <v>203</v>
      </c>
      <c r="L84" s="74">
        <v>203</v>
      </c>
      <c r="M84" s="74">
        <v>203</v>
      </c>
      <c r="N84" s="74">
        <v>203</v>
      </c>
      <c r="O84" s="74">
        <v>203</v>
      </c>
      <c r="P84" s="74">
        <v>203</v>
      </c>
      <c r="Q84" s="74">
        <v>203</v>
      </c>
      <c r="R84" s="74">
        <v>203</v>
      </c>
      <c r="S84" s="74">
        <v>203</v>
      </c>
    </row>
    <row r="85" spans="1:19">
      <c r="A85" s="14">
        <f t="shared" si="1"/>
        <v>85</v>
      </c>
      <c r="B85" s="121" t="s">
        <v>329</v>
      </c>
      <c r="C85" s="121"/>
      <c r="D85" s="121" t="s">
        <v>330</v>
      </c>
      <c r="E85" s="121" t="s">
        <v>294</v>
      </c>
      <c r="F85" s="121" t="s">
        <v>2251</v>
      </c>
      <c r="G85" s="121" t="s">
        <v>221</v>
      </c>
      <c r="H85" s="122">
        <v>2002</v>
      </c>
      <c r="I85" s="74">
        <v>190.4</v>
      </c>
      <c r="J85" s="74">
        <v>215</v>
      </c>
      <c r="K85" s="74">
        <v>215</v>
      </c>
      <c r="L85" s="74">
        <v>215</v>
      </c>
      <c r="M85" s="74">
        <v>215</v>
      </c>
      <c r="N85" s="74">
        <v>215</v>
      </c>
      <c r="O85" s="74">
        <v>215</v>
      </c>
      <c r="P85" s="74">
        <v>215</v>
      </c>
      <c r="Q85" s="74">
        <v>215</v>
      </c>
      <c r="R85" s="74">
        <v>215</v>
      </c>
      <c r="S85" s="74">
        <v>215</v>
      </c>
    </row>
    <row r="86" spans="1:19">
      <c r="A86" s="14">
        <f t="shared" si="1"/>
        <v>86</v>
      </c>
      <c r="B86" s="121" t="s">
        <v>332</v>
      </c>
      <c r="C86" s="121"/>
      <c r="D86" s="121" t="s">
        <v>333</v>
      </c>
      <c r="E86" s="121" t="s">
        <v>294</v>
      </c>
      <c r="F86" s="121" t="s">
        <v>2251</v>
      </c>
      <c r="G86" s="121" t="s">
        <v>221</v>
      </c>
      <c r="H86" s="122">
        <v>2002</v>
      </c>
      <c r="I86" s="74">
        <v>190.4</v>
      </c>
      <c r="J86" s="74">
        <v>203</v>
      </c>
      <c r="K86" s="74">
        <v>203</v>
      </c>
      <c r="L86" s="74">
        <v>203</v>
      </c>
      <c r="M86" s="74">
        <v>203</v>
      </c>
      <c r="N86" s="74">
        <v>203</v>
      </c>
      <c r="O86" s="74">
        <v>203</v>
      </c>
      <c r="P86" s="74">
        <v>203</v>
      </c>
      <c r="Q86" s="74">
        <v>203</v>
      </c>
      <c r="R86" s="74">
        <v>203</v>
      </c>
      <c r="S86" s="74">
        <v>203</v>
      </c>
    </row>
    <row r="87" spans="1:19">
      <c r="A87" s="14">
        <f t="shared" si="1"/>
        <v>87</v>
      </c>
      <c r="B87" s="121" t="s">
        <v>334</v>
      </c>
      <c r="C87" s="121"/>
      <c r="D87" s="121" t="s">
        <v>335</v>
      </c>
      <c r="E87" s="121" t="s">
        <v>294</v>
      </c>
      <c r="F87" s="121" t="s">
        <v>2251</v>
      </c>
      <c r="G87" s="121" t="s">
        <v>221</v>
      </c>
      <c r="H87" s="122">
        <v>2002</v>
      </c>
      <c r="I87" s="74">
        <v>190.4</v>
      </c>
      <c r="J87" s="74">
        <v>215</v>
      </c>
      <c r="K87" s="74">
        <v>215</v>
      </c>
      <c r="L87" s="74">
        <v>215</v>
      </c>
      <c r="M87" s="74">
        <v>215</v>
      </c>
      <c r="N87" s="74">
        <v>215</v>
      </c>
      <c r="O87" s="74">
        <v>215</v>
      </c>
      <c r="P87" s="74">
        <v>215</v>
      </c>
      <c r="Q87" s="74">
        <v>215</v>
      </c>
      <c r="R87" s="74">
        <v>215</v>
      </c>
      <c r="S87" s="74">
        <v>215</v>
      </c>
    </row>
    <row r="88" spans="1:19">
      <c r="A88" s="14">
        <f t="shared" si="1"/>
        <v>88</v>
      </c>
      <c r="B88" s="121" t="s">
        <v>337</v>
      </c>
      <c r="C88" s="121"/>
      <c r="D88" s="121" t="s">
        <v>338</v>
      </c>
      <c r="E88" s="121" t="s">
        <v>294</v>
      </c>
      <c r="F88" s="121" t="s">
        <v>2251</v>
      </c>
      <c r="G88" s="121" t="s">
        <v>221</v>
      </c>
      <c r="H88" s="122">
        <v>2014</v>
      </c>
      <c r="I88" s="74">
        <v>199</v>
      </c>
      <c r="J88" s="74">
        <v>190</v>
      </c>
      <c r="K88" s="74">
        <v>190</v>
      </c>
      <c r="L88" s="74">
        <v>190</v>
      </c>
      <c r="M88" s="74">
        <v>190</v>
      </c>
      <c r="N88" s="74">
        <v>190</v>
      </c>
      <c r="O88" s="74">
        <v>190</v>
      </c>
      <c r="P88" s="74">
        <v>190</v>
      </c>
      <c r="Q88" s="74">
        <v>190</v>
      </c>
      <c r="R88" s="74">
        <v>190</v>
      </c>
      <c r="S88" s="74">
        <v>190</v>
      </c>
    </row>
    <row r="89" spans="1:19">
      <c r="A89" s="14">
        <f t="shared" si="1"/>
        <v>89</v>
      </c>
      <c r="B89" s="121" t="s">
        <v>392</v>
      </c>
      <c r="C89" s="121"/>
      <c r="D89" s="121" t="s">
        <v>336</v>
      </c>
      <c r="E89" s="121" t="s">
        <v>294</v>
      </c>
      <c r="F89" s="121" t="s">
        <v>2251</v>
      </c>
      <c r="G89" s="121" t="s">
        <v>221</v>
      </c>
      <c r="H89" s="122">
        <v>2002</v>
      </c>
      <c r="I89" s="74">
        <v>274.5</v>
      </c>
      <c r="J89" s="74">
        <v>290</v>
      </c>
      <c r="K89" s="74">
        <v>290</v>
      </c>
      <c r="L89" s="74">
        <v>290</v>
      </c>
      <c r="M89" s="74">
        <v>290</v>
      </c>
      <c r="N89" s="74">
        <v>290</v>
      </c>
      <c r="O89" s="74">
        <v>290</v>
      </c>
      <c r="P89" s="74">
        <v>290</v>
      </c>
      <c r="Q89" s="74">
        <v>290</v>
      </c>
      <c r="R89" s="74">
        <v>290</v>
      </c>
      <c r="S89" s="74">
        <v>290</v>
      </c>
    </row>
    <row r="90" spans="1:19">
      <c r="A90" s="14">
        <f t="shared" si="1"/>
        <v>90</v>
      </c>
      <c r="B90" s="121" t="s">
        <v>395</v>
      </c>
      <c r="C90" s="121"/>
      <c r="D90" s="121" t="s">
        <v>396</v>
      </c>
      <c r="E90" s="121" t="s">
        <v>397</v>
      </c>
      <c r="F90" s="121" t="s">
        <v>2254</v>
      </c>
      <c r="G90" s="121" t="s">
        <v>45</v>
      </c>
      <c r="H90" s="122">
        <v>2018</v>
      </c>
      <c r="I90" s="74">
        <v>56.45</v>
      </c>
      <c r="J90" s="74">
        <v>56.5</v>
      </c>
      <c r="K90" s="74">
        <v>56.5</v>
      </c>
      <c r="L90" s="74">
        <v>56.5</v>
      </c>
      <c r="M90" s="74">
        <v>56.5</v>
      </c>
      <c r="N90" s="74">
        <v>56.5</v>
      </c>
      <c r="O90" s="74">
        <v>56.5</v>
      </c>
      <c r="P90" s="74">
        <v>56.5</v>
      </c>
      <c r="Q90" s="74">
        <v>56.5</v>
      </c>
      <c r="R90" s="74">
        <v>56.5</v>
      </c>
      <c r="S90" s="74">
        <v>56.5</v>
      </c>
    </row>
    <row r="91" spans="1:19">
      <c r="A91" s="14">
        <f t="shared" si="1"/>
        <v>91</v>
      </c>
      <c r="B91" s="121" t="s">
        <v>399</v>
      </c>
      <c r="C91" s="121"/>
      <c r="D91" s="121" t="s">
        <v>400</v>
      </c>
      <c r="E91" s="121" t="s">
        <v>397</v>
      </c>
      <c r="F91" s="121" t="s">
        <v>2254</v>
      </c>
      <c r="G91" s="121" t="s">
        <v>45</v>
      </c>
      <c r="H91" s="122">
        <v>2018</v>
      </c>
      <c r="I91" s="74">
        <v>56.45</v>
      </c>
      <c r="J91" s="74">
        <v>56.5</v>
      </c>
      <c r="K91" s="74">
        <v>56.5</v>
      </c>
      <c r="L91" s="74">
        <v>56.5</v>
      </c>
      <c r="M91" s="74">
        <v>56.5</v>
      </c>
      <c r="N91" s="74">
        <v>56.5</v>
      </c>
      <c r="O91" s="74">
        <v>56.5</v>
      </c>
      <c r="P91" s="74">
        <v>56.5</v>
      </c>
      <c r="Q91" s="74">
        <v>56.5</v>
      </c>
      <c r="R91" s="74">
        <v>56.5</v>
      </c>
      <c r="S91" s="74">
        <v>56.5</v>
      </c>
    </row>
    <row r="92" spans="1:19">
      <c r="A92" s="14">
        <f t="shared" si="1"/>
        <v>92</v>
      </c>
      <c r="B92" s="121" t="s">
        <v>402</v>
      </c>
      <c r="C92" s="121"/>
      <c r="D92" s="121" t="s">
        <v>403</v>
      </c>
      <c r="E92" s="121" t="s">
        <v>397</v>
      </c>
      <c r="F92" s="121" t="s">
        <v>2254</v>
      </c>
      <c r="G92" s="121" t="s">
        <v>45</v>
      </c>
      <c r="H92" s="122">
        <v>2018</v>
      </c>
      <c r="I92" s="74">
        <v>56.45</v>
      </c>
      <c r="J92" s="74">
        <v>56.5</v>
      </c>
      <c r="K92" s="74">
        <v>56.5</v>
      </c>
      <c r="L92" s="74">
        <v>56.5</v>
      </c>
      <c r="M92" s="74">
        <v>56.5</v>
      </c>
      <c r="N92" s="74">
        <v>56.5</v>
      </c>
      <c r="O92" s="74">
        <v>56.5</v>
      </c>
      <c r="P92" s="74">
        <v>56.5</v>
      </c>
      <c r="Q92" s="74">
        <v>56.5</v>
      </c>
      <c r="R92" s="74">
        <v>56.5</v>
      </c>
      <c r="S92" s="74">
        <v>56.5</v>
      </c>
    </row>
    <row r="93" spans="1:19">
      <c r="A93" s="14">
        <f t="shared" si="1"/>
        <v>93</v>
      </c>
      <c r="B93" s="121" t="s">
        <v>407</v>
      </c>
      <c r="C93" s="121"/>
      <c r="D93" s="121" t="s">
        <v>408</v>
      </c>
      <c r="E93" s="121" t="s">
        <v>397</v>
      </c>
      <c r="F93" s="121" t="s">
        <v>2254</v>
      </c>
      <c r="G93" s="121" t="s">
        <v>45</v>
      </c>
      <c r="H93" s="122">
        <v>2018</v>
      </c>
      <c r="I93" s="74">
        <v>56.45</v>
      </c>
      <c r="J93" s="74">
        <v>56.5</v>
      </c>
      <c r="K93" s="74">
        <v>56.5</v>
      </c>
      <c r="L93" s="74">
        <v>56.5</v>
      </c>
      <c r="M93" s="74">
        <v>56.5</v>
      </c>
      <c r="N93" s="74">
        <v>56.5</v>
      </c>
      <c r="O93" s="74">
        <v>56.5</v>
      </c>
      <c r="P93" s="74">
        <v>56.5</v>
      </c>
      <c r="Q93" s="74">
        <v>56.5</v>
      </c>
      <c r="R93" s="74">
        <v>56.5</v>
      </c>
      <c r="S93" s="74">
        <v>56.5</v>
      </c>
    </row>
    <row r="94" spans="1:19">
      <c r="A94" s="14">
        <f t="shared" si="1"/>
        <v>94</v>
      </c>
      <c r="B94" s="121" t="s">
        <v>411</v>
      </c>
      <c r="C94" s="121"/>
      <c r="D94" s="121" t="s">
        <v>412</v>
      </c>
      <c r="E94" s="121" t="s">
        <v>57</v>
      </c>
      <c r="F94" s="121" t="s">
        <v>2252</v>
      </c>
      <c r="G94" s="121" t="s">
        <v>47</v>
      </c>
      <c r="H94" s="122">
        <v>2015</v>
      </c>
      <c r="I94" s="74">
        <v>179.35</v>
      </c>
      <c r="J94" s="74">
        <v>170.4</v>
      </c>
      <c r="K94" s="74">
        <v>170.4</v>
      </c>
      <c r="L94" s="74">
        <v>170.4</v>
      </c>
      <c r="M94" s="74">
        <v>170.4</v>
      </c>
      <c r="N94" s="74">
        <v>170.4</v>
      </c>
      <c r="O94" s="74">
        <v>170.4</v>
      </c>
      <c r="P94" s="74">
        <v>170.4</v>
      </c>
      <c r="Q94" s="74">
        <v>170.4</v>
      </c>
      <c r="R94" s="74">
        <v>170.4</v>
      </c>
      <c r="S94" s="74">
        <v>170.4</v>
      </c>
    </row>
    <row r="95" spans="1:19">
      <c r="A95" s="14">
        <f t="shared" si="1"/>
        <v>95</v>
      </c>
      <c r="B95" s="121" t="s">
        <v>415</v>
      </c>
      <c r="C95" s="121"/>
      <c r="D95" s="121" t="s">
        <v>416</v>
      </c>
      <c r="E95" s="121" t="s">
        <v>57</v>
      </c>
      <c r="F95" s="121" t="s">
        <v>2252</v>
      </c>
      <c r="G95" s="121" t="s">
        <v>47</v>
      </c>
      <c r="H95" s="122">
        <v>2015</v>
      </c>
      <c r="I95" s="74">
        <v>179.35</v>
      </c>
      <c r="J95" s="74">
        <v>170.4</v>
      </c>
      <c r="K95" s="74">
        <v>170.4</v>
      </c>
      <c r="L95" s="74">
        <v>170.4</v>
      </c>
      <c r="M95" s="74">
        <v>170.4</v>
      </c>
      <c r="N95" s="74">
        <v>170.4</v>
      </c>
      <c r="O95" s="74">
        <v>170.4</v>
      </c>
      <c r="P95" s="74">
        <v>170.4</v>
      </c>
      <c r="Q95" s="74">
        <v>170.4</v>
      </c>
      <c r="R95" s="74">
        <v>170.4</v>
      </c>
      <c r="S95" s="74">
        <v>170.4</v>
      </c>
    </row>
    <row r="96" spans="1:19">
      <c r="A96" s="14">
        <f t="shared" si="1"/>
        <v>96</v>
      </c>
      <c r="B96" s="121" t="s">
        <v>419</v>
      </c>
      <c r="C96" s="121"/>
      <c r="D96" s="121" t="s">
        <v>420</v>
      </c>
      <c r="E96" s="121" t="s">
        <v>421</v>
      </c>
      <c r="F96" s="121" t="s">
        <v>2254</v>
      </c>
      <c r="G96" s="121" t="s">
        <v>55</v>
      </c>
      <c r="H96" s="122">
        <v>2016</v>
      </c>
      <c r="I96" s="74">
        <v>202</v>
      </c>
      <c r="J96" s="74">
        <v>200</v>
      </c>
      <c r="K96" s="74">
        <v>200</v>
      </c>
      <c r="L96" s="74">
        <v>200</v>
      </c>
      <c r="M96" s="74">
        <v>200</v>
      </c>
      <c r="N96" s="74">
        <v>200</v>
      </c>
      <c r="O96" s="74">
        <v>200</v>
      </c>
      <c r="P96" s="74">
        <v>200</v>
      </c>
      <c r="Q96" s="74">
        <v>200</v>
      </c>
      <c r="R96" s="74">
        <v>200</v>
      </c>
      <c r="S96" s="74">
        <v>200</v>
      </c>
    </row>
    <row r="97" spans="1:19">
      <c r="A97" s="14">
        <f t="shared" si="1"/>
        <v>97</v>
      </c>
      <c r="B97" s="121" t="s">
        <v>339</v>
      </c>
      <c r="C97" s="121"/>
      <c r="D97" s="121" t="s">
        <v>340</v>
      </c>
      <c r="E97" s="121" t="s">
        <v>62</v>
      </c>
      <c r="F97" s="121" t="s">
        <v>2251</v>
      </c>
      <c r="G97" s="121" t="s">
        <v>45</v>
      </c>
      <c r="H97" s="122">
        <v>2002</v>
      </c>
      <c r="I97" s="74">
        <v>260</v>
      </c>
      <c r="J97" s="74">
        <v>245</v>
      </c>
      <c r="K97" s="74">
        <v>245</v>
      </c>
      <c r="L97" s="74">
        <v>245</v>
      </c>
      <c r="M97" s="74">
        <v>245</v>
      </c>
      <c r="N97" s="74">
        <v>245</v>
      </c>
      <c r="O97" s="74">
        <v>245</v>
      </c>
      <c r="P97" s="74">
        <v>245</v>
      </c>
      <c r="Q97" s="74">
        <v>245</v>
      </c>
      <c r="R97" s="74">
        <v>245</v>
      </c>
      <c r="S97" s="74">
        <v>245</v>
      </c>
    </row>
    <row r="98" spans="1:19">
      <c r="A98" s="14">
        <f t="shared" si="1"/>
        <v>98</v>
      </c>
      <c r="B98" s="121" t="s">
        <v>343</v>
      </c>
      <c r="C98" s="121"/>
      <c r="D98" s="121" t="s">
        <v>344</v>
      </c>
      <c r="E98" s="121" t="s">
        <v>62</v>
      </c>
      <c r="F98" s="121" t="s">
        <v>2251</v>
      </c>
      <c r="G98" s="121" t="s">
        <v>45</v>
      </c>
      <c r="H98" s="122">
        <v>2002</v>
      </c>
      <c r="I98" s="74">
        <v>140</v>
      </c>
      <c r="J98" s="74">
        <v>116</v>
      </c>
      <c r="K98" s="74">
        <v>116</v>
      </c>
      <c r="L98" s="74">
        <v>116</v>
      </c>
      <c r="M98" s="74">
        <v>116</v>
      </c>
      <c r="N98" s="74">
        <v>116</v>
      </c>
      <c r="O98" s="74">
        <v>116</v>
      </c>
      <c r="P98" s="74">
        <v>116</v>
      </c>
      <c r="Q98" s="74">
        <v>116</v>
      </c>
      <c r="R98" s="74">
        <v>116</v>
      </c>
      <c r="S98" s="74">
        <v>116</v>
      </c>
    </row>
    <row r="99" spans="1:19">
      <c r="A99" s="14">
        <f t="shared" si="1"/>
        <v>99</v>
      </c>
      <c r="B99" s="121" t="s">
        <v>429</v>
      </c>
      <c r="C99" s="121"/>
      <c r="D99" s="121" t="s">
        <v>430</v>
      </c>
      <c r="E99" s="121" t="s">
        <v>294</v>
      </c>
      <c r="F99" s="121" t="s">
        <v>2252</v>
      </c>
      <c r="G99" s="121" t="s">
        <v>221</v>
      </c>
      <c r="H99" s="122">
        <v>2009</v>
      </c>
      <c r="I99" s="74">
        <v>38.29</v>
      </c>
      <c r="J99" s="74">
        <v>40</v>
      </c>
      <c r="K99" s="74">
        <v>40</v>
      </c>
      <c r="L99" s="74">
        <v>40</v>
      </c>
      <c r="M99" s="74">
        <v>40</v>
      </c>
      <c r="N99" s="74">
        <v>40</v>
      </c>
      <c r="O99" s="74">
        <v>40</v>
      </c>
      <c r="P99" s="74">
        <v>40</v>
      </c>
      <c r="Q99" s="74">
        <v>40</v>
      </c>
      <c r="R99" s="74">
        <v>40</v>
      </c>
      <c r="S99" s="74">
        <v>40</v>
      </c>
    </row>
    <row r="100" spans="1:19">
      <c r="A100" s="14">
        <f t="shared" si="1"/>
        <v>100</v>
      </c>
      <c r="B100" s="121" t="s">
        <v>433</v>
      </c>
      <c r="C100" s="121"/>
      <c r="D100" s="121" t="s">
        <v>434</v>
      </c>
      <c r="E100" s="121" t="s">
        <v>294</v>
      </c>
      <c r="F100" s="121" t="s">
        <v>2252</v>
      </c>
      <c r="G100" s="121" t="s">
        <v>221</v>
      </c>
      <c r="H100" s="122">
        <v>2009</v>
      </c>
      <c r="I100" s="74">
        <v>38.29</v>
      </c>
      <c r="J100" s="74">
        <v>40</v>
      </c>
      <c r="K100" s="74">
        <v>40</v>
      </c>
      <c r="L100" s="74">
        <v>40</v>
      </c>
      <c r="M100" s="74">
        <v>40</v>
      </c>
      <c r="N100" s="74">
        <v>40</v>
      </c>
      <c r="O100" s="74">
        <v>40</v>
      </c>
      <c r="P100" s="74">
        <v>40</v>
      </c>
      <c r="Q100" s="74">
        <v>40</v>
      </c>
      <c r="R100" s="74">
        <v>40</v>
      </c>
      <c r="S100" s="74">
        <v>40</v>
      </c>
    </row>
    <row r="101" spans="1:19">
      <c r="A101" s="14">
        <f t="shared" si="1"/>
        <v>101</v>
      </c>
      <c r="B101" s="121" t="s">
        <v>437</v>
      </c>
      <c r="C101" s="121"/>
      <c r="D101" s="121" t="s">
        <v>438</v>
      </c>
      <c r="E101" s="121" t="s">
        <v>294</v>
      </c>
      <c r="F101" s="121" t="s">
        <v>2252</v>
      </c>
      <c r="G101" s="121" t="s">
        <v>221</v>
      </c>
      <c r="H101" s="122">
        <v>2009</v>
      </c>
      <c r="I101" s="74">
        <v>38.29</v>
      </c>
      <c r="J101" s="74">
        <v>40</v>
      </c>
      <c r="K101" s="74">
        <v>40</v>
      </c>
      <c r="L101" s="74">
        <v>40</v>
      </c>
      <c r="M101" s="74">
        <v>40</v>
      </c>
      <c r="N101" s="74">
        <v>40</v>
      </c>
      <c r="O101" s="74">
        <v>40</v>
      </c>
      <c r="P101" s="74">
        <v>40</v>
      </c>
      <c r="Q101" s="74">
        <v>40</v>
      </c>
      <c r="R101" s="74">
        <v>40</v>
      </c>
      <c r="S101" s="74">
        <v>40</v>
      </c>
    </row>
    <row r="102" spans="1:19">
      <c r="A102" s="14">
        <f t="shared" si="1"/>
        <v>102</v>
      </c>
      <c r="B102" s="121" t="s">
        <v>441</v>
      </c>
      <c r="C102" s="121"/>
      <c r="D102" s="121" t="s">
        <v>442</v>
      </c>
      <c r="E102" s="121" t="s">
        <v>294</v>
      </c>
      <c r="F102" s="121" t="s">
        <v>2252</v>
      </c>
      <c r="G102" s="121" t="s">
        <v>221</v>
      </c>
      <c r="H102" s="122">
        <v>2009</v>
      </c>
      <c r="I102" s="74">
        <v>38.29</v>
      </c>
      <c r="J102" s="74">
        <v>40</v>
      </c>
      <c r="K102" s="74">
        <v>40</v>
      </c>
      <c r="L102" s="74">
        <v>40</v>
      </c>
      <c r="M102" s="74">
        <v>40</v>
      </c>
      <c r="N102" s="74">
        <v>40</v>
      </c>
      <c r="O102" s="74">
        <v>40</v>
      </c>
      <c r="P102" s="74">
        <v>40</v>
      </c>
      <c r="Q102" s="74">
        <v>40</v>
      </c>
      <c r="R102" s="74">
        <v>40</v>
      </c>
      <c r="S102" s="74">
        <v>40</v>
      </c>
    </row>
    <row r="103" spans="1:19">
      <c r="A103" s="14">
        <f t="shared" si="1"/>
        <v>103</v>
      </c>
      <c r="B103" s="121" t="s">
        <v>445</v>
      </c>
      <c r="C103" s="121"/>
      <c r="D103" s="121" t="s">
        <v>347</v>
      </c>
      <c r="E103" s="121" t="s">
        <v>348</v>
      </c>
      <c r="F103" s="121" t="s">
        <v>2251</v>
      </c>
      <c r="G103" s="121" t="s">
        <v>46</v>
      </c>
      <c r="H103" s="122">
        <v>2014</v>
      </c>
      <c r="I103" s="74">
        <v>185.3</v>
      </c>
      <c r="J103" s="74">
        <v>180</v>
      </c>
      <c r="K103" s="74">
        <v>180</v>
      </c>
      <c r="L103" s="74">
        <v>180</v>
      </c>
      <c r="M103" s="74">
        <v>180</v>
      </c>
      <c r="N103" s="74">
        <v>180</v>
      </c>
      <c r="O103" s="74">
        <v>180</v>
      </c>
      <c r="P103" s="74">
        <v>180</v>
      </c>
      <c r="Q103" s="74">
        <v>180</v>
      </c>
      <c r="R103" s="74">
        <v>180</v>
      </c>
      <c r="S103" s="74">
        <v>180</v>
      </c>
    </row>
    <row r="104" spans="1:19">
      <c r="A104" s="14">
        <f t="shared" si="1"/>
        <v>104</v>
      </c>
      <c r="B104" s="121" t="s">
        <v>448</v>
      </c>
      <c r="C104" s="121"/>
      <c r="D104" s="121" t="s">
        <v>351</v>
      </c>
      <c r="E104" s="121" t="s">
        <v>348</v>
      </c>
      <c r="F104" s="121" t="s">
        <v>2251</v>
      </c>
      <c r="G104" s="121" t="s">
        <v>46</v>
      </c>
      <c r="H104" s="122">
        <v>2014</v>
      </c>
      <c r="I104" s="74">
        <v>185.3</v>
      </c>
      <c r="J104" s="74">
        <v>180</v>
      </c>
      <c r="K104" s="74">
        <v>180</v>
      </c>
      <c r="L104" s="74">
        <v>180</v>
      </c>
      <c r="M104" s="74">
        <v>180</v>
      </c>
      <c r="N104" s="74">
        <v>180</v>
      </c>
      <c r="O104" s="74">
        <v>180</v>
      </c>
      <c r="P104" s="74">
        <v>180</v>
      </c>
      <c r="Q104" s="74">
        <v>180</v>
      </c>
      <c r="R104" s="74">
        <v>180</v>
      </c>
      <c r="S104" s="74">
        <v>180</v>
      </c>
    </row>
    <row r="105" spans="1:19">
      <c r="A105" s="14">
        <f t="shared" si="1"/>
        <v>105</v>
      </c>
      <c r="B105" s="121" t="s">
        <v>450</v>
      </c>
      <c r="C105" s="121"/>
      <c r="D105" s="121" t="s">
        <v>353</v>
      </c>
      <c r="E105" s="121" t="s">
        <v>348</v>
      </c>
      <c r="F105" s="121" t="s">
        <v>2251</v>
      </c>
      <c r="G105" s="121" t="s">
        <v>46</v>
      </c>
      <c r="H105" s="122">
        <v>2014</v>
      </c>
      <c r="I105" s="74">
        <v>204</v>
      </c>
      <c r="J105" s="74">
        <v>194</v>
      </c>
      <c r="K105" s="74">
        <v>194</v>
      </c>
      <c r="L105" s="74">
        <v>194</v>
      </c>
      <c r="M105" s="74">
        <v>194</v>
      </c>
      <c r="N105" s="74">
        <v>194</v>
      </c>
      <c r="O105" s="74">
        <v>194</v>
      </c>
      <c r="P105" s="74">
        <v>194</v>
      </c>
      <c r="Q105" s="74">
        <v>194</v>
      </c>
      <c r="R105" s="74">
        <v>194</v>
      </c>
      <c r="S105" s="74">
        <v>194</v>
      </c>
    </row>
    <row r="106" spans="1:19">
      <c r="A106" s="14">
        <f t="shared" si="1"/>
        <v>106</v>
      </c>
      <c r="B106" s="121" t="s">
        <v>354</v>
      </c>
      <c r="C106" s="121"/>
      <c r="D106" s="121" t="s">
        <v>355</v>
      </c>
      <c r="E106" s="121" t="s">
        <v>59</v>
      </c>
      <c r="F106" s="121" t="s">
        <v>2251</v>
      </c>
      <c r="G106" s="121" t="s">
        <v>45</v>
      </c>
      <c r="H106" s="122">
        <v>2003</v>
      </c>
      <c r="I106" s="74">
        <v>196.7</v>
      </c>
      <c r="J106" s="74">
        <v>195</v>
      </c>
      <c r="K106" s="74">
        <v>195</v>
      </c>
      <c r="L106" s="74">
        <v>195</v>
      </c>
      <c r="M106" s="74">
        <v>195</v>
      </c>
      <c r="N106" s="74">
        <v>195</v>
      </c>
      <c r="O106" s="74">
        <v>195</v>
      </c>
      <c r="P106" s="74">
        <v>195</v>
      </c>
      <c r="Q106" s="74">
        <v>195</v>
      </c>
      <c r="R106" s="74">
        <v>195</v>
      </c>
      <c r="S106" s="74">
        <v>195</v>
      </c>
    </row>
    <row r="107" spans="1:19">
      <c r="A107" s="14">
        <f t="shared" si="1"/>
        <v>107</v>
      </c>
      <c r="B107" s="121" t="s">
        <v>356</v>
      </c>
      <c r="C107" s="121"/>
      <c r="D107" s="121" t="s">
        <v>357</v>
      </c>
      <c r="E107" s="121" t="s">
        <v>59</v>
      </c>
      <c r="F107" s="121" t="s">
        <v>2251</v>
      </c>
      <c r="G107" s="121" t="s">
        <v>45</v>
      </c>
      <c r="H107" s="122">
        <v>2003</v>
      </c>
      <c r="I107" s="74">
        <v>196.7</v>
      </c>
      <c r="J107" s="74">
        <v>185</v>
      </c>
      <c r="K107" s="74">
        <v>185</v>
      </c>
      <c r="L107" s="74">
        <v>185</v>
      </c>
      <c r="M107" s="74">
        <v>185</v>
      </c>
      <c r="N107" s="74">
        <v>185</v>
      </c>
      <c r="O107" s="74">
        <v>185</v>
      </c>
      <c r="P107" s="74">
        <v>185</v>
      </c>
      <c r="Q107" s="74">
        <v>185</v>
      </c>
      <c r="R107" s="74">
        <v>185</v>
      </c>
      <c r="S107" s="74">
        <v>185</v>
      </c>
    </row>
    <row r="108" spans="1:19">
      <c r="A108" s="14">
        <f t="shared" si="1"/>
        <v>108</v>
      </c>
      <c r="B108" s="121" t="s">
        <v>358</v>
      </c>
      <c r="C108" s="121"/>
      <c r="D108" s="121" t="s">
        <v>359</v>
      </c>
      <c r="E108" s="121" t="s">
        <v>59</v>
      </c>
      <c r="F108" s="121" t="s">
        <v>2251</v>
      </c>
      <c r="G108" s="121" t="s">
        <v>45</v>
      </c>
      <c r="H108" s="122">
        <v>2003</v>
      </c>
      <c r="I108" s="74">
        <v>196.7</v>
      </c>
      <c r="J108" s="74">
        <v>185</v>
      </c>
      <c r="K108" s="74">
        <v>185</v>
      </c>
      <c r="L108" s="74">
        <v>185</v>
      </c>
      <c r="M108" s="74">
        <v>185</v>
      </c>
      <c r="N108" s="74">
        <v>185</v>
      </c>
      <c r="O108" s="74">
        <v>185</v>
      </c>
      <c r="P108" s="74">
        <v>185</v>
      </c>
      <c r="Q108" s="74">
        <v>185</v>
      </c>
      <c r="R108" s="74">
        <v>185</v>
      </c>
      <c r="S108" s="74">
        <v>185</v>
      </c>
    </row>
    <row r="109" spans="1:19">
      <c r="A109" s="14">
        <f t="shared" si="1"/>
        <v>109</v>
      </c>
      <c r="B109" s="121" t="s">
        <v>360</v>
      </c>
      <c r="C109" s="121"/>
      <c r="D109" s="121" t="s">
        <v>361</v>
      </c>
      <c r="E109" s="121" t="s">
        <v>59</v>
      </c>
      <c r="F109" s="121" t="s">
        <v>2251</v>
      </c>
      <c r="G109" s="121" t="s">
        <v>45</v>
      </c>
      <c r="H109" s="122">
        <v>2003</v>
      </c>
      <c r="I109" s="74">
        <v>196.7</v>
      </c>
      <c r="J109" s="74">
        <v>195</v>
      </c>
      <c r="K109" s="74">
        <v>195</v>
      </c>
      <c r="L109" s="74">
        <v>195</v>
      </c>
      <c r="M109" s="74">
        <v>195</v>
      </c>
      <c r="N109" s="74">
        <v>195</v>
      </c>
      <c r="O109" s="74">
        <v>195</v>
      </c>
      <c r="P109" s="74">
        <v>195</v>
      </c>
      <c r="Q109" s="74">
        <v>195</v>
      </c>
      <c r="R109" s="74">
        <v>195</v>
      </c>
      <c r="S109" s="74">
        <v>195</v>
      </c>
    </row>
    <row r="110" spans="1:19">
      <c r="A110" s="14">
        <f t="shared" si="1"/>
        <v>110</v>
      </c>
      <c r="B110" s="121" t="s">
        <v>362</v>
      </c>
      <c r="C110" s="121"/>
      <c r="D110" s="121" t="s">
        <v>363</v>
      </c>
      <c r="E110" s="121" t="s">
        <v>59</v>
      </c>
      <c r="F110" s="121" t="s">
        <v>2251</v>
      </c>
      <c r="G110" s="121" t="s">
        <v>45</v>
      </c>
      <c r="H110" s="122">
        <v>2003</v>
      </c>
      <c r="I110" s="74">
        <v>196.7</v>
      </c>
      <c r="J110" s="74">
        <v>185</v>
      </c>
      <c r="K110" s="74">
        <v>185</v>
      </c>
      <c r="L110" s="74">
        <v>185</v>
      </c>
      <c r="M110" s="74">
        <v>185</v>
      </c>
      <c r="N110" s="74">
        <v>185</v>
      </c>
      <c r="O110" s="74">
        <v>185</v>
      </c>
      <c r="P110" s="74">
        <v>185</v>
      </c>
      <c r="Q110" s="74">
        <v>185</v>
      </c>
      <c r="R110" s="74">
        <v>185</v>
      </c>
      <c r="S110" s="74">
        <v>185</v>
      </c>
    </row>
    <row r="111" spans="1:19">
      <c r="A111" s="14">
        <f t="shared" si="1"/>
        <v>111</v>
      </c>
      <c r="B111" s="121" t="s">
        <v>367</v>
      </c>
      <c r="C111" s="121"/>
      <c r="D111" s="121" t="s">
        <v>368</v>
      </c>
      <c r="E111" s="121" t="s">
        <v>59</v>
      </c>
      <c r="F111" s="121" t="s">
        <v>2251</v>
      </c>
      <c r="G111" s="121" t="s">
        <v>45</v>
      </c>
      <c r="H111" s="122">
        <v>2003</v>
      </c>
      <c r="I111" s="74">
        <v>196.7</v>
      </c>
      <c r="J111" s="74">
        <v>185</v>
      </c>
      <c r="K111" s="74">
        <v>185</v>
      </c>
      <c r="L111" s="74">
        <v>185</v>
      </c>
      <c r="M111" s="74">
        <v>185</v>
      </c>
      <c r="N111" s="74">
        <v>185</v>
      </c>
      <c r="O111" s="74">
        <v>185</v>
      </c>
      <c r="P111" s="74">
        <v>185</v>
      </c>
      <c r="Q111" s="74">
        <v>185</v>
      </c>
      <c r="R111" s="74">
        <v>185</v>
      </c>
      <c r="S111" s="74">
        <v>185</v>
      </c>
    </row>
    <row r="112" spans="1:19">
      <c r="A112" s="14">
        <f t="shared" si="1"/>
        <v>112</v>
      </c>
      <c r="B112" s="121" t="s">
        <v>371</v>
      </c>
      <c r="C112" s="121"/>
      <c r="D112" s="121" t="s">
        <v>372</v>
      </c>
      <c r="E112" s="121" t="s">
        <v>59</v>
      </c>
      <c r="F112" s="121" t="s">
        <v>2251</v>
      </c>
      <c r="G112" s="121" t="s">
        <v>45</v>
      </c>
      <c r="H112" s="122">
        <v>2003</v>
      </c>
      <c r="I112" s="74">
        <v>422</v>
      </c>
      <c r="J112" s="74">
        <v>418</v>
      </c>
      <c r="K112" s="74">
        <v>418</v>
      </c>
      <c r="L112" s="74">
        <v>418</v>
      </c>
      <c r="M112" s="74">
        <v>418</v>
      </c>
      <c r="N112" s="74">
        <v>418</v>
      </c>
      <c r="O112" s="74">
        <v>418</v>
      </c>
      <c r="P112" s="74">
        <v>418</v>
      </c>
      <c r="Q112" s="74">
        <v>418</v>
      </c>
      <c r="R112" s="74">
        <v>418</v>
      </c>
      <c r="S112" s="74">
        <v>418</v>
      </c>
    </row>
    <row r="113" spans="1:19">
      <c r="A113" s="14">
        <f t="shared" si="1"/>
        <v>113</v>
      </c>
      <c r="B113" s="121" t="s">
        <v>375</v>
      </c>
      <c r="C113" s="121"/>
      <c r="D113" s="121" t="s">
        <v>376</v>
      </c>
      <c r="E113" s="121" t="s">
        <v>59</v>
      </c>
      <c r="F113" s="121" t="s">
        <v>2251</v>
      </c>
      <c r="G113" s="121" t="s">
        <v>45</v>
      </c>
      <c r="H113" s="122">
        <v>2003</v>
      </c>
      <c r="I113" s="74">
        <v>422</v>
      </c>
      <c r="J113" s="74">
        <v>418</v>
      </c>
      <c r="K113" s="74">
        <v>418</v>
      </c>
      <c r="L113" s="74">
        <v>418</v>
      </c>
      <c r="M113" s="74">
        <v>418</v>
      </c>
      <c r="N113" s="74">
        <v>418</v>
      </c>
      <c r="O113" s="74">
        <v>418</v>
      </c>
      <c r="P113" s="74">
        <v>418</v>
      </c>
      <c r="Q113" s="74">
        <v>418</v>
      </c>
      <c r="R113" s="74">
        <v>418</v>
      </c>
      <c r="S113" s="74">
        <v>418</v>
      </c>
    </row>
    <row r="114" spans="1:19">
      <c r="A114" s="14">
        <f t="shared" si="1"/>
        <v>114</v>
      </c>
      <c r="B114" s="121" t="s">
        <v>379</v>
      </c>
      <c r="C114" s="121"/>
      <c r="D114" s="121" t="s">
        <v>380</v>
      </c>
      <c r="E114" s="121" t="s">
        <v>381</v>
      </c>
      <c r="F114" s="121" t="s">
        <v>2251</v>
      </c>
      <c r="G114" s="121" t="s">
        <v>45</v>
      </c>
      <c r="H114" s="122">
        <v>2002</v>
      </c>
      <c r="I114" s="74">
        <v>179.35</v>
      </c>
      <c r="J114" s="74">
        <v>160.69999999999999</v>
      </c>
      <c r="K114" s="74">
        <v>160.69999999999999</v>
      </c>
      <c r="L114" s="74">
        <v>160.69999999999999</v>
      </c>
      <c r="M114" s="74">
        <v>160.69999999999999</v>
      </c>
      <c r="N114" s="74">
        <v>160.69999999999999</v>
      </c>
      <c r="O114" s="74">
        <v>160.69999999999999</v>
      </c>
      <c r="P114" s="74">
        <v>160.69999999999999</v>
      </c>
      <c r="Q114" s="74">
        <v>160.69999999999999</v>
      </c>
      <c r="R114" s="74">
        <v>160.69999999999999</v>
      </c>
      <c r="S114" s="74">
        <v>160.69999999999999</v>
      </c>
    </row>
    <row r="115" spans="1:19">
      <c r="A115" s="14">
        <f t="shared" si="1"/>
        <v>115</v>
      </c>
      <c r="B115" s="121" t="s">
        <v>382</v>
      </c>
      <c r="C115" s="121"/>
      <c r="D115" s="121" t="s">
        <v>383</v>
      </c>
      <c r="E115" s="121" t="s">
        <v>381</v>
      </c>
      <c r="F115" s="121" t="s">
        <v>2251</v>
      </c>
      <c r="G115" s="121" t="s">
        <v>45</v>
      </c>
      <c r="H115" s="122">
        <v>2002</v>
      </c>
      <c r="I115" s="74">
        <v>179.35</v>
      </c>
      <c r="J115" s="74">
        <v>160.69999999999999</v>
      </c>
      <c r="K115" s="74">
        <v>160.69999999999999</v>
      </c>
      <c r="L115" s="74">
        <v>160.69999999999999</v>
      </c>
      <c r="M115" s="74">
        <v>160.69999999999999</v>
      </c>
      <c r="N115" s="74">
        <v>160.69999999999999</v>
      </c>
      <c r="O115" s="74">
        <v>160.69999999999999</v>
      </c>
      <c r="P115" s="74">
        <v>160.69999999999999</v>
      </c>
      <c r="Q115" s="74">
        <v>160.69999999999999</v>
      </c>
      <c r="R115" s="74">
        <v>160.69999999999999</v>
      </c>
      <c r="S115" s="74">
        <v>160.69999999999999</v>
      </c>
    </row>
    <row r="116" spans="1:19">
      <c r="A116" s="14">
        <f t="shared" si="1"/>
        <v>116</v>
      </c>
      <c r="B116" s="121" t="s">
        <v>386</v>
      </c>
      <c r="C116" s="121"/>
      <c r="D116" s="121" t="s">
        <v>387</v>
      </c>
      <c r="E116" s="121" t="s">
        <v>381</v>
      </c>
      <c r="F116" s="121" t="s">
        <v>2251</v>
      </c>
      <c r="G116" s="121" t="s">
        <v>45</v>
      </c>
      <c r="H116" s="122">
        <v>2002</v>
      </c>
      <c r="I116" s="74">
        <v>179.35</v>
      </c>
      <c r="J116" s="74">
        <v>161.1</v>
      </c>
      <c r="K116" s="74">
        <v>161.1</v>
      </c>
      <c r="L116" s="74">
        <v>161.1</v>
      </c>
      <c r="M116" s="74">
        <v>161.1</v>
      </c>
      <c r="N116" s="74">
        <v>161.1</v>
      </c>
      <c r="O116" s="74">
        <v>161.1</v>
      </c>
      <c r="P116" s="74">
        <v>161.1</v>
      </c>
      <c r="Q116" s="74">
        <v>161.1</v>
      </c>
      <c r="R116" s="74">
        <v>161.1</v>
      </c>
      <c r="S116" s="74">
        <v>161.1</v>
      </c>
    </row>
    <row r="117" spans="1:19">
      <c r="A117" s="14">
        <f t="shared" si="1"/>
        <v>117</v>
      </c>
      <c r="B117" s="121" t="s">
        <v>388</v>
      </c>
      <c r="C117" s="121"/>
      <c r="D117" s="121" t="s">
        <v>389</v>
      </c>
      <c r="E117" s="121" t="s">
        <v>381</v>
      </c>
      <c r="F117" s="121" t="s">
        <v>2251</v>
      </c>
      <c r="G117" s="121" t="s">
        <v>45</v>
      </c>
      <c r="H117" s="122">
        <v>2002</v>
      </c>
      <c r="I117" s="74">
        <v>179.35</v>
      </c>
      <c r="J117" s="74">
        <v>161.1</v>
      </c>
      <c r="K117" s="74">
        <v>161.1</v>
      </c>
      <c r="L117" s="74">
        <v>161.1</v>
      </c>
      <c r="M117" s="74">
        <v>161.1</v>
      </c>
      <c r="N117" s="74">
        <v>161.1</v>
      </c>
      <c r="O117" s="74">
        <v>161.1</v>
      </c>
      <c r="P117" s="74">
        <v>161.1</v>
      </c>
      <c r="Q117" s="74">
        <v>161.1</v>
      </c>
      <c r="R117" s="74">
        <v>161.1</v>
      </c>
      <c r="S117" s="74">
        <v>161.1</v>
      </c>
    </row>
    <row r="118" spans="1:19">
      <c r="A118" s="14">
        <f t="shared" si="1"/>
        <v>118</v>
      </c>
      <c r="B118" s="121" t="s">
        <v>384</v>
      </c>
      <c r="C118" s="121"/>
      <c r="D118" s="121" t="s">
        <v>385</v>
      </c>
      <c r="E118" s="121" t="s">
        <v>381</v>
      </c>
      <c r="F118" s="121" t="s">
        <v>2251</v>
      </c>
      <c r="G118" s="121" t="s">
        <v>45</v>
      </c>
      <c r="H118" s="122">
        <v>2002</v>
      </c>
      <c r="I118" s="74">
        <v>190.74</v>
      </c>
      <c r="J118" s="74">
        <v>179.8</v>
      </c>
      <c r="K118" s="74">
        <v>179.8</v>
      </c>
      <c r="L118" s="74">
        <v>179.8</v>
      </c>
      <c r="M118" s="74">
        <v>179.8</v>
      </c>
      <c r="N118" s="74">
        <v>179.8</v>
      </c>
      <c r="O118" s="74">
        <v>179.8</v>
      </c>
      <c r="P118" s="74">
        <v>179.8</v>
      </c>
      <c r="Q118" s="74">
        <v>179.8</v>
      </c>
      <c r="R118" s="74">
        <v>179.8</v>
      </c>
      <c r="S118" s="74">
        <v>179.8</v>
      </c>
    </row>
    <row r="119" spans="1:19">
      <c r="A119" s="14">
        <f t="shared" si="1"/>
        <v>119</v>
      </c>
      <c r="B119" s="121" t="s">
        <v>390</v>
      </c>
      <c r="C119" s="121"/>
      <c r="D119" s="121" t="s">
        <v>391</v>
      </c>
      <c r="E119" s="121" t="s">
        <v>381</v>
      </c>
      <c r="F119" s="121" t="s">
        <v>2251</v>
      </c>
      <c r="G119" s="121" t="s">
        <v>45</v>
      </c>
      <c r="H119" s="122">
        <v>2002</v>
      </c>
      <c r="I119" s="74">
        <v>190.74</v>
      </c>
      <c r="J119" s="74">
        <v>179.7</v>
      </c>
      <c r="K119" s="74">
        <v>179.7</v>
      </c>
      <c r="L119" s="74">
        <v>179.7</v>
      </c>
      <c r="M119" s="74">
        <v>179.7</v>
      </c>
      <c r="N119" s="74">
        <v>179.7</v>
      </c>
      <c r="O119" s="74">
        <v>179.7</v>
      </c>
      <c r="P119" s="74">
        <v>179.7</v>
      </c>
      <c r="Q119" s="74">
        <v>179.7</v>
      </c>
      <c r="R119" s="74">
        <v>179.7</v>
      </c>
      <c r="S119" s="74">
        <v>179.7</v>
      </c>
    </row>
    <row r="120" spans="1:19">
      <c r="A120" s="14">
        <f t="shared" si="1"/>
        <v>120</v>
      </c>
      <c r="B120" s="121" t="s">
        <v>2412</v>
      </c>
      <c r="C120" s="121"/>
      <c r="D120" s="121" t="s">
        <v>481</v>
      </c>
      <c r="E120" s="121" t="s">
        <v>294</v>
      </c>
      <c r="F120" s="121" t="s">
        <v>2252</v>
      </c>
      <c r="G120" s="121" t="s">
        <v>221</v>
      </c>
      <c r="H120" s="122">
        <v>2018</v>
      </c>
      <c r="I120" s="74">
        <v>129</v>
      </c>
      <c r="J120" s="74">
        <v>119</v>
      </c>
      <c r="K120" s="74">
        <v>119</v>
      </c>
      <c r="L120" s="74">
        <v>119</v>
      </c>
      <c r="M120" s="74">
        <v>119</v>
      </c>
      <c r="N120" s="74">
        <v>119</v>
      </c>
      <c r="O120" s="74">
        <v>119</v>
      </c>
      <c r="P120" s="74">
        <v>119</v>
      </c>
      <c r="Q120" s="74">
        <v>119</v>
      </c>
      <c r="R120" s="74">
        <v>119</v>
      </c>
      <c r="S120" s="74">
        <v>119</v>
      </c>
    </row>
    <row r="121" spans="1:19">
      <c r="A121" s="14">
        <f t="shared" si="1"/>
        <v>121</v>
      </c>
      <c r="B121" s="121" t="s">
        <v>484</v>
      </c>
      <c r="C121" s="121"/>
      <c r="D121" s="121" t="s">
        <v>485</v>
      </c>
      <c r="E121" s="121" t="s">
        <v>486</v>
      </c>
      <c r="F121" s="121" t="s">
        <v>2253</v>
      </c>
      <c r="G121" s="121" t="s">
        <v>47</v>
      </c>
      <c r="H121" s="122">
        <v>1960</v>
      </c>
      <c r="I121" s="74">
        <v>225</v>
      </c>
      <c r="J121" s="74">
        <v>239</v>
      </c>
      <c r="K121" s="74">
        <v>239</v>
      </c>
      <c r="L121" s="74">
        <v>239</v>
      </c>
      <c r="M121" s="74">
        <v>239</v>
      </c>
      <c r="N121" s="74">
        <v>239</v>
      </c>
      <c r="O121" s="74">
        <v>239</v>
      </c>
      <c r="P121" s="74">
        <v>239</v>
      </c>
      <c r="Q121" s="74">
        <v>239</v>
      </c>
      <c r="R121" s="74">
        <v>239</v>
      </c>
      <c r="S121" s="74">
        <v>239</v>
      </c>
    </row>
    <row r="122" spans="1:19">
      <c r="A122" s="14">
        <f t="shared" si="1"/>
        <v>122</v>
      </c>
      <c r="B122" s="121" t="s">
        <v>488</v>
      </c>
      <c r="C122" s="121"/>
      <c r="D122" s="121" t="s">
        <v>489</v>
      </c>
      <c r="E122" s="121" t="s">
        <v>486</v>
      </c>
      <c r="F122" s="121" t="s">
        <v>2253</v>
      </c>
      <c r="G122" s="121" t="s">
        <v>47</v>
      </c>
      <c r="H122" s="122">
        <v>1969</v>
      </c>
      <c r="I122" s="74">
        <v>387</v>
      </c>
      <c r="J122" s="74">
        <v>390</v>
      </c>
      <c r="K122" s="74">
        <v>390</v>
      </c>
      <c r="L122" s="74">
        <v>390</v>
      </c>
      <c r="M122" s="74">
        <v>390</v>
      </c>
      <c r="N122" s="74">
        <v>390</v>
      </c>
      <c r="O122" s="74">
        <v>390</v>
      </c>
      <c r="P122" s="74">
        <v>390</v>
      </c>
      <c r="Q122" s="74">
        <v>390</v>
      </c>
      <c r="R122" s="74">
        <v>390</v>
      </c>
      <c r="S122" s="74">
        <v>390</v>
      </c>
    </row>
    <row r="123" spans="1:19">
      <c r="A123" s="14">
        <f t="shared" si="1"/>
        <v>123</v>
      </c>
      <c r="B123" s="121" t="s">
        <v>492</v>
      </c>
      <c r="C123" s="121"/>
      <c r="D123" s="121" t="s">
        <v>493</v>
      </c>
      <c r="E123" s="121" t="s">
        <v>294</v>
      </c>
      <c r="F123" s="121" t="s">
        <v>2252</v>
      </c>
      <c r="G123" s="121" t="s">
        <v>221</v>
      </c>
      <c r="H123" s="122">
        <v>1976</v>
      </c>
      <c r="I123" s="74">
        <v>72</v>
      </c>
      <c r="J123" s="74">
        <v>65</v>
      </c>
      <c r="K123" s="74">
        <v>65</v>
      </c>
      <c r="L123" s="74">
        <v>65</v>
      </c>
      <c r="M123" s="74">
        <v>65</v>
      </c>
      <c r="N123" s="74">
        <v>65</v>
      </c>
      <c r="O123" s="74">
        <v>65</v>
      </c>
      <c r="P123" s="74">
        <v>65</v>
      </c>
      <c r="Q123" s="74">
        <v>65</v>
      </c>
      <c r="R123" s="74">
        <v>65</v>
      </c>
      <c r="S123" s="74">
        <v>65</v>
      </c>
    </row>
    <row r="124" spans="1:19">
      <c r="A124" s="14">
        <f t="shared" si="1"/>
        <v>124</v>
      </c>
      <c r="B124" s="121" t="s">
        <v>496</v>
      </c>
      <c r="C124" s="121"/>
      <c r="D124" s="121" t="s">
        <v>497</v>
      </c>
      <c r="E124" s="121" t="s">
        <v>294</v>
      </c>
      <c r="F124" s="121" t="s">
        <v>2252</v>
      </c>
      <c r="G124" s="121" t="s">
        <v>221</v>
      </c>
      <c r="H124" s="122">
        <v>1976</v>
      </c>
      <c r="I124" s="74">
        <v>72</v>
      </c>
      <c r="J124" s="74">
        <v>65</v>
      </c>
      <c r="K124" s="74">
        <v>65</v>
      </c>
      <c r="L124" s="74">
        <v>65</v>
      </c>
      <c r="M124" s="74">
        <v>65</v>
      </c>
      <c r="N124" s="74">
        <v>65</v>
      </c>
      <c r="O124" s="74">
        <v>65</v>
      </c>
      <c r="P124" s="74">
        <v>65</v>
      </c>
      <c r="Q124" s="74">
        <v>65</v>
      </c>
      <c r="R124" s="74">
        <v>65</v>
      </c>
      <c r="S124" s="74">
        <v>65</v>
      </c>
    </row>
    <row r="125" spans="1:19">
      <c r="A125" s="14">
        <f t="shared" si="1"/>
        <v>125</v>
      </c>
      <c r="B125" s="121" t="s">
        <v>499</v>
      </c>
      <c r="C125" s="121"/>
      <c r="D125" s="121" t="s">
        <v>500</v>
      </c>
      <c r="E125" s="121" t="s">
        <v>294</v>
      </c>
      <c r="F125" s="121" t="s">
        <v>2252</v>
      </c>
      <c r="G125" s="121" t="s">
        <v>221</v>
      </c>
      <c r="H125" s="122">
        <v>1976</v>
      </c>
      <c r="I125" s="74">
        <v>72</v>
      </c>
      <c r="J125" s="74">
        <v>65</v>
      </c>
      <c r="K125" s="74">
        <v>65</v>
      </c>
      <c r="L125" s="74">
        <v>65</v>
      </c>
      <c r="M125" s="74">
        <v>65</v>
      </c>
      <c r="N125" s="74">
        <v>65</v>
      </c>
      <c r="O125" s="74">
        <v>65</v>
      </c>
      <c r="P125" s="74">
        <v>65</v>
      </c>
      <c r="Q125" s="74">
        <v>65</v>
      </c>
      <c r="R125" s="74">
        <v>65</v>
      </c>
      <c r="S125" s="74">
        <v>65</v>
      </c>
    </row>
    <row r="126" spans="1:19">
      <c r="A126" s="14">
        <f t="shared" si="1"/>
        <v>126</v>
      </c>
      <c r="B126" s="121" t="s">
        <v>502</v>
      </c>
      <c r="C126" s="121"/>
      <c r="D126" s="121" t="s">
        <v>503</v>
      </c>
      <c r="E126" s="121" t="s">
        <v>294</v>
      </c>
      <c r="F126" s="121" t="s">
        <v>2252</v>
      </c>
      <c r="G126" s="121" t="s">
        <v>221</v>
      </c>
      <c r="H126" s="122">
        <v>1976</v>
      </c>
      <c r="I126" s="74">
        <v>72</v>
      </c>
      <c r="J126" s="74">
        <v>50</v>
      </c>
      <c r="K126" s="74">
        <v>50</v>
      </c>
      <c r="L126" s="74">
        <v>50</v>
      </c>
      <c r="M126" s="74">
        <v>50</v>
      </c>
      <c r="N126" s="74">
        <v>50</v>
      </c>
      <c r="O126" s="74">
        <v>50</v>
      </c>
      <c r="P126" s="74">
        <v>50</v>
      </c>
      <c r="Q126" s="74">
        <v>50</v>
      </c>
      <c r="R126" s="74">
        <v>50</v>
      </c>
      <c r="S126" s="74">
        <v>50</v>
      </c>
    </row>
    <row r="127" spans="1:19">
      <c r="A127" s="14">
        <f t="shared" si="1"/>
        <v>127</v>
      </c>
      <c r="B127" s="121" t="s">
        <v>505</v>
      </c>
      <c r="C127" s="121"/>
      <c r="D127" s="121" t="s">
        <v>506</v>
      </c>
      <c r="E127" s="121" t="s">
        <v>294</v>
      </c>
      <c r="F127" s="121" t="s">
        <v>2252</v>
      </c>
      <c r="G127" s="121" t="s">
        <v>221</v>
      </c>
      <c r="H127" s="122">
        <v>1976</v>
      </c>
      <c r="I127" s="74">
        <v>72</v>
      </c>
      <c r="J127" s="74">
        <v>65</v>
      </c>
      <c r="K127" s="74">
        <v>65</v>
      </c>
      <c r="L127" s="74">
        <v>65</v>
      </c>
      <c r="M127" s="74">
        <v>65</v>
      </c>
      <c r="N127" s="74">
        <v>65</v>
      </c>
      <c r="O127" s="74">
        <v>65</v>
      </c>
      <c r="P127" s="74">
        <v>65</v>
      </c>
      <c r="Q127" s="74">
        <v>65</v>
      </c>
      <c r="R127" s="74">
        <v>65</v>
      </c>
      <c r="S127" s="74">
        <v>65</v>
      </c>
    </row>
    <row r="128" spans="1:19">
      <c r="A128" s="14">
        <f t="shared" si="1"/>
        <v>128</v>
      </c>
      <c r="B128" s="121" t="s">
        <v>508</v>
      </c>
      <c r="C128" s="121"/>
      <c r="D128" s="121" t="s">
        <v>509</v>
      </c>
      <c r="E128" s="121" t="s">
        <v>294</v>
      </c>
      <c r="F128" s="121" t="s">
        <v>2252</v>
      </c>
      <c r="G128" s="121" t="s">
        <v>221</v>
      </c>
      <c r="H128" s="122">
        <v>1976</v>
      </c>
      <c r="I128" s="74">
        <v>72</v>
      </c>
      <c r="J128" s="74">
        <v>65</v>
      </c>
      <c r="K128" s="74">
        <v>65</v>
      </c>
      <c r="L128" s="74">
        <v>65</v>
      </c>
      <c r="M128" s="74">
        <v>65</v>
      </c>
      <c r="N128" s="74">
        <v>65</v>
      </c>
      <c r="O128" s="74">
        <v>65</v>
      </c>
      <c r="P128" s="74">
        <v>65</v>
      </c>
      <c r="Q128" s="74">
        <v>65</v>
      </c>
      <c r="R128" s="74">
        <v>65</v>
      </c>
      <c r="S128" s="74">
        <v>65</v>
      </c>
    </row>
    <row r="129" spans="1:19">
      <c r="A129" s="14">
        <f t="shared" si="1"/>
        <v>129</v>
      </c>
      <c r="B129" s="121" t="s">
        <v>511</v>
      </c>
      <c r="C129" s="121"/>
      <c r="D129" s="121" t="s">
        <v>512</v>
      </c>
      <c r="E129" s="121" t="s">
        <v>513</v>
      </c>
      <c r="F129" s="121" t="s">
        <v>2254</v>
      </c>
      <c r="G129" s="121" t="s">
        <v>45</v>
      </c>
      <c r="H129" s="122">
        <v>2010</v>
      </c>
      <c r="I129" s="74">
        <v>8.44</v>
      </c>
      <c r="J129" s="74">
        <v>8.1999999999999993</v>
      </c>
      <c r="K129" s="74">
        <v>8.1999999999999993</v>
      </c>
      <c r="L129" s="74">
        <v>8.1999999999999993</v>
      </c>
      <c r="M129" s="74">
        <v>8.1999999999999993</v>
      </c>
      <c r="N129" s="74">
        <v>8.1999999999999993</v>
      </c>
      <c r="O129" s="74">
        <v>8.1999999999999993</v>
      </c>
      <c r="P129" s="74">
        <v>8.1999999999999993</v>
      </c>
      <c r="Q129" s="74">
        <v>8.1999999999999993</v>
      </c>
      <c r="R129" s="74">
        <v>8.1999999999999993</v>
      </c>
      <c r="S129" s="74">
        <v>8.1999999999999993</v>
      </c>
    </row>
    <row r="130" spans="1:19">
      <c r="A130" s="14">
        <f t="shared" si="1"/>
        <v>130</v>
      </c>
      <c r="B130" s="121" t="s">
        <v>515</v>
      </c>
      <c r="C130" s="121"/>
      <c r="D130" s="121" t="s">
        <v>516</v>
      </c>
      <c r="E130" s="121" t="s">
        <v>513</v>
      </c>
      <c r="F130" s="121" t="s">
        <v>2254</v>
      </c>
      <c r="G130" s="121" t="s">
        <v>45</v>
      </c>
      <c r="H130" s="122">
        <v>2010</v>
      </c>
      <c r="I130" s="74">
        <v>8.44</v>
      </c>
      <c r="J130" s="74">
        <v>8.1999999999999993</v>
      </c>
      <c r="K130" s="74">
        <v>8.1999999999999993</v>
      </c>
      <c r="L130" s="74">
        <v>8.1999999999999993</v>
      </c>
      <c r="M130" s="74">
        <v>8.1999999999999993</v>
      </c>
      <c r="N130" s="74">
        <v>8.1999999999999993</v>
      </c>
      <c r="O130" s="74">
        <v>8.1999999999999993</v>
      </c>
      <c r="P130" s="74">
        <v>8.1999999999999993</v>
      </c>
      <c r="Q130" s="74">
        <v>8.1999999999999993</v>
      </c>
      <c r="R130" s="74">
        <v>8.1999999999999993</v>
      </c>
      <c r="S130" s="74">
        <v>8.1999999999999993</v>
      </c>
    </row>
    <row r="131" spans="1:19">
      <c r="A131" s="14">
        <f t="shared" si="1"/>
        <v>131</v>
      </c>
      <c r="B131" s="121" t="s">
        <v>518</v>
      </c>
      <c r="C131" s="121"/>
      <c r="D131" s="121" t="s">
        <v>519</v>
      </c>
      <c r="E131" s="121" t="s">
        <v>513</v>
      </c>
      <c r="F131" s="121" t="s">
        <v>2254</v>
      </c>
      <c r="G131" s="121" t="s">
        <v>45</v>
      </c>
      <c r="H131" s="122">
        <v>2010</v>
      </c>
      <c r="I131" s="74">
        <v>8.44</v>
      </c>
      <c r="J131" s="74">
        <v>8.1999999999999993</v>
      </c>
      <c r="K131" s="74">
        <v>8.1999999999999993</v>
      </c>
      <c r="L131" s="74">
        <v>8.1999999999999993</v>
      </c>
      <c r="M131" s="74">
        <v>8.1999999999999993</v>
      </c>
      <c r="N131" s="74">
        <v>8.1999999999999993</v>
      </c>
      <c r="O131" s="74">
        <v>8.1999999999999993</v>
      </c>
      <c r="P131" s="74">
        <v>8.1999999999999993</v>
      </c>
      <c r="Q131" s="74">
        <v>8.1999999999999993</v>
      </c>
      <c r="R131" s="74">
        <v>8.1999999999999993</v>
      </c>
      <c r="S131" s="74">
        <v>8.1999999999999993</v>
      </c>
    </row>
    <row r="132" spans="1:19">
      <c r="A132" s="14">
        <f t="shared" si="1"/>
        <v>132</v>
      </c>
      <c r="B132" s="121" t="s">
        <v>404</v>
      </c>
      <c r="C132" s="121"/>
      <c r="D132" s="121" t="s">
        <v>405</v>
      </c>
      <c r="E132" s="121" t="s">
        <v>406</v>
      </c>
      <c r="F132" s="121" t="s">
        <v>2251</v>
      </c>
      <c r="G132" s="121" t="s">
        <v>46</v>
      </c>
      <c r="H132" s="122">
        <v>2000</v>
      </c>
      <c r="I132" s="74">
        <v>181</v>
      </c>
      <c r="J132" s="74">
        <v>167</v>
      </c>
      <c r="K132" s="74">
        <v>167</v>
      </c>
      <c r="L132" s="74">
        <v>167</v>
      </c>
      <c r="M132" s="74">
        <v>167</v>
      </c>
      <c r="N132" s="74">
        <v>167</v>
      </c>
      <c r="O132" s="74">
        <v>167</v>
      </c>
      <c r="P132" s="74">
        <v>167</v>
      </c>
      <c r="Q132" s="74">
        <v>167</v>
      </c>
      <c r="R132" s="74">
        <v>167</v>
      </c>
      <c r="S132" s="74">
        <v>167</v>
      </c>
    </row>
    <row r="133" spans="1:19">
      <c r="A133" s="14">
        <f t="shared" si="1"/>
        <v>133</v>
      </c>
      <c r="B133" s="121" t="s">
        <v>409</v>
      </c>
      <c r="C133" s="121"/>
      <c r="D133" s="121" t="s">
        <v>410</v>
      </c>
      <c r="E133" s="121" t="s">
        <v>406</v>
      </c>
      <c r="F133" s="121" t="s">
        <v>2251</v>
      </c>
      <c r="G133" s="121" t="s">
        <v>46</v>
      </c>
      <c r="H133" s="122">
        <v>2000</v>
      </c>
      <c r="I133" s="74">
        <v>181</v>
      </c>
      <c r="J133" s="74">
        <v>167</v>
      </c>
      <c r="K133" s="74">
        <v>167</v>
      </c>
      <c r="L133" s="74">
        <v>167</v>
      </c>
      <c r="M133" s="74">
        <v>167</v>
      </c>
      <c r="N133" s="74">
        <v>167</v>
      </c>
      <c r="O133" s="74">
        <v>167</v>
      </c>
      <c r="P133" s="74">
        <v>167</v>
      </c>
      <c r="Q133" s="74">
        <v>167</v>
      </c>
      <c r="R133" s="74">
        <v>167</v>
      </c>
      <c r="S133" s="74">
        <v>167</v>
      </c>
    </row>
    <row r="134" spans="1:19">
      <c r="A134" s="14">
        <f t="shared" ref="A134:A197" si="2">A133+1</f>
        <v>134</v>
      </c>
      <c r="B134" s="121" t="s">
        <v>413</v>
      </c>
      <c r="C134" s="121"/>
      <c r="D134" s="121" t="s">
        <v>414</v>
      </c>
      <c r="E134" s="121" t="s">
        <v>406</v>
      </c>
      <c r="F134" s="121" t="s">
        <v>2251</v>
      </c>
      <c r="G134" s="121" t="s">
        <v>46</v>
      </c>
      <c r="H134" s="122">
        <v>2000</v>
      </c>
      <c r="I134" s="74">
        <v>181</v>
      </c>
      <c r="J134" s="74">
        <v>167</v>
      </c>
      <c r="K134" s="74">
        <v>167</v>
      </c>
      <c r="L134" s="74">
        <v>167</v>
      </c>
      <c r="M134" s="74">
        <v>167</v>
      </c>
      <c r="N134" s="74">
        <v>167</v>
      </c>
      <c r="O134" s="74">
        <v>167</v>
      </c>
      <c r="P134" s="74">
        <v>167</v>
      </c>
      <c r="Q134" s="74">
        <v>167</v>
      </c>
      <c r="R134" s="74">
        <v>167</v>
      </c>
      <c r="S134" s="74">
        <v>167</v>
      </c>
    </row>
    <row r="135" spans="1:19">
      <c r="A135" s="14">
        <f t="shared" si="2"/>
        <v>135</v>
      </c>
      <c r="B135" s="121" t="s">
        <v>417</v>
      </c>
      <c r="C135" s="121"/>
      <c r="D135" s="121" t="s">
        <v>418</v>
      </c>
      <c r="E135" s="121" t="s">
        <v>406</v>
      </c>
      <c r="F135" s="121" t="s">
        <v>2251</v>
      </c>
      <c r="G135" s="121" t="s">
        <v>46</v>
      </c>
      <c r="H135" s="122">
        <v>2000</v>
      </c>
      <c r="I135" s="74">
        <v>181</v>
      </c>
      <c r="J135" s="74">
        <v>167</v>
      </c>
      <c r="K135" s="74">
        <v>167</v>
      </c>
      <c r="L135" s="74">
        <v>167</v>
      </c>
      <c r="M135" s="74">
        <v>167</v>
      </c>
      <c r="N135" s="74">
        <v>167</v>
      </c>
      <c r="O135" s="74">
        <v>167</v>
      </c>
      <c r="P135" s="74">
        <v>167</v>
      </c>
      <c r="Q135" s="74">
        <v>167</v>
      </c>
      <c r="R135" s="74">
        <v>167</v>
      </c>
      <c r="S135" s="74">
        <v>167</v>
      </c>
    </row>
    <row r="136" spans="1:19">
      <c r="A136" s="14">
        <f t="shared" si="2"/>
        <v>136</v>
      </c>
      <c r="B136" s="121" t="s">
        <v>422</v>
      </c>
      <c r="C136" s="121"/>
      <c r="D136" s="121" t="s">
        <v>423</v>
      </c>
      <c r="E136" s="121" t="s">
        <v>406</v>
      </c>
      <c r="F136" s="121" t="s">
        <v>2251</v>
      </c>
      <c r="G136" s="121" t="s">
        <v>46</v>
      </c>
      <c r="H136" s="122">
        <v>2000</v>
      </c>
      <c r="I136" s="74">
        <v>204</v>
      </c>
      <c r="J136" s="74">
        <v>203</v>
      </c>
      <c r="K136" s="74">
        <v>203</v>
      </c>
      <c r="L136" s="74">
        <v>203</v>
      </c>
      <c r="M136" s="74">
        <v>203</v>
      </c>
      <c r="N136" s="74">
        <v>203</v>
      </c>
      <c r="O136" s="74">
        <v>203</v>
      </c>
      <c r="P136" s="74">
        <v>203</v>
      </c>
      <c r="Q136" s="74">
        <v>203</v>
      </c>
      <c r="R136" s="74">
        <v>203</v>
      </c>
      <c r="S136" s="74">
        <v>203</v>
      </c>
    </row>
    <row r="137" spans="1:19">
      <c r="A137" s="14">
        <f t="shared" si="2"/>
        <v>137</v>
      </c>
      <c r="B137" s="121" t="s">
        <v>424</v>
      </c>
      <c r="C137" s="121"/>
      <c r="D137" s="121" t="s">
        <v>425</v>
      </c>
      <c r="E137" s="121" t="s">
        <v>406</v>
      </c>
      <c r="F137" s="121" t="s">
        <v>2251</v>
      </c>
      <c r="G137" s="121" t="s">
        <v>46</v>
      </c>
      <c r="H137" s="122">
        <v>2000</v>
      </c>
      <c r="I137" s="74">
        <v>204</v>
      </c>
      <c r="J137" s="74">
        <v>203</v>
      </c>
      <c r="K137" s="74">
        <v>203</v>
      </c>
      <c r="L137" s="74">
        <v>203</v>
      </c>
      <c r="M137" s="74">
        <v>203</v>
      </c>
      <c r="N137" s="74">
        <v>203</v>
      </c>
      <c r="O137" s="74">
        <v>203</v>
      </c>
      <c r="P137" s="74">
        <v>203</v>
      </c>
      <c r="Q137" s="74">
        <v>203</v>
      </c>
      <c r="R137" s="74">
        <v>203</v>
      </c>
      <c r="S137" s="74">
        <v>203</v>
      </c>
    </row>
    <row r="138" spans="1:19">
      <c r="A138" s="14">
        <f t="shared" si="2"/>
        <v>138</v>
      </c>
      <c r="B138" s="121" t="s">
        <v>534</v>
      </c>
      <c r="C138" s="121"/>
      <c r="D138" s="121" t="s">
        <v>535</v>
      </c>
      <c r="E138" s="121" t="s">
        <v>536</v>
      </c>
      <c r="F138" s="121" t="s">
        <v>2253</v>
      </c>
      <c r="G138" s="121" t="s">
        <v>45</v>
      </c>
      <c r="H138" s="122">
        <v>1963</v>
      </c>
      <c r="I138" s="74">
        <v>395</v>
      </c>
      <c r="J138" s="74">
        <v>395</v>
      </c>
      <c r="K138" s="74">
        <v>395</v>
      </c>
      <c r="L138" s="74">
        <v>395</v>
      </c>
      <c r="M138" s="74">
        <v>395</v>
      </c>
      <c r="N138" s="74">
        <v>395</v>
      </c>
      <c r="O138" s="74">
        <v>395</v>
      </c>
      <c r="P138" s="74">
        <v>395</v>
      </c>
      <c r="Q138" s="74">
        <v>395</v>
      </c>
      <c r="R138" s="74">
        <v>395</v>
      </c>
      <c r="S138" s="74">
        <v>395</v>
      </c>
    </row>
    <row r="139" spans="1:19">
      <c r="A139" s="14">
        <f t="shared" si="2"/>
        <v>139</v>
      </c>
      <c r="B139" s="121" t="s">
        <v>539</v>
      </c>
      <c r="C139" s="121"/>
      <c r="D139" s="121" t="s">
        <v>540</v>
      </c>
      <c r="E139" s="121" t="s">
        <v>536</v>
      </c>
      <c r="F139" s="121" t="s">
        <v>2253</v>
      </c>
      <c r="G139" s="121" t="s">
        <v>45</v>
      </c>
      <c r="H139" s="122">
        <v>1976</v>
      </c>
      <c r="I139" s="74">
        <v>435</v>
      </c>
      <c r="J139" s="74">
        <v>435</v>
      </c>
      <c r="K139" s="74">
        <v>435</v>
      </c>
      <c r="L139" s="74">
        <v>435</v>
      </c>
      <c r="M139" s="74">
        <v>435</v>
      </c>
      <c r="N139" s="74">
        <v>435</v>
      </c>
      <c r="O139" s="74">
        <v>435</v>
      </c>
      <c r="P139" s="74">
        <v>435</v>
      </c>
      <c r="Q139" s="74">
        <v>435</v>
      </c>
      <c r="R139" s="74">
        <v>435</v>
      </c>
      <c r="S139" s="74">
        <v>435</v>
      </c>
    </row>
    <row r="140" spans="1:19">
      <c r="A140" s="14">
        <f t="shared" si="2"/>
        <v>140</v>
      </c>
      <c r="B140" s="121" t="s">
        <v>543</v>
      </c>
      <c r="C140" s="121"/>
      <c r="D140" s="121" t="s">
        <v>544</v>
      </c>
      <c r="E140" s="121" t="s">
        <v>536</v>
      </c>
      <c r="F140" s="121" t="s">
        <v>2253</v>
      </c>
      <c r="G140" s="121" t="s">
        <v>45</v>
      </c>
      <c r="H140" s="122">
        <v>1977</v>
      </c>
      <c r="I140" s="74">
        <v>435</v>
      </c>
      <c r="J140" s="74">
        <v>435</v>
      </c>
      <c r="K140" s="74">
        <v>435</v>
      </c>
      <c r="L140" s="74">
        <v>435</v>
      </c>
      <c r="M140" s="74">
        <v>435</v>
      </c>
      <c r="N140" s="74">
        <v>435</v>
      </c>
      <c r="O140" s="74">
        <v>435</v>
      </c>
      <c r="P140" s="74">
        <v>435</v>
      </c>
      <c r="Q140" s="74">
        <v>435</v>
      </c>
      <c r="R140" s="74">
        <v>435</v>
      </c>
      <c r="S140" s="74">
        <v>435</v>
      </c>
    </row>
    <row r="141" spans="1:19">
      <c r="A141" s="14">
        <f t="shared" si="2"/>
        <v>141</v>
      </c>
      <c r="B141" s="121" t="s">
        <v>426</v>
      </c>
      <c r="C141" s="121"/>
      <c r="D141" s="121" t="s">
        <v>427</v>
      </c>
      <c r="E141" s="121" t="s">
        <v>428</v>
      </c>
      <c r="F141" s="121" t="s">
        <v>2251</v>
      </c>
      <c r="G141" s="121" t="s">
        <v>46</v>
      </c>
      <c r="H141" s="122">
        <v>2002</v>
      </c>
      <c r="I141" s="74">
        <v>242</v>
      </c>
      <c r="J141" s="74">
        <v>239</v>
      </c>
      <c r="K141" s="74">
        <v>239</v>
      </c>
      <c r="L141" s="74">
        <v>239</v>
      </c>
      <c r="M141" s="74">
        <v>239</v>
      </c>
      <c r="N141" s="74">
        <v>239</v>
      </c>
      <c r="O141" s="74">
        <v>239</v>
      </c>
      <c r="P141" s="74">
        <v>239</v>
      </c>
      <c r="Q141" s="74">
        <v>239</v>
      </c>
      <c r="R141" s="74">
        <v>239</v>
      </c>
      <c r="S141" s="74">
        <v>239</v>
      </c>
    </row>
    <row r="142" spans="1:19">
      <c r="A142" s="14">
        <f t="shared" si="2"/>
        <v>142</v>
      </c>
      <c r="B142" s="121" t="s">
        <v>431</v>
      </c>
      <c r="C142" s="121" t="s">
        <v>3449</v>
      </c>
      <c r="D142" s="121" t="s">
        <v>432</v>
      </c>
      <c r="E142" s="121" t="s">
        <v>428</v>
      </c>
      <c r="F142" s="121" t="s">
        <v>2251</v>
      </c>
      <c r="G142" s="121" t="s">
        <v>46</v>
      </c>
      <c r="H142" s="122">
        <v>2002</v>
      </c>
      <c r="I142" s="74">
        <v>242</v>
      </c>
      <c r="J142" s="74">
        <v>240</v>
      </c>
      <c r="K142" s="74">
        <v>240</v>
      </c>
      <c r="L142" s="74">
        <v>240</v>
      </c>
      <c r="M142" s="74">
        <v>240</v>
      </c>
      <c r="N142" s="74">
        <v>240</v>
      </c>
      <c r="O142" s="74">
        <v>240</v>
      </c>
      <c r="P142" s="74">
        <v>240</v>
      </c>
      <c r="Q142" s="74">
        <v>240</v>
      </c>
      <c r="R142" s="74">
        <v>240</v>
      </c>
      <c r="S142" s="74">
        <v>240</v>
      </c>
    </row>
    <row r="143" spans="1:19">
      <c r="A143" s="14">
        <f t="shared" si="2"/>
        <v>143</v>
      </c>
      <c r="B143" s="121" t="s">
        <v>435</v>
      </c>
      <c r="C143" s="121" t="s">
        <v>3073</v>
      </c>
      <c r="D143" s="121" t="s">
        <v>436</v>
      </c>
      <c r="E143" s="121" t="s">
        <v>428</v>
      </c>
      <c r="F143" s="121" t="s">
        <v>2251</v>
      </c>
      <c r="G143" s="121" t="s">
        <v>46</v>
      </c>
      <c r="H143" s="122">
        <v>2002</v>
      </c>
      <c r="I143" s="74">
        <v>252</v>
      </c>
      <c r="J143" s="74">
        <v>242</v>
      </c>
      <c r="K143" s="74">
        <v>242</v>
      </c>
      <c r="L143" s="74">
        <v>242</v>
      </c>
      <c r="M143" s="74">
        <v>242</v>
      </c>
      <c r="N143" s="74">
        <v>242</v>
      </c>
      <c r="O143" s="74">
        <v>242</v>
      </c>
      <c r="P143" s="74">
        <v>242</v>
      </c>
      <c r="Q143" s="74">
        <v>242</v>
      </c>
      <c r="R143" s="74">
        <v>242</v>
      </c>
      <c r="S143" s="74">
        <v>242</v>
      </c>
    </row>
    <row r="144" spans="1:19">
      <c r="A144" s="14">
        <f t="shared" si="2"/>
        <v>144</v>
      </c>
      <c r="B144" s="121" t="s">
        <v>439</v>
      </c>
      <c r="C144" s="121"/>
      <c r="D144" s="121" t="s">
        <v>440</v>
      </c>
      <c r="E144" s="121" t="s">
        <v>428</v>
      </c>
      <c r="F144" s="121" t="s">
        <v>2251</v>
      </c>
      <c r="G144" s="121" t="s">
        <v>46</v>
      </c>
      <c r="H144" s="122">
        <v>2002</v>
      </c>
      <c r="I144" s="74">
        <v>252</v>
      </c>
      <c r="J144" s="74">
        <v>243</v>
      </c>
      <c r="K144" s="74">
        <v>243</v>
      </c>
      <c r="L144" s="74">
        <v>243</v>
      </c>
      <c r="M144" s="74">
        <v>243</v>
      </c>
      <c r="N144" s="74">
        <v>243</v>
      </c>
      <c r="O144" s="74">
        <v>243</v>
      </c>
      <c r="P144" s="74">
        <v>243</v>
      </c>
      <c r="Q144" s="74">
        <v>243</v>
      </c>
      <c r="R144" s="74">
        <v>243</v>
      </c>
      <c r="S144" s="74">
        <v>243</v>
      </c>
    </row>
    <row r="145" spans="1:19">
      <c r="A145" s="14">
        <f t="shared" si="2"/>
        <v>145</v>
      </c>
      <c r="B145" s="121" t="s">
        <v>443</v>
      </c>
      <c r="C145" s="121"/>
      <c r="D145" s="121" t="s">
        <v>444</v>
      </c>
      <c r="E145" s="121" t="s">
        <v>63</v>
      </c>
      <c r="F145" s="121" t="s">
        <v>2251</v>
      </c>
      <c r="G145" s="121" t="s">
        <v>46</v>
      </c>
      <c r="H145" s="122">
        <v>2000</v>
      </c>
      <c r="I145" s="74">
        <v>176.63</v>
      </c>
      <c r="J145" s="74">
        <v>150</v>
      </c>
      <c r="K145" s="74">
        <v>150</v>
      </c>
      <c r="L145" s="74">
        <v>150</v>
      </c>
      <c r="M145" s="74">
        <v>150</v>
      </c>
      <c r="N145" s="74">
        <v>150</v>
      </c>
      <c r="O145" s="74">
        <v>150</v>
      </c>
      <c r="P145" s="74">
        <v>150</v>
      </c>
      <c r="Q145" s="74">
        <v>150</v>
      </c>
      <c r="R145" s="74">
        <v>150</v>
      </c>
      <c r="S145" s="74">
        <v>150</v>
      </c>
    </row>
    <row r="146" spans="1:19">
      <c r="A146" s="14">
        <f t="shared" si="2"/>
        <v>146</v>
      </c>
      <c r="B146" s="121" t="s">
        <v>446</v>
      </c>
      <c r="C146" s="121"/>
      <c r="D146" s="121" t="s">
        <v>447</v>
      </c>
      <c r="E146" s="121" t="s">
        <v>63</v>
      </c>
      <c r="F146" s="121" t="s">
        <v>2251</v>
      </c>
      <c r="G146" s="121" t="s">
        <v>46</v>
      </c>
      <c r="H146" s="122">
        <v>2000</v>
      </c>
      <c r="I146" s="74">
        <v>176.63</v>
      </c>
      <c r="J146" s="74">
        <v>150</v>
      </c>
      <c r="K146" s="74">
        <v>150</v>
      </c>
      <c r="L146" s="74">
        <v>150</v>
      </c>
      <c r="M146" s="74">
        <v>150</v>
      </c>
      <c r="N146" s="74">
        <v>150</v>
      </c>
      <c r="O146" s="74">
        <v>150</v>
      </c>
      <c r="P146" s="74">
        <v>150</v>
      </c>
      <c r="Q146" s="74">
        <v>150</v>
      </c>
      <c r="R146" s="74">
        <v>150</v>
      </c>
      <c r="S146" s="74">
        <v>150</v>
      </c>
    </row>
    <row r="147" spans="1:19">
      <c r="A147" s="14">
        <f t="shared" si="2"/>
        <v>147</v>
      </c>
      <c r="B147" s="121" t="s">
        <v>554</v>
      </c>
      <c r="C147" s="121"/>
      <c r="D147" s="121" t="s">
        <v>449</v>
      </c>
      <c r="E147" s="121" t="s">
        <v>63</v>
      </c>
      <c r="F147" s="121" t="s">
        <v>2251</v>
      </c>
      <c r="G147" s="121" t="s">
        <v>46</v>
      </c>
      <c r="H147" s="122">
        <v>2000</v>
      </c>
      <c r="I147" s="74">
        <v>198.05</v>
      </c>
      <c r="J147" s="74">
        <v>176</v>
      </c>
      <c r="K147" s="74">
        <v>176</v>
      </c>
      <c r="L147" s="74">
        <v>176</v>
      </c>
      <c r="M147" s="74">
        <v>176</v>
      </c>
      <c r="N147" s="74">
        <v>176</v>
      </c>
      <c r="O147" s="74">
        <v>176</v>
      </c>
      <c r="P147" s="74">
        <v>176</v>
      </c>
      <c r="Q147" s="74">
        <v>176</v>
      </c>
      <c r="R147" s="74">
        <v>176</v>
      </c>
      <c r="S147" s="74">
        <v>176</v>
      </c>
    </row>
    <row r="148" spans="1:19">
      <c r="A148" s="14">
        <f t="shared" si="2"/>
        <v>148</v>
      </c>
      <c r="B148" s="121" t="s">
        <v>451</v>
      </c>
      <c r="C148" s="121"/>
      <c r="D148" s="121" t="s">
        <v>452</v>
      </c>
      <c r="E148" s="121" t="s">
        <v>453</v>
      </c>
      <c r="F148" s="121" t="s">
        <v>2251</v>
      </c>
      <c r="G148" s="121" t="s">
        <v>45</v>
      </c>
      <c r="H148" s="122">
        <v>2006</v>
      </c>
      <c r="I148" s="74">
        <v>198.9</v>
      </c>
      <c r="J148" s="74">
        <v>165</v>
      </c>
      <c r="K148" s="74">
        <v>165</v>
      </c>
      <c r="L148" s="74">
        <v>165</v>
      </c>
      <c r="M148" s="74">
        <v>165</v>
      </c>
      <c r="N148" s="74">
        <v>165</v>
      </c>
      <c r="O148" s="74">
        <v>165</v>
      </c>
      <c r="P148" s="74">
        <v>165</v>
      </c>
      <c r="Q148" s="74">
        <v>165</v>
      </c>
      <c r="R148" s="74">
        <v>165</v>
      </c>
      <c r="S148" s="74">
        <v>165</v>
      </c>
    </row>
    <row r="149" spans="1:19">
      <c r="A149" s="14">
        <f t="shared" si="2"/>
        <v>149</v>
      </c>
      <c r="B149" s="121" t="s">
        <v>454</v>
      </c>
      <c r="C149" s="121"/>
      <c r="D149" s="121" t="s">
        <v>455</v>
      </c>
      <c r="E149" s="121" t="s">
        <v>453</v>
      </c>
      <c r="F149" s="121" t="s">
        <v>2251</v>
      </c>
      <c r="G149" s="121" t="s">
        <v>45</v>
      </c>
      <c r="H149" s="122">
        <v>2006</v>
      </c>
      <c r="I149" s="74">
        <v>198.9</v>
      </c>
      <c r="J149" s="74">
        <v>165</v>
      </c>
      <c r="K149" s="74">
        <v>165</v>
      </c>
      <c r="L149" s="74">
        <v>165</v>
      </c>
      <c r="M149" s="74">
        <v>165</v>
      </c>
      <c r="N149" s="74">
        <v>165</v>
      </c>
      <c r="O149" s="74">
        <v>165</v>
      </c>
      <c r="P149" s="74">
        <v>165</v>
      </c>
      <c r="Q149" s="74">
        <v>165</v>
      </c>
      <c r="R149" s="74">
        <v>165</v>
      </c>
      <c r="S149" s="74">
        <v>165</v>
      </c>
    </row>
    <row r="150" spans="1:19">
      <c r="A150" s="14">
        <f t="shared" si="2"/>
        <v>150</v>
      </c>
      <c r="B150" s="121" t="s">
        <v>458</v>
      </c>
      <c r="C150" s="121"/>
      <c r="D150" s="121" t="s">
        <v>459</v>
      </c>
      <c r="E150" s="121" t="s">
        <v>453</v>
      </c>
      <c r="F150" s="121" t="s">
        <v>2251</v>
      </c>
      <c r="G150" s="121" t="s">
        <v>45</v>
      </c>
      <c r="H150" s="122">
        <v>2011</v>
      </c>
      <c r="I150" s="74">
        <v>198.9</v>
      </c>
      <c r="J150" s="74">
        <v>182</v>
      </c>
      <c r="K150" s="74">
        <v>182</v>
      </c>
      <c r="L150" s="74">
        <v>182</v>
      </c>
      <c r="M150" s="74">
        <v>182</v>
      </c>
      <c r="N150" s="74">
        <v>182</v>
      </c>
      <c r="O150" s="74">
        <v>182</v>
      </c>
      <c r="P150" s="74">
        <v>182</v>
      </c>
      <c r="Q150" s="74">
        <v>182</v>
      </c>
      <c r="R150" s="74">
        <v>182</v>
      </c>
      <c r="S150" s="74">
        <v>182</v>
      </c>
    </row>
    <row r="151" spans="1:19">
      <c r="A151" s="14">
        <f t="shared" si="2"/>
        <v>151</v>
      </c>
      <c r="B151" s="121" t="s">
        <v>460</v>
      </c>
      <c r="C151" s="121"/>
      <c r="D151" s="121" t="s">
        <v>461</v>
      </c>
      <c r="E151" s="121" t="s">
        <v>453</v>
      </c>
      <c r="F151" s="121" t="s">
        <v>2251</v>
      </c>
      <c r="G151" s="121" t="s">
        <v>45</v>
      </c>
      <c r="H151" s="122">
        <v>2011</v>
      </c>
      <c r="I151" s="74">
        <v>198.9</v>
      </c>
      <c r="J151" s="74">
        <v>182</v>
      </c>
      <c r="K151" s="74">
        <v>182</v>
      </c>
      <c r="L151" s="74">
        <v>182</v>
      </c>
      <c r="M151" s="74">
        <v>182</v>
      </c>
      <c r="N151" s="74">
        <v>182</v>
      </c>
      <c r="O151" s="74">
        <v>182</v>
      </c>
      <c r="P151" s="74">
        <v>182</v>
      </c>
      <c r="Q151" s="74">
        <v>182</v>
      </c>
      <c r="R151" s="74">
        <v>182</v>
      </c>
      <c r="S151" s="74">
        <v>182</v>
      </c>
    </row>
    <row r="152" spans="1:19">
      <c r="A152" s="14">
        <f t="shared" si="2"/>
        <v>152</v>
      </c>
      <c r="B152" s="121" t="s">
        <v>456</v>
      </c>
      <c r="C152" s="121"/>
      <c r="D152" s="121" t="s">
        <v>457</v>
      </c>
      <c r="E152" s="121" t="s">
        <v>453</v>
      </c>
      <c r="F152" s="121" t="s">
        <v>2251</v>
      </c>
      <c r="G152" s="121" t="s">
        <v>45</v>
      </c>
      <c r="H152" s="122">
        <v>2006</v>
      </c>
      <c r="I152" s="74">
        <v>320.60000000000002</v>
      </c>
      <c r="J152" s="74">
        <v>300</v>
      </c>
      <c r="K152" s="74">
        <v>300</v>
      </c>
      <c r="L152" s="74">
        <v>300</v>
      </c>
      <c r="M152" s="74">
        <v>300</v>
      </c>
      <c r="N152" s="74">
        <v>300</v>
      </c>
      <c r="O152" s="74">
        <v>300</v>
      </c>
      <c r="P152" s="74">
        <v>300</v>
      </c>
      <c r="Q152" s="74">
        <v>300</v>
      </c>
      <c r="R152" s="74">
        <v>300</v>
      </c>
      <c r="S152" s="74">
        <v>300</v>
      </c>
    </row>
    <row r="153" spans="1:19">
      <c r="A153" s="14">
        <f t="shared" si="2"/>
        <v>153</v>
      </c>
      <c r="B153" s="121" t="s">
        <v>462</v>
      </c>
      <c r="C153" s="121"/>
      <c r="D153" s="121" t="s">
        <v>463</v>
      </c>
      <c r="E153" s="121" t="s">
        <v>453</v>
      </c>
      <c r="F153" s="121" t="s">
        <v>2251</v>
      </c>
      <c r="G153" s="121" t="s">
        <v>45</v>
      </c>
      <c r="H153" s="122">
        <v>2011</v>
      </c>
      <c r="I153" s="74">
        <v>320.60000000000002</v>
      </c>
      <c r="J153" s="74">
        <v>295</v>
      </c>
      <c r="K153" s="74">
        <v>295</v>
      </c>
      <c r="L153" s="74">
        <v>295</v>
      </c>
      <c r="M153" s="74">
        <v>295</v>
      </c>
      <c r="N153" s="74">
        <v>295</v>
      </c>
      <c r="O153" s="74">
        <v>295</v>
      </c>
      <c r="P153" s="74">
        <v>295</v>
      </c>
      <c r="Q153" s="74">
        <v>295</v>
      </c>
      <c r="R153" s="74">
        <v>295</v>
      </c>
      <c r="S153" s="74">
        <v>295</v>
      </c>
    </row>
    <row r="154" spans="1:19">
      <c r="A154" s="14">
        <f t="shared" si="2"/>
        <v>154</v>
      </c>
      <c r="B154" s="121" t="s">
        <v>566</v>
      </c>
      <c r="C154" s="121"/>
      <c r="D154" s="121" t="s">
        <v>464</v>
      </c>
      <c r="E154" s="121" t="s">
        <v>465</v>
      </c>
      <c r="F154" s="121" t="s">
        <v>2251</v>
      </c>
      <c r="G154" s="121" t="s">
        <v>45</v>
      </c>
      <c r="H154" s="122">
        <v>1997</v>
      </c>
      <c r="I154" s="74">
        <v>185</v>
      </c>
      <c r="J154" s="74">
        <v>177</v>
      </c>
      <c r="K154" s="74">
        <v>177</v>
      </c>
      <c r="L154" s="74">
        <v>177</v>
      </c>
      <c r="M154" s="74">
        <v>177</v>
      </c>
      <c r="N154" s="74">
        <v>177</v>
      </c>
      <c r="O154" s="74">
        <v>177</v>
      </c>
      <c r="P154" s="74">
        <v>177</v>
      </c>
      <c r="Q154" s="74">
        <v>177</v>
      </c>
      <c r="R154" s="74">
        <v>177</v>
      </c>
      <c r="S154" s="74">
        <v>177</v>
      </c>
    </row>
    <row r="155" spans="1:19">
      <c r="A155" s="14">
        <f t="shared" si="2"/>
        <v>155</v>
      </c>
      <c r="B155" s="121" t="s">
        <v>569</v>
      </c>
      <c r="C155" s="121"/>
      <c r="D155" s="121" t="s">
        <v>466</v>
      </c>
      <c r="E155" s="121" t="s">
        <v>465</v>
      </c>
      <c r="F155" s="121" t="s">
        <v>2251</v>
      </c>
      <c r="G155" s="121" t="s">
        <v>45</v>
      </c>
      <c r="H155" s="122">
        <v>1997</v>
      </c>
      <c r="I155" s="74">
        <v>107</v>
      </c>
      <c r="J155" s="74">
        <v>106</v>
      </c>
      <c r="K155" s="74">
        <v>106</v>
      </c>
      <c r="L155" s="74">
        <v>106</v>
      </c>
      <c r="M155" s="74">
        <v>106</v>
      </c>
      <c r="N155" s="74">
        <v>106</v>
      </c>
      <c r="O155" s="74">
        <v>106</v>
      </c>
      <c r="P155" s="74">
        <v>106</v>
      </c>
      <c r="Q155" s="74">
        <v>106</v>
      </c>
      <c r="R155" s="74">
        <v>106</v>
      </c>
      <c r="S155" s="74">
        <v>106</v>
      </c>
    </row>
    <row r="156" spans="1:19">
      <c r="A156" s="14">
        <f t="shared" si="2"/>
        <v>156</v>
      </c>
      <c r="B156" s="121" t="s">
        <v>572</v>
      </c>
      <c r="C156" s="121"/>
      <c r="D156" s="121" t="s">
        <v>573</v>
      </c>
      <c r="E156" s="121" t="s">
        <v>574</v>
      </c>
      <c r="F156" s="121" t="s">
        <v>2253</v>
      </c>
      <c r="G156" s="121" t="s">
        <v>45</v>
      </c>
      <c r="H156" s="122">
        <v>1970</v>
      </c>
      <c r="I156" s="74">
        <v>397</v>
      </c>
      <c r="J156" s="74">
        <v>392</v>
      </c>
      <c r="K156" s="74">
        <v>392</v>
      </c>
      <c r="L156" s="74">
        <v>392</v>
      </c>
      <c r="M156" s="74">
        <v>392</v>
      </c>
      <c r="N156" s="74">
        <v>392</v>
      </c>
      <c r="O156" s="74">
        <v>392</v>
      </c>
      <c r="P156" s="74">
        <v>392</v>
      </c>
      <c r="Q156" s="74">
        <v>392</v>
      </c>
      <c r="R156" s="74">
        <v>392</v>
      </c>
      <c r="S156" s="74">
        <v>392</v>
      </c>
    </row>
    <row r="157" spans="1:19">
      <c r="A157" s="14">
        <f t="shared" si="2"/>
        <v>157</v>
      </c>
      <c r="B157" s="121" t="s">
        <v>577</v>
      </c>
      <c r="C157" s="121"/>
      <c r="D157" s="121" t="s">
        <v>578</v>
      </c>
      <c r="E157" s="121" t="s">
        <v>574</v>
      </c>
      <c r="F157" s="121" t="s">
        <v>2253</v>
      </c>
      <c r="G157" s="121" t="s">
        <v>45</v>
      </c>
      <c r="H157" s="122">
        <v>1973</v>
      </c>
      <c r="I157" s="74">
        <v>531</v>
      </c>
      <c r="J157" s="74">
        <v>523</v>
      </c>
      <c r="K157" s="74">
        <v>523</v>
      </c>
      <c r="L157" s="74">
        <v>523</v>
      </c>
      <c r="M157" s="74">
        <v>523</v>
      </c>
      <c r="N157" s="74">
        <v>523</v>
      </c>
      <c r="O157" s="74">
        <v>523</v>
      </c>
      <c r="P157" s="74">
        <v>523</v>
      </c>
      <c r="Q157" s="74">
        <v>523</v>
      </c>
      <c r="R157" s="74">
        <v>523</v>
      </c>
      <c r="S157" s="74">
        <v>523</v>
      </c>
    </row>
    <row r="158" spans="1:19">
      <c r="A158" s="14">
        <f t="shared" si="2"/>
        <v>158</v>
      </c>
      <c r="B158" s="121" t="s">
        <v>467</v>
      </c>
      <c r="C158" s="121"/>
      <c r="D158" s="121" t="s">
        <v>468</v>
      </c>
      <c r="E158" s="121" t="s">
        <v>469</v>
      </c>
      <c r="F158" s="121" t="s">
        <v>2251</v>
      </c>
      <c r="G158" s="121" t="s">
        <v>45</v>
      </c>
      <c r="H158" s="122">
        <v>2000</v>
      </c>
      <c r="I158" s="74">
        <v>186</v>
      </c>
      <c r="J158" s="74">
        <v>186</v>
      </c>
      <c r="K158" s="74">
        <v>186</v>
      </c>
      <c r="L158" s="74">
        <v>186</v>
      </c>
      <c r="M158" s="74">
        <v>186</v>
      </c>
      <c r="N158" s="74">
        <v>186</v>
      </c>
      <c r="O158" s="74">
        <v>186</v>
      </c>
      <c r="P158" s="74">
        <v>186</v>
      </c>
      <c r="Q158" s="74">
        <v>186</v>
      </c>
      <c r="R158" s="74">
        <v>186</v>
      </c>
      <c r="S158" s="74">
        <v>186</v>
      </c>
    </row>
    <row r="159" spans="1:19">
      <c r="A159" s="14">
        <f t="shared" si="2"/>
        <v>159</v>
      </c>
      <c r="B159" s="121" t="s">
        <v>470</v>
      </c>
      <c r="C159" s="121"/>
      <c r="D159" s="121" t="s">
        <v>471</v>
      </c>
      <c r="E159" s="121" t="s">
        <v>469</v>
      </c>
      <c r="F159" s="121" t="s">
        <v>2251</v>
      </c>
      <c r="G159" s="121" t="s">
        <v>45</v>
      </c>
      <c r="H159" s="122">
        <v>2000</v>
      </c>
      <c r="I159" s="74">
        <v>186</v>
      </c>
      <c r="J159" s="74">
        <v>178</v>
      </c>
      <c r="K159" s="74">
        <v>178</v>
      </c>
      <c r="L159" s="74">
        <v>178</v>
      </c>
      <c r="M159" s="74">
        <v>178</v>
      </c>
      <c r="N159" s="74">
        <v>178</v>
      </c>
      <c r="O159" s="74">
        <v>178</v>
      </c>
      <c r="P159" s="74">
        <v>178</v>
      </c>
      <c r="Q159" s="74">
        <v>178</v>
      </c>
      <c r="R159" s="74">
        <v>178</v>
      </c>
      <c r="S159" s="74">
        <v>178</v>
      </c>
    </row>
    <row r="160" spans="1:19">
      <c r="A160" s="14">
        <f t="shared" si="2"/>
        <v>160</v>
      </c>
      <c r="B160" s="121" t="s">
        <v>472</v>
      </c>
      <c r="C160" s="121"/>
      <c r="D160" s="121" t="s">
        <v>473</v>
      </c>
      <c r="E160" s="121" t="s">
        <v>469</v>
      </c>
      <c r="F160" s="121" t="s">
        <v>2251</v>
      </c>
      <c r="G160" s="121" t="s">
        <v>45</v>
      </c>
      <c r="H160" s="122">
        <v>2000</v>
      </c>
      <c r="I160" s="74">
        <v>186</v>
      </c>
      <c r="J160" s="74">
        <v>178</v>
      </c>
      <c r="K160" s="74">
        <v>178</v>
      </c>
      <c r="L160" s="74">
        <v>178</v>
      </c>
      <c r="M160" s="74">
        <v>178</v>
      </c>
      <c r="N160" s="74">
        <v>178</v>
      </c>
      <c r="O160" s="74">
        <v>178</v>
      </c>
      <c r="P160" s="74">
        <v>178</v>
      </c>
      <c r="Q160" s="74">
        <v>178</v>
      </c>
      <c r="R160" s="74">
        <v>178</v>
      </c>
      <c r="S160" s="74">
        <v>178</v>
      </c>
    </row>
    <row r="161" spans="1:19">
      <c r="A161" s="14">
        <f t="shared" si="2"/>
        <v>161</v>
      </c>
      <c r="B161" s="121" t="s">
        <v>474</v>
      </c>
      <c r="C161" s="121"/>
      <c r="D161" s="121" t="s">
        <v>475</v>
      </c>
      <c r="E161" s="121" t="s">
        <v>469</v>
      </c>
      <c r="F161" s="121" t="s">
        <v>2251</v>
      </c>
      <c r="G161" s="121" t="s">
        <v>45</v>
      </c>
      <c r="H161" s="122">
        <v>2000</v>
      </c>
      <c r="I161" s="74">
        <v>186</v>
      </c>
      <c r="J161" s="74">
        <v>186</v>
      </c>
      <c r="K161" s="74">
        <v>186</v>
      </c>
      <c r="L161" s="74">
        <v>186</v>
      </c>
      <c r="M161" s="74">
        <v>186</v>
      </c>
      <c r="N161" s="74">
        <v>186</v>
      </c>
      <c r="O161" s="74">
        <v>186</v>
      </c>
      <c r="P161" s="74">
        <v>186</v>
      </c>
      <c r="Q161" s="74">
        <v>186</v>
      </c>
      <c r="R161" s="74">
        <v>186</v>
      </c>
      <c r="S161" s="74">
        <v>186</v>
      </c>
    </row>
    <row r="162" spans="1:19">
      <c r="A162" s="14">
        <f t="shared" si="2"/>
        <v>162</v>
      </c>
      <c r="B162" s="121" t="s">
        <v>587</v>
      </c>
      <c r="C162" s="121"/>
      <c r="D162" s="121" t="s">
        <v>476</v>
      </c>
      <c r="E162" s="121" t="s">
        <v>469</v>
      </c>
      <c r="F162" s="121" t="s">
        <v>2251</v>
      </c>
      <c r="G162" s="121" t="s">
        <v>45</v>
      </c>
      <c r="H162" s="122">
        <v>2000</v>
      </c>
      <c r="I162" s="74">
        <v>216</v>
      </c>
      <c r="J162" s="74">
        <v>204</v>
      </c>
      <c r="K162" s="74">
        <v>204</v>
      </c>
      <c r="L162" s="74">
        <v>204</v>
      </c>
      <c r="M162" s="74">
        <v>204</v>
      </c>
      <c r="N162" s="74">
        <v>204</v>
      </c>
      <c r="O162" s="74">
        <v>204</v>
      </c>
      <c r="P162" s="74">
        <v>204</v>
      </c>
      <c r="Q162" s="74">
        <v>204</v>
      </c>
      <c r="R162" s="74">
        <v>204</v>
      </c>
      <c r="S162" s="74">
        <v>204</v>
      </c>
    </row>
    <row r="163" spans="1:19">
      <c r="A163" s="14">
        <f t="shared" si="2"/>
        <v>163</v>
      </c>
      <c r="B163" s="121" t="s">
        <v>477</v>
      </c>
      <c r="C163" s="121"/>
      <c r="D163" s="121" t="s">
        <v>478</v>
      </c>
      <c r="E163" s="121" t="s">
        <v>469</v>
      </c>
      <c r="F163" s="121" t="s">
        <v>2251</v>
      </c>
      <c r="G163" s="121" t="s">
        <v>45</v>
      </c>
      <c r="H163" s="122">
        <v>2000</v>
      </c>
      <c r="I163" s="74">
        <v>216</v>
      </c>
      <c r="J163" s="74">
        <v>204</v>
      </c>
      <c r="K163" s="74">
        <v>204</v>
      </c>
      <c r="L163" s="74">
        <v>204</v>
      </c>
      <c r="M163" s="74">
        <v>204</v>
      </c>
      <c r="N163" s="74">
        <v>204</v>
      </c>
      <c r="O163" s="74">
        <v>204</v>
      </c>
      <c r="P163" s="74">
        <v>204</v>
      </c>
      <c r="Q163" s="74">
        <v>204</v>
      </c>
      <c r="R163" s="74">
        <v>204</v>
      </c>
      <c r="S163" s="74">
        <v>204</v>
      </c>
    </row>
    <row r="164" spans="1:19">
      <c r="A164" s="14">
        <f t="shared" si="2"/>
        <v>164</v>
      </c>
      <c r="B164" s="121" t="s">
        <v>590</v>
      </c>
      <c r="C164" s="121"/>
      <c r="D164" s="121" t="s">
        <v>591</v>
      </c>
      <c r="E164" s="121" t="s">
        <v>592</v>
      </c>
      <c r="F164" s="121" t="s">
        <v>2252</v>
      </c>
      <c r="G164" s="121" t="s">
        <v>46</v>
      </c>
      <c r="H164" s="122">
        <v>2008</v>
      </c>
      <c r="I164" s="74">
        <v>98.5</v>
      </c>
      <c r="J164" s="74">
        <v>97.4</v>
      </c>
      <c r="K164" s="74">
        <v>97.4</v>
      </c>
      <c r="L164" s="74">
        <v>97.4</v>
      </c>
      <c r="M164" s="74">
        <v>97.4</v>
      </c>
      <c r="N164" s="74">
        <v>97.4</v>
      </c>
      <c r="O164" s="74">
        <v>97.4</v>
      </c>
      <c r="P164" s="74">
        <v>97.4</v>
      </c>
      <c r="Q164" s="74">
        <v>97.4</v>
      </c>
      <c r="R164" s="74">
        <v>97.4</v>
      </c>
      <c r="S164" s="74">
        <v>97.4</v>
      </c>
    </row>
    <row r="165" spans="1:19">
      <c r="A165" s="14">
        <f t="shared" si="2"/>
        <v>165</v>
      </c>
      <c r="B165" s="121" t="s">
        <v>595</v>
      </c>
      <c r="C165" s="121"/>
      <c r="D165" s="121" t="s">
        <v>596</v>
      </c>
      <c r="E165" s="121" t="s">
        <v>592</v>
      </c>
      <c r="F165" s="121" t="s">
        <v>2252</v>
      </c>
      <c r="G165" s="121" t="s">
        <v>46</v>
      </c>
      <c r="H165" s="122">
        <v>2008</v>
      </c>
      <c r="I165" s="74">
        <v>98.5</v>
      </c>
      <c r="J165" s="74">
        <v>94.4</v>
      </c>
      <c r="K165" s="74">
        <v>94.4</v>
      </c>
      <c r="L165" s="74">
        <v>94.4</v>
      </c>
      <c r="M165" s="74">
        <v>94.4</v>
      </c>
      <c r="N165" s="74">
        <v>94.4</v>
      </c>
      <c r="O165" s="74">
        <v>94.4</v>
      </c>
      <c r="P165" s="74">
        <v>94.4</v>
      </c>
      <c r="Q165" s="74">
        <v>94.4</v>
      </c>
      <c r="R165" s="74">
        <v>94.4</v>
      </c>
      <c r="S165" s="74">
        <v>94.4</v>
      </c>
    </row>
    <row r="166" spans="1:19">
      <c r="A166" s="14">
        <f t="shared" si="2"/>
        <v>166</v>
      </c>
      <c r="B166" s="121" t="s">
        <v>599</v>
      </c>
      <c r="C166" s="121"/>
      <c r="D166" s="121" t="s">
        <v>600</v>
      </c>
      <c r="E166" s="121" t="s">
        <v>51</v>
      </c>
      <c r="F166" s="121" t="s">
        <v>2252</v>
      </c>
      <c r="G166" s="121" t="s">
        <v>46</v>
      </c>
      <c r="H166" s="122">
        <v>2004</v>
      </c>
      <c r="I166" s="74">
        <v>48</v>
      </c>
      <c r="J166" s="74">
        <v>46</v>
      </c>
      <c r="K166" s="74">
        <v>46</v>
      </c>
      <c r="L166" s="74">
        <v>46</v>
      </c>
      <c r="M166" s="74">
        <v>46</v>
      </c>
      <c r="N166" s="74">
        <v>46</v>
      </c>
      <c r="O166" s="74">
        <v>46</v>
      </c>
      <c r="P166" s="74">
        <v>46</v>
      </c>
      <c r="Q166" s="74">
        <v>46</v>
      </c>
      <c r="R166" s="74">
        <v>46</v>
      </c>
      <c r="S166" s="74">
        <v>46</v>
      </c>
    </row>
    <row r="167" spans="1:19">
      <c r="A167" s="14">
        <f t="shared" si="2"/>
        <v>167</v>
      </c>
      <c r="B167" s="121" t="s">
        <v>603</v>
      </c>
      <c r="C167" s="121"/>
      <c r="D167" s="121" t="s">
        <v>604</v>
      </c>
      <c r="E167" s="121" t="s">
        <v>51</v>
      </c>
      <c r="F167" s="121" t="s">
        <v>2252</v>
      </c>
      <c r="G167" s="121" t="s">
        <v>46</v>
      </c>
      <c r="H167" s="122">
        <v>2004</v>
      </c>
      <c r="I167" s="74">
        <v>48</v>
      </c>
      <c r="J167" s="74">
        <v>46</v>
      </c>
      <c r="K167" s="74">
        <v>46</v>
      </c>
      <c r="L167" s="74">
        <v>46</v>
      </c>
      <c r="M167" s="74">
        <v>46</v>
      </c>
      <c r="N167" s="74">
        <v>46</v>
      </c>
      <c r="O167" s="74">
        <v>46</v>
      </c>
      <c r="P167" s="74">
        <v>46</v>
      </c>
      <c r="Q167" s="74">
        <v>46</v>
      </c>
      <c r="R167" s="74">
        <v>46</v>
      </c>
      <c r="S167" s="74">
        <v>46</v>
      </c>
    </row>
    <row r="168" spans="1:19">
      <c r="A168" s="14">
        <f t="shared" si="2"/>
        <v>168</v>
      </c>
      <c r="B168" s="121" t="s">
        <v>608</v>
      </c>
      <c r="C168" s="121"/>
      <c r="D168" s="121" t="s">
        <v>609</v>
      </c>
      <c r="E168" s="121" t="s">
        <v>51</v>
      </c>
      <c r="F168" s="121" t="s">
        <v>2252</v>
      </c>
      <c r="G168" s="121" t="s">
        <v>46</v>
      </c>
      <c r="H168" s="122">
        <v>2004</v>
      </c>
      <c r="I168" s="74">
        <v>48</v>
      </c>
      <c r="J168" s="74">
        <v>46</v>
      </c>
      <c r="K168" s="74">
        <v>46</v>
      </c>
      <c r="L168" s="74">
        <v>46</v>
      </c>
      <c r="M168" s="74">
        <v>46</v>
      </c>
      <c r="N168" s="74">
        <v>46</v>
      </c>
      <c r="O168" s="74">
        <v>46</v>
      </c>
      <c r="P168" s="74">
        <v>46</v>
      </c>
      <c r="Q168" s="74">
        <v>46</v>
      </c>
      <c r="R168" s="74">
        <v>46</v>
      </c>
      <c r="S168" s="74">
        <v>46</v>
      </c>
    </row>
    <row r="169" spans="1:19">
      <c r="A169" s="14">
        <f t="shared" si="2"/>
        <v>169</v>
      </c>
      <c r="B169" s="121" t="s">
        <v>612</v>
      </c>
      <c r="C169" s="121"/>
      <c r="D169" s="121" t="s">
        <v>613</v>
      </c>
      <c r="E169" s="121" t="s">
        <v>51</v>
      </c>
      <c r="F169" s="121" t="s">
        <v>2252</v>
      </c>
      <c r="G169" s="121" t="s">
        <v>46</v>
      </c>
      <c r="H169" s="122">
        <v>2004</v>
      </c>
      <c r="I169" s="74">
        <v>48</v>
      </c>
      <c r="J169" s="74">
        <v>46</v>
      </c>
      <c r="K169" s="74">
        <v>46</v>
      </c>
      <c r="L169" s="74">
        <v>46</v>
      </c>
      <c r="M169" s="74">
        <v>46</v>
      </c>
      <c r="N169" s="74">
        <v>46</v>
      </c>
      <c r="O169" s="74">
        <v>46</v>
      </c>
      <c r="P169" s="74">
        <v>46</v>
      </c>
      <c r="Q169" s="74">
        <v>46</v>
      </c>
      <c r="R169" s="74">
        <v>46</v>
      </c>
      <c r="S169" s="74">
        <v>46</v>
      </c>
    </row>
    <row r="170" spans="1:19">
      <c r="A170" s="14">
        <f t="shared" si="2"/>
        <v>170</v>
      </c>
      <c r="B170" s="121" t="s">
        <v>479</v>
      </c>
      <c r="C170" s="121"/>
      <c r="D170" s="121" t="s">
        <v>480</v>
      </c>
      <c r="E170" s="121" t="s">
        <v>248</v>
      </c>
      <c r="F170" s="121" t="s">
        <v>2251</v>
      </c>
      <c r="G170" s="121" t="s">
        <v>46</v>
      </c>
      <c r="H170" s="122">
        <v>2001</v>
      </c>
      <c r="I170" s="74">
        <v>202.5</v>
      </c>
      <c r="J170" s="74">
        <v>183</v>
      </c>
      <c r="K170" s="74">
        <v>183</v>
      </c>
      <c r="L170" s="74">
        <v>183</v>
      </c>
      <c r="M170" s="74">
        <v>183</v>
      </c>
      <c r="N170" s="74">
        <v>183</v>
      </c>
      <c r="O170" s="74">
        <v>183</v>
      </c>
      <c r="P170" s="74">
        <v>183</v>
      </c>
      <c r="Q170" s="74">
        <v>183</v>
      </c>
      <c r="R170" s="74">
        <v>183</v>
      </c>
      <c r="S170" s="74">
        <v>183</v>
      </c>
    </row>
    <row r="171" spans="1:19">
      <c r="A171" s="14">
        <f t="shared" si="2"/>
        <v>171</v>
      </c>
      <c r="B171" s="121" t="s">
        <v>482</v>
      </c>
      <c r="C171" s="121"/>
      <c r="D171" s="121" t="s">
        <v>483</v>
      </c>
      <c r="E171" s="121" t="s">
        <v>248</v>
      </c>
      <c r="F171" s="121" t="s">
        <v>2251</v>
      </c>
      <c r="G171" s="121" t="s">
        <v>46</v>
      </c>
      <c r="H171" s="122">
        <v>2001</v>
      </c>
      <c r="I171" s="74">
        <v>202.5</v>
      </c>
      <c r="J171" s="74">
        <v>183</v>
      </c>
      <c r="K171" s="74">
        <v>183</v>
      </c>
      <c r="L171" s="74">
        <v>183</v>
      </c>
      <c r="M171" s="74">
        <v>183</v>
      </c>
      <c r="N171" s="74">
        <v>183</v>
      </c>
      <c r="O171" s="74">
        <v>183</v>
      </c>
      <c r="P171" s="74">
        <v>183</v>
      </c>
      <c r="Q171" s="74">
        <v>183</v>
      </c>
      <c r="R171" s="74">
        <v>183</v>
      </c>
      <c r="S171" s="74">
        <v>183</v>
      </c>
    </row>
    <row r="172" spans="1:19">
      <c r="A172" s="14">
        <f t="shared" si="2"/>
        <v>172</v>
      </c>
      <c r="B172" s="121" t="s">
        <v>620</v>
      </c>
      <c r="C172" s="121"/>
      <c r="D172" s="121" t="s">
        <v>487</v>
      </c>
      <c r="E172" s="121" t="s">
        <v>248</v>
      </c>
      <c r="F172" s="121" t="s">
        <v>2251</v>
      </c>
      <c r="G172" s="121" t="s">
        <v>46</v>
      </c>
      <c r="H172" s="122">
        <v>2001</v>
      </c>
      <c r="I172" s="74">
        <v>204</v>
      </c>
      <c r="J172" s="74">
        <v>192</v>
      </c>
      <c r="K172" s="74">
        <v>192</v>
      </c>
      <c r="L172" s="74">
        <v>192</v>
      </c>
      <c r="M172" s="74">
        <v>192</v>
      </c>
      <c r="N172" s="74">
        <v>192</v>
      </c>
      <c r="O172" s="74">
        <v>192</v>
      </c>
      <c r="P172" s="74">
        <v>192</v>
      </c>
      <c r="Q172" s="74">
        <v>192</v>
      </c>
      <c r="R172" s="74">
        <v>192</v>
      </c>
      <c r="S172" s="74">
        <v>192</v>
      </c>
    </row>
    <row r="173" spans="1:19">
      <c r="A173" s="14">
        <f t="shared" si="2"/>
        <v>173</v>
      </c>
      <c r="B173" s="121" t="s">
        <v>490</v>
      </c>
      <c r="C173" s="121"/>
      <c r="D173" s="121" t="s">
        <v>491</v>
      </c>
      <c r="E173" s="121" t="s">
        <v>63</v>
      </c>
      <c r="F173" s="121" t="s">
        <v>2251</v>
      </c>
      <c r="G173" s="121" t="s">
        <v>46</v>
      </c>
      <c r="H173" s="122">
        <v>2001</v>
      </c>
      <c r="I173" s="74">
        <v>266.89999999999998</v>
      </c>
      <c r="J173" s="74">
        <v>218.6</v>
      </c>
      <c r="K173" s="74">
        <v>218.6</v>
      </c>
      <c r="L173" s="74">
        <v>218.6</v>
      </c>
      <c r="M173" s="74">
        <v>218.6</v>
      </c>
      <c r="N173" s="74">
        <v>218.6</v>
      </c>
      <c r="O173" s="74">
        <v>218.6</v>
      </c>
      <c r="P173" s="74">
        <v>218.6</v>
      </c>
      <c r="Q173" s="74">
        <v>218.6</v>
      </c>
      <c r="R173" s="74">
        <v>218.6</v>
      </c>
      <c r="S173" s="74">
        <v>218.6</v>
      </c>
    </row>
    <row r="174" spans="1:19">
      <c r="A174" s="14">
        <f t="shared" si="2"/>
        <v>174</v>
      </c>
      <c r="B174" s="121" t="s">
        <v>494</v>
      </c>
      <c r="C174" s="121"/>
      <c r="D174" s="121" t="s">
        <v>495</v>
      </c>
      <c r="E174" s="121" t="s">
        <v>63</v>
      </c>
      <c r="F174" s="121" t="s">
        <v>2251</v>
      </c>
      <c r="G174" s="121" t="s">
        <v>46</v>
      </c>
      <c r="H174" s="122">
        <v>2001</v>
      </c>
      <c r="I174" s="74">
        <v>266.89999999999998</v>
      </c>
      <c r="J174" s="74">
        <v>218.6</v>
      </c>
      <c r="K174" s="74">
        <v>218.6</v>
      </c>
      <c r="L174" s="74">
        <v>218.6</v>
      </c>
      <c r="M174" s="74">
        <v>218.6</v>
      </c>
      <c r="N174" s="74">
        <v>218.6</v>
      </c>
      <c r="O174" s="74">
        <v>218.6</v>
      </c>
      <c r="P174" s="74">
        <v>218.6</v>
      </c>
      <c r="Q174" s="74">
        <v>218.6</v>
      </c>
      <c r="R174" s="74">
        <v>218.6</v>
      </c>
      <c r="S174" s="74">
        <v>218.6</v>
      </c>
    </row>
    <row r="175" spans="1:19">
      <c r="A175" s="14">
        <f t="shared" si="2"/>
        <v>175</v>
      </c>
      <c r="B175" s="121" t="s">
        <v>627</v>
      </c>
      <c r="C175" s="121"/>
      <c r="D175" s="121" t="s">
        <v>498</v>
      </c>
      <c r="E175" s="121" t="s">
        <v>63</v>
      </c>
      <c r="F175" s="121" t="s">
        <v>2251</v>
      </c>
      <c r="G175" s="121" t="s">
        <v>46</v>
      </c>
      <c r="H175" s="122">
        <v>2001</v>
      </c>
      <c r="I175" s="74">
        <v>258.39999999999998</v>
      </c>
      <c r="J175" s="74">
        <v>257.89999999999998</v>
      </c>
      <c r="K175" s="74">
        <v>257.89999999999998</v>
      </c>
      <c r="L175" s="74">
        <v>257.89999999999998</v>
      </c>
      <c r="M175" s="74">
        <v>257.89999999999998</v>
      </c>
      <c r="N175" s="74">
        <v>257.89999999999998</v>
      </c>
      <c r="O175" s="74">
        <v>257.89999999999998</v>
      </c>
      <c r="P175" s="74">
        <v>257.89999999999998</v>
      </c>
      <c r="Q175" s="74">
        <v>257.89999999999998</v>
      </c>
      <c r="R175" s="74">
        <v>257.89999999999998</v>
      </c>
      <c r="S175" s="74">
        <v>257.89999999999998</v>
      </c>
    </row>
    <row r="176" spans="1:19">
      <c r="A176" s="14">
        <f t="shared" si="2"/>
        <v>176</v>
      </c>
      <c r="B176" s="121" t="s">
        <v>630</v>
      </c>
      <c r="C176" s="121"/>
      <c r="D176" s="121" t="s">
        <v>501</v>
      </c>
      <c r="E176" s="121" t="s">
        <v>62</v>
      </c>
      <c r="F176" s="121" t="s">
        <v>2251</v>
      </c>
      <c r="G176" s="121" t="s">
        <v>45</v>
      </c>
      <c r="H176" s="122">
        <v>2001</v>
      </c>
      <c r="I176" s="74">
        <v>247</v>
      </c>
      <c r="J176" s="74">
        <v>258</v>
      </c>
      <c r="K176" s="74">
        <v>258</v>
      </c>
      <c r="L176" s="74">
        <v>258</v>
      </c>
      <c r="M176" s="74">
        <v>258</v>
      </c>
      <c r="N176" s="74">
        <v>258</v>
      </c>
      <c r="O176" s="74">
        <v>258</v>
      </c>
      <c r="P176" s="74">
        <v>258</v>
      </c>
      <c r="Q176" s="74">
        <v>258</v>
      </c>
      <c r="R176" s="74">
        <v>258</v>
      </c>
      <c r="S176" s="74">
        <v>258</v>
      </c>
    </row>
    <row r="177" spans="1:19">
      <c r="A177" s="14">
        <f t="shared" si="2"/>
        <v>177</v>
      </c>
      <c r="B177" s="121" t="s">
        <v>633</v>
      </c>
      <c r="C177" s="121" t="s">
        <v>3074</v>
      </c>
      <c r="D177" s="121" t="s">
        <v>504</v>
      </c>
      <c r="E177" s="121" t="s">
        <v>62</v>
      </c>
      <c r="F177" s="121" t="s">
        <v>2251</v>
      </c>
      <c r="G177" s="121" t="s">
        <v>45</v>
      </c>
      <c r="H177" s="122">
        <v>2001</v>
      </c>
      <c r="I177" s="74">
        <v>247</v>
      </c>
      <c r="J177" s="74">
        <v>256</v>
      </c>
      <c r="K177" s="74">
        <v>256</v>
      </c>
      <c r="L177" s="74">
        <v>256</v>
      </c>
      <c r="M177" s="74">
        <v>256</v>
      </c>
      <c r="N177" s="74">
        <v>256</v>
      </c>
      <c r="O177" s="74">
        <v>256</v>
      </c>
      <c r="P177" s="74">
        <v>256</v>
      </c>
      <c r="Q177" s="74">
        <v>256</v>
      </c>
      <c r="R177" s="74">
        <v>256</v>
      </c>
      <c r="S177" s="74">
        <v>256</v>
      </c>
    </row>
    <row r="178" spans="1:19">
      <c r="A178" s="14">
        <f t="shared" si="2"/>
        <v>178</v>
      </c>
      <c r="B178" s="121" t="s">
        <v>636</v>
      </c>
      <c r="C178" s="121" t="s">
        <v>3075</v>
      </c>
      <c r="D178" s="121" t="s">
        <v>507</v>
      </c>
      <c r="E178" s="121" t="s">
        <v>62</v>
      </c>
      <c r="F178" s="121" t="s">
        <v>2251</v>
      </c>
      <c r="G178" s="121" t="s">
        <v>45</v>
      </c>
      <c r="H178" s="122">
        <v>2001</v>
      </c>
      <c r="I178" s="74">
        <v>247</v>
      </c>
      <c r="J178" s="74">
        <v>255</v>
      </c>
      <c r="K178" s="74">
        <v>255</v>
      </c>
      <c r="L178" s="74">
        <v>255</v>
      </c>
      <c r="M178" s="74">
        <v>255</v>
      </c>
      <c r="N178" s="74">
        <v>255</v>
      </c>
      <c r="O178" s="74">
        <v>255</v>
      </c>
      <c r="P178" s="74">
        <v>255</v>
      </c>
      <c r="Q178" s="74">
        <v>255</v>
      </c>
      <c r="R178" s="74">
        <v>255</v>
      </c>
      <c r="S178" s="74">
        <v>255</v>
      </c>
    </row>
    <row r="179" spans="1:19">
      <c r="A179" s="14">
        <f t="shared" si="2"/>
        <v>179</v>
      </c>
      <c r="B179" s="121" t="s">
        <v>639</v>
      </c>
      <c r="C179" s="121" t="s">
        <v>3076</v>
      </c>
      <c r="D179" s="121" t="s">
        <v>510</v>
      </c>
      <c r="E179" s="121" t="s">
        <v>62</v>
      </c>
      <c r="F179" s="121" t="s">
        <v>2251</v>
      </c>
      <c r="G179" s="121" t="s">
        <v>45</v>
      </c>
      <c r="H179" s="122">
        <v>2001</v>
      </c>
      <c r="I179" s="74">
        <v>247</v>
      </c>
      <c r="J179" s="74">
        <v>258</v>
      </c>
      <c r="K179" s="74">
        <v>258</v>
      </c>
      <c r="L179" s="74">
        <v>258</v>
      </c>
      <c r="M179" s="74">
        <v>258</v>
      </c>
      <c r="N179" s="74">
        <v>258</v>
      </c>
      <c r="O179" s="74">
        <v>258</v>
      </c>
      <c r="P179" s="74">
        <v>258</v>
      </c>
      <c r="Q179" s="74">
        <v>258</v>
      </c>
      <c r="R179" s="74">
        <v>258</v>
      </c>
      <c r="S179" s="74">
        <v>258</v>
      </c>
    </row>
    <row r="180" spans="1:19">
      <c r="A180" s="14">
        <f t="shared" si="2"/>
        <v>180</v>
      </c>
      <c r="B180" s="121" t="s">
        <v>642</v>
      </c>
      <c r="C180" s="121"/>
      <c r="D180" s="121" t="s">
        <v>514</v>
      </c>
      <c r="E180" s="121" t="s">
        <v>62</v>
      </c>
      <c r="F180" s="121" t="s">
        <v>2251</v>
      </c>
      <c r="G180" s="121" t="s">
        <v>45</v>
      </c>
      <c r="H180" s="122">
        <v>2002</v>
      </c>
      <c r="I180" s="74">
        <v>260</v>
      </c>
      <c r="J180" s="74">
        <v>276</v>
      </c>
      <c r="K180" s="74">
        <v>276</v>
      </c>
      <c r="L180" s="74">
        <v>276</v>
      </c>
      <c r="M180" s="74">
        <v>276</v>
      </c>
      <c r="N180" s="74">
        <v>276</v>
      </c>
      <c r="O180" s="74">
        <v>276</v>
      </c>
      <c r="P180" s="74">
        <v>276</v>
      </c>
      <c r="Q180" s="74">
        <v>276</v>
      </c>
      <c r="R180" s="74">
        <v>276</v>
      </c>
      <c r="S180" s="74">
        <v>276</v>
      </c>
    </row>
    <row r="181" spans="1:19">
      <c r="A181" s="14">
        <f t="shared" si="2"/>
        <v>181</v>
      </c>
      <c r="B181" s="121" t="s">
        <v>645</v>
      </c>
      <c r="C181" s="121"/>
      <c r="D181" s="121" t="s">
        <v>517</v>
      </c>
      <c r="E181" s="121" t="s">
        <v>62</v>
      </c>
      <c r="F181" s="121" t="s">
        <v>2251</v>
      </c>
      <c r="G181" s="121" t="s">
        <v>45</v>
      </c>
      <c r="H181" s="122">
        <v>2002</v>
      </c>
      <c r="I181" s="74">
        <v>260</v>
      </c>
      <c r="J181" s="74">
        <v>278</v>
      </c>
      <c r="K181" s="74">
        <v>278</v>
      </c>
      <c r="L181" s="74">
        <v>278</v>
      </c>
      <c r="M181" s="74">
        <v>278</v>
      </c>
      <c r="N181" s="74">
        <v>278</v>
      </c>
      <c r="O181" s="74">
        <v>278</v>
      </c>
      <c r="P181" s="74">
        <v>278</v>
      </c>
      <c r="Q181" s="74">
        <v>278</v>
      </c>
      <c r="R181" s="74">
        <v>278</v>
      </c>
      <c r="S181" s="74">
        <v>278</v>
      </c>
    </row>
    <row r="182" spans="1:19">
      <c r="A182" s="14">
        <f t="shared" si="2"/>
        <v>182</v>
      </c>
      <c r="B182" s="121" t="s">
        <v>648</v>
      </c>
      <c r="C182" s="121"/>
      <c r="D182" s="121" t="s">
        <v>649</v>
      </c>
      <c r="E182" s="121" t="s">
        <v>650</v>
      </c>
      <c r="F182" s="121" t="s">
        <v>2252</v>
      </c>
      <c r="G182" s="121" t="s">
        <v>47</v>
      </c>
      <c r="H182" s="122">
        <v>1988</v>
      </c>
      <c r="I182" s="74">
        <v>89.4</v>
      </c>
      <c r="J182" s="74">
        <v>82</v>
      </c>
      <c r="K182" s="74">
        <v>82</v>
      </c>
      <c r="L182" s="74">
        <v>82</v>
      </c>
      <c r="M182" s="74">
        <v>82</v>
      </c>
      <c r="N182" s="74">
        <v>82</v>
      </c>
      <c r="O182" s="74">
        <v>82</v>
      </c>
      <c r="P182" s="74">
        <v>82</v>
      </c>
      <c r="Q182" s="74">
        <v>82</v>
      </c>
      <c r="R182" s="74">
        <v>82</v>
      </c>
      <c r="S182" s="74">
        <v>82</v>
      </c>
    </row>
    <row r="183" spans="1:19">
      <c r="A183" s="14">
        <f t="shared" si="2"/>
        <v>183</v>
      </c>
      <c r="B183" s="121" t="s">
        <v>653</v>
      </c>
      <c r="C183" s="121"/>
      <c r="D183" s="121" t="s">
        <v>654</v>
      </c>
      <c r="E183" s="121" t="s">
        <v>650</v>
      </c>
      <c r="F183" s="121" t="s">
        <v>2252</v>
      </c>
      <c r="G183" s="121" t="s">
        <v>47</v>
      </c>
      <c r="H183" s="122">
        <v>1988</v>
      </c>
      <c r="I183" s="74">
        <v>89.4</v>
      </c>
      <c r="J183" s="74">
        <v>80</v>
      </c>
      <c r="K183" s="74">
        <v>80</v>
      </c>
      <c r="L183" s="74">
        <v>80</v>
      </c>
      <c r="M183" s="74">
        <v>80</v>
      </c>
      <c r="N183" s="74">
        <v>80</v>
      </c>
      <c r="O183" s="74">
        <v>80</v>
      </c>
      <c r="P183" s="74">
        <v>80</v>
      </c>
      <c r="Q183" s="74">
        <v>80</v>
      </c>
      <c r="R183" s="74">
        <v>80</v>
      </c>
      <c r="S183" s="74">
        <v>80</v>
      </c>
    </row>
    <row r="184" spans="1:19">
      <c r="A184" s="14">
        <f t="shared" si="2"/>
        <v>184</v>
      </c>
      <c r="B184" s="121" t="s">
        <v>657</v>
      </c>
      <c r="C184" s="121"/>
      <c r="D184" s="121" t="s">
        <v>658</v>
      </c>
      <c r="E184" s="121" t="s">
        <v>650</v>
      </c>
      <c r="F184" s="121" t="s">
        <v>2252</v>
      </c>
      <c r="G184" s="121" t="s">
        <v>47</v>
      </c>
      <c r="H184" s="122">
        <v>1988</v>
      </c>
      <c r="I184" s="74">
        <v>89.4</v>
      </c>
      <c r="J184" s="74">
        <v>80</v>
      </c>
      <c r="K184" s="74">
        <v>80</v>
      </c>
      <c r="L184" s="74">
        <v>80</v>
      </c>
      <c r="M184" s="74">
        <v>80</v>
      </c>
      <c r="N184" s="74">
        <v>80</v>
      </c>
      <c r="O184" s="74">
        <v>80</v>
      </c>
      <c r="P184" s="74">
        <v>80</v>
      </c>
      <c r="Q184" s="74">
        <v>80</v>
      </c>
      <c r="R184" s="74">
        <v>80</v>
      </c>
      <c r="S184" s="74">
        <v>80</v>
      </c>
    </row>
    <row r="185" spans="1:19">
      <c r="A185" s="14">
        <f t="shared" si="2"/>
        <v>185</v>
      </c>
      <c r="B185" s="121" t="s">
        <v>661</v>
      </c>
      <c r="C185" s="121"/>
      <c r="D185" s="121" t="s">
        <v>662</v>
      </c>
      <c r="E185" s="121" t="s">
        <v>650</v>
      </c>
      <c r="F185" s="121" t="s">
        <v>2252</v>
      </c>
      <c r="G185" s="121" t="s">
        <v>47</v>
      </c>
      <c r="H185" s="122">
        <v>1988</v>
      </c>
      <c r="I185" s="74">
        <v>89.4</v>
      </c>
      <c r="J185" s="74">
        <v>81</v>
      </c>
      <c r="K185" s="74">
        <v>81</v>
      </c>
      <c r="L185" s="74">
        <v>81</v>
      </c>
      <c r="M185" s="74">
        <v>81</v>
      </c>
      <c r="N185" s="74">
        <v>81</v>
      </c>
      <c r="O185" s="74">
        <v>81</v>
      </c>
      <c r="P185" s="74">
        <v>81</v>
      </c>
      <c r="Q185" s="74">
        <v>81</v>
      </c>
      <c r="R185" s="74">
        <v>81</v>
      </c>
      <c r="S185" s="74">
        <v>81</v>
      </c>
    </row>
    <row r="186" spans="1:19">
      <c r="A186" s="14">
        <f t="shared" si="2"/>
        <v>186</v>
      </c>
      <c r="B186" s="121" t="s">
        <v>666</v>
      </c>
      <c r="C186" s="121"/>
      <c r="D186" s="121" t="s">
        <v>667</v>
      </c>
      <c r="E186" s="121" t="s">
        <v>650</v>
      </c>
      <c r="F186" s="121" t="s">
        <v>2252</v>
      </c>
      <c r="G186" s="121" t="s">
        <v>47</v>
      </c>
      <c r="H186" s="122">
        <v>1988</v>
      </c>
      <c r="I186" s="74">
        <v>89.4</v>
      </c>
      <c r="J186" s="74">
        <v>80</v>
      </c>
      <c r="K186" s="74">
        <v>80</v>
      </c>
      <c r="L186" s="74">
        <v>80</v>
      </c>
      <c r="M186" s="74">
        <v>80</v>
      </c>
      <c r="N186" s="74">
        <v>80</v>
      </c>
      <c r="O186" s="74">
        <v>80</v>
      </c>
      <c r="P186" s="74">
        <v>80</v>
      </c>
      <c r="Q186" s="74">
        <v>80</v>
      </c>
      <c r="R186" s="74">
        <v>80</v>
      </c>
      <c r="S186" s="74">
        <v>80</v>
      </c>
    </row>
    <row r="187" spans="1:19">
      <c r="A187" s="14">
        <f t="shared" si="2"/>
        <v>187</v>
      </c>
      <c r="B187" s="121" t="s">
        <v>670</v>
      </c>
      <c r="C187" s="121"/>
      <c r="D187" s="121" t="s">
        <v>671</v>
      </c>
      <c r="E187" s="121" t="s">
        <v>650</v>
      </c>
      <c r="F187" s="121" t="s">
        <v>2252</v>
      </c>
      <c r="G187" s="121" t="s">
        <v>47</v>
      </c>
      <c r="H187" s="122">
        <v>1988</v>
      </c>
      <c r="I187" s="74">
        <v>89.4</v>
      </c>
      <c r="J187" s="74">
        <v>82</v>
      </c>
      <c r="K187" s="74">
        <v>82</v>
      </c>
      <c r="L187" s="74">
        <v>82</v>
      </c>
      <c r="M187" s="74">
        <v>82</v>
      </c>
      <c r="N187" s="74">
        <v>82</v>
      </c>
      <c r="O187" s="74">
        <v>82</v>
      </c>
      <c r="P187" s="74">
        <v>82</v>
      </c>
      <c r="Q187" s="74">
        <v>82</v>
      </c>
      <c r="R187" s="74">
        <v>82</v>
      </c>
      <c r="S187" s="74">
        <v>82</v>
      </c>
    </row>
    <row r="188" spans="1:19">
      <c r="A188" s="14">
        <f t="shared" si="2"/>
        <v>188</v>
      </c>
      <c r="B188" s="121" t="s">
        <v>674</v>
      </c>
      <c r="C188" s="121"/>
      <c r="D188" s="121" t="s">
        <v>675</v>
      </c>
      <c r="E188" s="121" t="s">
        <v>574</v>
      </c>
      <c r="F188" s="121" t="s">
        <v>2253</v>
      </c>
      <c r="G188" s="121" t="s">
        <v>45</v>
      </c>
      <c r="H188" s="122">
        <v>1956</v>
      </c>
      <c r="I188" s="74">
        <v>122</v>
      </c>
      <c r="J188" s="74">
        <v>122</v>
      </c>
      <c r="K188" s="74">
        <v>122</v>
      </c>
      <c r="L188" s="74">
        <v>122</v>
      </c>
      <c r="M188" s="74">
        <v>122</v>
      </c>
      <c r="N188" s="74">
        <v>122</v>
      </c>
      <c r="O188" s="74">
        <v>122</v>
      </c>
      <c r="P188" s="74">
        <v>122</v>
      </c>
      <c r="Q188" s="74">
        <v>122</v>
      </c>
      <c r="R188" s="74">
        <v>122</v>
      </c>
      <c r="S188" s="74">
        <v>122</v>
      </c>
    </row>
    <row r="189" spans="1:19">
      <c r="A189" s="14">
        <f t="shared" si="2"/>
        <v>189</v>
      </c>
      <c r="B189" s="121" t="s">
        <v>678</v>
      </c>
      <c r="C189" s="121"/>
      <c r="D189" s="121" t="s">
        <v>679</v>
      </c>
      <c r="E189" s="121" t="s">
        <v>574</v>
      </c>
      <c r="F189" s="121" t="s">
        <v>2253</v>
      </c>
      <c r="G189" s="121" t="s">
        <v>45</v>
      </c>
      <c r="H189" s="122">
        <v>1958</v>
      </c>
      <c r="I189" s="74">
        <v>118</v>
      </c>
      <c r="J189" s="74">
        <v>118</v>
      </c>
      <c r="K189" s="74">
        <v>118</v>
      </c>
      <c r="L189" s="74">
        <v>118</v>
      </c>
      <c r="M189" s="74">
        <v>118</v>
      </c>
      <c r="N189" s="74">
        <v>118</v>
      </c>
      <c r="O189" s="74">
        <v>118</v>
      </c>
      <c r="P189" s="74">
        <v>118</v>
      </c>
      <c r="Q189" s="74">
        <v>118</v>
      </c>
      <c r="R189" s="74">
        <v>118</v>
      </c>
      <c r="S189" s="74">
        <v>118</v>
      </c>
    </row>
    <row r="190" spans="1:19">
      <c r="A190" s="14">
        <f t="shared" si="2"/>
        <v>190</v>
      </c>
      <c r="B190" s="121" t="s">
        <v>682</v>
      </c>
      <c r="C190" s="121"/>
      <c r="D190" s="121" t="s">
        <v>683</v>
      </c>
      <c r="E190" s="121" t="s">
        <v>574</v>
      </c>
      <c r="F190" s="121" t="s">
        <v>2253</v>
      </c>
      <c r="G190" s="121" t="s">
        <v>45</v>
      </c>
      <c r="H190" s="122">
        <v>1967</v>
      </c>
      <c r="I190" s="74">
        <v>568</v>
      </c>
      <c r="J190" s="74">
        <v>568</v>
      </c>
      <c r="K190" s="74">
        <v>568</v>
      </c>
      <c r="L190" s="74">
        <v>568</v>
      </c>
      <c r="M190" s="74">
        <v>568</v>
      </c>
      <c r="N190" s="74">
        <v>568</v>
      </c>
      <c r="O190" s="74">
        <v>568</v>
      </c>
      <c r="P190" s="74">
        <v>568</v>
      </c>
      <c r="Q190" s="74">
        <v>568</v>
      </c>
      <c r="R190" s="74">
        <v>568</v>
      </c>
      <c r="S190" s="74">
        <v>568</v>
      </c>
    </row>
    <row r="191" spans="1:19">
      <c r="A191" s="14">
        <f t="shared" si="2"/>
        <v>191</v>
      </c>
      <c r="B191" s="121" t="s">
        <v>520</v>
      </c>
      <c r="C191" s="121"/>
      <c r="D191" s="121" t="s">
        <v>521</v>
      </c>
      <c r="E191" s="121" t="s">
        <v>239</v>
      </c>
      <c r="F191" s="121" t="s">
        <v>2251</v>
      </c>
      <c r="G191" s="121" t="s">
        <v>90</v>
      </c>
      <c r="H191" s="122">
        <v>2010</v>
      </c>
      <c r="I191" s="74">
        <v>189.55</v>
      </c>
      <c r="J191" s="74">
        <v>165</v>
      </c>
      <c r="K191" s="74">
        <v>165</v>
      </c>
      <c r="L191" s="74">
        <v>165</v>
      </c>
      <c r="M191" s="74">
        <v>165</v>
      </c>
      <c r="N191" s="74">
        <v>165</v>
      </c>
      <c r="O191" s="74">
        <v>165</v>
      </c>
      <c r="P191" s="74">
        <v>165</v>
      </c>
      <c r="Q191" s="74">
        <v>165</v>
      </c>
      <c r="R191" s="74">
        <v>165</v>
      </c>
      <c r="S191" s="74">
        <v>165</v>
      </c>
    </row>
    <row r="192" spans="1:19">
      <c r="A192" s="14">
        <f t="shared" si="2"/>
        <v>192</v>
      </c>
      <c r="B192" s="121" t="s">
        <v>522</v>
      </c>
      <c r="C192" s="121"/>
      <c r="D192" s="121" t="s">
        <v>523</v>
      </c>
      <c r="E192" s="121" t="s">
        <v>239</v>
      </c>
      <c r="F192" s="121" t="s">
        <v>2251</v>
      </c>
      <c r="G192" s="121" t="s">
        <v>90</v>
      </c>
      <c r="H192" s="122">
        <v>2010</v>
      </c>
      <c r="I192" s="74">
        <v>189.55</v>
      </c>
      <c r="J192" s="74">
        <v>165</v>
      </c>
      <c r="K192" s="74">
        <v>165</v>
      </c>
      <c r="L192" s="74">
        <v>165</v>
      </c>
      <c r="M192" s="74">
        <v>165</v>
      </c>
      <c r="N192" s="74">
        <v>165</v>
      </c>
      <c r="O192" s="74">
        <v>165</v>
      </c>
      <c r="P192" s="74">
        <v>165</v>
      </c>
      <c r="Q192" s="74">
        <v>165</v>
      </c>
      <c r="R192" s="74">
        <v>165</v>
      </c>
      <c r="S192" s="74">
        <v>165</v>
      </c>
    </row>
    <row r="193" spans="1:19">
      <c r="A193" s="14">
        <f t="shared" si="2"/>
        <v>193</v>
      </c>
      <c r="B193" s="121" t="s">
        <v>524</v>
      </c>
      <c r="C193" s="121"/>
      <c r="D193" s="121" t="s">
        <v>525</v>
      </c>
      <c r="E193" s="121" t="s">
        <v>239</v>
      </c>
      <c r="F193" s="121" t="s">
        <v>2251</v>
      </c>
      <c r="G193" s="121" t="s">
        <v>90</v>
      </c>
      <c r="H193" s="122">
        <v>1972</v>
      </c>
      <c r="I193" s="74">
        <v>351</v>
      </c>
      <c r="J193" s="74">
        <v>325</v>
      </c>
      <c r="K193" s="74">
        <v>325</v>
      </c>
      <c r="L193" s="74">
        <v>325</v>
      </c>
      <c r="M193" s="74">
        <v>325</v>
      </c>
      <c r="N193" s="74">
        <v>325</v>
      </c>
      <c r="O193" s="74">
        <v>325</v>
      </c>
      <c r="P193" s="74">
        <v>325</v>
      </c>
      <c r="Q193" s="74">
        <v>325</v>
      </c>
      <c r="R193" s="74">
        <v>325</v>
      </c>
      <c r="S193" s="74">
        <v>325</v>
      </c>
    </row>
    <row r="194" spans="1:19">
      <c r="A194" s="14">
        <f t="shared" si="2"/>
        <v>194</v>
      </c>
      <c r="B194" s="121" t="s">
        <v>693</v>
      </c>
      <c r="C194" s="121"/>
      <c r="D194" s="121" t="s">
        <v>694</v>
      </c>
      <c r="E194" s="121" t="s">
        <v>51</v>
      </c>
      <c r="F194" s="121" t="s">
        <v>2253</v>
      </c>
      <c r="G194" s="121" t="s">
        <v>46</v>
      </c>
      <c r="H194" s="122">
        <v>1972</v>
      </c>
      <c r="I194" s="74">
        <v>445</v>
      </c>
      <c r="J194" s="74">
        <v>420</v>
      </c>
      <c r="K194" s="74">
        <v>420</v>
      </c>
      <c r="L194" s="74">
        <v>420</v>
      </c>
      <c r="M194" s="74">
        <v>420</v>
      </c>
      <c r="N194" s="74">
        <v>420</v>
      </c>
      <c r="O194" s="74">
        <v>420</v>
      </c>
      <c r="P194" s="74">
        <v>420</v>
      </c>
      <c r="Q194" s="74">
        <v>420</v>
      </c>
      <c r="R194" s="74">
        <v>420</v>
      </c>
      <c r="S194" s="74">
        <v>420</v>
      </c>
    </row>
    <row r="195" spans="1:19">
      <c r="A195" s="14">
        <f t="shared" si="2"/>
        <v>195</v>
      </c>
      <c r="B195" s="121" t="s">
        <v>697</v>
      </c>
      <c r="C195" s="121"/>
      <c r="D195" s="121" t="s">
        <v>698</v>
      </c>
      <c r="E195" s="121" t="s">
        <v>51</v>
      </c>
      <c r="F195" s="121" t="s">
        <v>2253</v>
      </c>
      <c r="G195" s="121" t="s">
        <v>46</v>
      </c>
      <c r="H195" s="122">
        <v>1974</v>
      </c>
      <c r="I195" s="74">
        <v>435</v>
      </c>
      <c r="J195" s="74">
        <v>410</v>
      </c>
      <c r="K195" s="74">
        <v>410</v>
      </c>
      <c r="L195" s="74">
        <v>410</v>
      </c>
      <c r="M195" s="74">
        <v>410</v>
      </c>
      <c r="N195" s="74">
        <v>410</v>
      </c>
      <c r="O195" s="74">
        <v>410</v>
      </c>
      <c r="P195" s="74">
        <v>410</v>
      </c>
      <c r="Q195" s="74">
        <v>410</v>
      </c>
      <c r="R195" s="74">
        <v>410</v>
      </c>
      <c r="S195" s="74">
        <v>410</v>
      </c>
    </row>
    <row r="196" spans="1:19">
      <c r="A196" s="14">
        <f t="shared" si="2"/>
        <v>196</v>
      </c>
      <c r="B196" s="121" t="s">
        <v>526</v>
      </c>
      <c r="C196" s="121"/>
      <c r="D196" s="121" t="s">
        <v>527</v>
      </c>
      <c r="E196" s="121" t="s">
        <v>57</v>
      </c>
      <c r="F196" s="121" t="s">
        <v>2251</v>
      </c>
      <c r="G196" s="121" t="s">
        <v>47</v>
      </c>
      <c r="H196" s="122">
        <v>2001</v>
      </c>
      <c r="I196" s="74">
        <v>176</v>
      </c>
      <c r="J196" s="74">
        <v>195.2</v>
      </c>
      <c r="K196" s="74">
        <v>195.2</v>
      </c>
      <c r="L196" s="74">
        <v>195.2</v>
      </c>
      <c r="M196" s="74">
        <v>195.2</v>
      </c>
      <c r="N196" s="74">
        <v>195.2</v>
      </c>
      <c r="O196" s="74">
        <v>195.2</v>
      </c>
      <c r="P196" s="74">
        <v>195.2</v>
      </c>
      <c r="Q196" s="74">
        <v>195.2</v>
      </c>
      <c r="R196" s="74">
        <v>195.2</v>
      </c>
      <c r="S196" s="74">
        <v>195.2</v>
      </c>
    </row>
    <row r="197" spans="1:19">
      <c r="A197" s="14">
        <f t="shared" si="2"/>
        <v>197</v>
      </c>
      <c r="B197" s="121" t="s">
        <v>528</v>
      </c>
      <c r="C197" s="121"/>
      <c r="D197" s="121" t="s">
        <v>529</v>
      </c>
      <c r="E197" s="121" t="s">
        <v>57</v>
      </c>
      <c r="F197" s="121" t="s">
        <v>2251</v>
      </c>
      <c r="G197" s="121" t="s">
        <v>47</v>
      </c>
      <c r="H197" s="122">
        <v>2001</v>
      </c>
      <c r="I197" s="74">
        <v>176</v>
      </c>
      <c r="J197" s="74">
        <v>189.1</v>
      </c>
      <c r="K197" s="74">
        <v>189.1</v>
      </c>
      <c r="L197" s="74">
        <v>189.1</v>
      </c>
      <c r="M197" s="74">
        <v>189.1</v>
      </c>
      <c r="N197" s="74">
        <v>189.1</v>
      </c>
      <c r="O197" s="74">
        <v>189.1</v>
      </c>
      <c r="P197" s="74">
        <v>189.1</v>
      </c>
      <c r="Q197" s="74">
        <v>189.1</v>
      </c>
      <c r="R197" s="74">
        <v>189.1</v>
      </c>
      <c r="S197" s="74">
        <v>189.1</v>
      </c>
    </row>
    <row r="198" spans="1:19">
      <c r="A198" s="14">
        <f t="shared" ref="A198:A261" si="3">A197+1</f>
        <v>198</v>
      </c>
      <c r="B198" s="121" t="s">
        <v>530</v>
      </c>
      <c r="C198" s="121" t="s">
        <v>3077</v>
      </c>
      <c r="D198" s="121" t="s">
        <v>531</v>
      </c>
      <c r="E198" s="121" t="s">
        <v>57</v>
      </c>
      <c r="F198" s="121" t="s">
        <v>2251</v>
      </c>
      <c r="G198" s="121" t="s">
        <v>47</v>
      </c>
      <c r="H198" s="122">
        <v>2001</v>
      </c>
      <c r="I198" s="74">
        <v>176</v>
      </c>
      <c r="J198" s="74">
        <v>195.2</v>
      </c>
      <c r="K198" s="74">
        <v>195.2</v>
      </c>
      <c r="L198" s="74">
        <v>195.2</v>
      </c>
      <c r="M198" s="74">
        <v>195.2</v>
      </c>
      <c r="N198" s="74">
        <v>195.2</v>
      </c>
      <c r="O198" s="74">
        <v>195.2</v>
      </c>
      <c r="P198" s="74">
        <v>195.2</v>
      </c>
      <c r="Q198" s="74">
        <v>195.2</v>
      </c>
      <c r="R198" s="74">
        <v>195.2</v>
      </c>
      <c r="S198" s="74">
        <v>195.2</v>
      </c>
    </row>
    <row r="199" spans="1:19">
      <c r="A199" s="14">
        <f t="shared" si="3"/>
        <v>199</v>
      </c>
      <c r="B199" s="121" t="s">
        <v>532</v>
      </c>
      <c r="C199" s="121" t="s">
        <v>3077</v>
      </c>
      <c r="D199" s="121" t="s">
        <v>533</v>
      </c>
      <c r="E199" s="121" t="s">
        <v>57</v>
      </c>
      <c r="F199" s="121" t="s">
        <v>2251</v>
      </c>
      <c r="G199" s="121" t="s">
        <v>47</v>
      </c>
      <c r="H199" s="122">
        <v>2001</v>
      </c>
      <c r="I199" s="74">
        <v>176</v>
      </c>
      <c r="J199" s="74">
        <v>189.1</v>
      </c>
      <c r="K199" s="74">
        <v>189.1</v>
      </c>
      <c r="L199" s="74">
        <v>189.1</v>
      </c>
      <c r="M199" s="74">
        <v>189.1</v>
      </c>
      <c r="N199" s="74">
        <v>189.1</v>
      </c>
      <c r="O199" s="74">
        <v>189.1</v>
      </c>
      <c r="P199" s="74">
        <v>189.1</v>
      </c>
      <c r="Q199" s="74">
        <v>189.1</v>
      </c>
      <c r="R199" s="74">
        <v>189.1</v>
      </c>
      <c r="S199" s="74">
        <v>189.1</v>
      </c>
    </row>
    <row r="200" spans="1:19">
      <c r="A200" s="14">
        <f t="shared" si="3"/>
        <v>200</v>
      </c>
      <c r="B200" s="121" t="s">
        <v>537</v>
      </c>
      <c r="C200" s="121"/>
      <c r="D200" s="121" t="s">
        <v>538</v>
      </c>
      <c r="E200" s="121" t="s">
        <v>57</v>
      </c>
      <c r="F200" s="121" t="s">
        <v>2251</v>
      </c>
      <c r="G200" s="121" t="s">
        <v>47</v>
      </c>
      <c r="H200" s="122">
        <v>2001</v>
      </c>
      <c r="I200" s="74">
        <v>224</v>
      </c>
      <c r="J200" s="74">
        <v>217</v>
      </c>
      <c r="K200" s="74">
        <v>217</v>
      </c>
      <c r="L200" s="74">
        <v>217</v>
      </c>
      <c r="M200" s="74">
        <v>217</v>
      </c>
      <c r="N200" s="74">
        <v>217</v>
      </c>
      <c r="O200" s="74">
        <v>217</v>
      </c>
      <c r="P200" s="74">
        <v>217</v>
      </c>
      <c r="Q200" s="74">
        <v>217</v>
      </c>
      <c r="R200" s="74">
        <v>217</v>
      </c>
      <c r="S200" s="74">
        <v>217</v>
      </c>
    </row>
    <row r="201" spans="1:19">
      <c r="A201" s="14">
        <f t="shared" si="3"/>
        <v>201</v>
      </c>
      <c r="B201" s="121" t="s">
        <v>541</v>
      </c>
      <c r="C201" s="121" t="s">
        <v>3077</v>
      </c>
      <c r="D201" s="121" t="s">
        <v>542</v>
      </c>
      <c r="E201" s="121" t="s">
        <v>57</v>
      </c>
      <c r="F201" s="121" t="s">
        <v>2251</v>
      </c>
      <c r="G201" s="121" t="s">
        <v>47</v>
      </c>
      <c r="H201" s="122">
        <v>2001</v>
      </c>
      <c r="I201" s="74">
        <v>224</v>
      </c>
      <c r="J201" s="74">
        <v>217</v>
      </c>
      <c r="K201" s="74">
        <v>217</v>
      </c>
      <c r="L201" s="74">
        <v>217</v>
      </c>
      <c r="M201" s="74">
        <v>217</v>
      </c>
      <c r="N201" s="74">
        <v>217</v>
      </c>
      <c r="O201" s="74">
        <v>217</v>
      </c>
      <c r="P201" s="74">
        <v>217</v>
      </c>
      <c r="Q201" s="74">
        <v>217</v>
      </c>
      <c r="R201" s="74">
        <v>217</v>
      </c>
      <c r="S201" s="74">
        <v>217</v>
      </c>
    </row>
    <row r="202" spans="1:19">
      <c r="A202" s="14">
        <f t="shared" si="3"/>
        <v>202</v>
      </c>
      <c r="B202" s="121" t="s">
        <v>2853</v>
      </c>
      <c r="C202" s="121"/>
      <c r="D202" s="121" t="s">
        <v>2854</v>
      </c>
      <c r="E202" s="121" t="s">
        <v>607</v>
      </c>
      <c r="F202" s="121" t="s">
        <v>2252</v>
      </c>
      <c r="G202" s="121" t="s">
        <v>46</v>
      </c>
      <c r="H202" s="122">
        <v>2022</v>
      </c>
      <c r="I202" s="74">
        <v>60.5</v>
      </c>
      <c r="J202" s="74">
        <v>49.8</v>
      </c>
      <c r="K202" s="74">
        <v>49.8</v>
      </c>
      <c r="L202" s="74">
        <v>49.8</v>
      </c>
      <c r="M202" s="74">
        <v>49.8</v>
      </c>
      <c r="N202" s="74">
        <v>49.8</v>
      </c>
      <c r="O202" s="74">
        <v>49.8</v>
      </c>
      <c r="P202" s="74">
        <v>49.8</v>
      </c>
      <c r="Q202" s="74">
        <v>49.8</v>
      </c>
      <c r="R202" s="74">
        <v>49.8</v>
      </c>
      <c r="S202" s="74">
        <v>49.8</v>
      </c>
    </row>
    <row r="203" spans="1:19">
      <c r="A203" s="14">
        <f t="shared" si="3"/>
        <v>203</v>
      </c>
      <c r="B203" s="121" t="s">
        <v>2855</v>
      </c>
      <c r="C203" s="121"/>
      <c r="D203" s="121" t="s">
        <v>2856</v>
      </c>
      <c r="E203" s="121" t="s">
        <v>607</v>
      </c>
      <c r="F203" s="121" t="s">
        <v>2252</v>
      </c>
      <c r="G203" s="121" t="s">
        <v>46</v>
      </c>
      <c r="H203" s="122">
        <v>2022</v>
      </c>
      <c r="I203" s="74">
        <v>60.5</v>
      </c>
      <c r="J203" s="74">
        <v>49.8</v>
      </c>
      <c r="K203" s="74">
        <v>49.8</v>
      </c>
      <c r="L203" s="74">
        <v>49.8</v>
      </c>
      <c r="M203" s="74">
        <v>49.8</v>
      </c>
      <c r="N203" s="74">
        <v>49.8</v>
      </c>
      <c r="O203" s="74">
        <v>49.8</v>
      </c>
      <c r="P203" s="74">
        <v>49.8</v>
      </c>
      <c r="Q203" s="74">
        <v>49.8</v>
      </c>
      <c r="R203" s="74">
        <v>49.8</v>
      </c>
      <c r="S203" s="74">
        <v>49.8</v>
      </c>
    </row>
    <row r="204" spans="1:19">
      <c r="A204" s="14">
        <f t="shared" si="3"/>
        <v>204</v>
      </c>
      <c r="B204" s="121" t="s">
        <v>712</v>
      </c>
      <c r="C204" s="121"/>
      <c r="D204" s="121" t="s">
        <v>545</v>
      </c>
      <c r="E204" s="121" t="s">
        <v>546</v>
      </c>
      <c r="F204" s="121" t="s">
        <v>2251</v>
      </c>
      <c r="G204" s="121" t="s">
        <v>45</v>
      </c>
      <c r="H204" s="122">
        <v>2014</v>
      </c>
      <c r="I204" s="74">
        <v>232</v>
      </c>
      <c r="J204" s="74">
        <v>224</v>
      </c>
      <c r="K204" s="74">
        <v>224</v>
      </c>
      <c r="L204" s="74">
        <v>224</v>
      </c>
      <c r="M204" s="74">
        <v>224</v>
      </c>
      <c r="N204" s="74">
        <v>224</v>
      </c>
      <c r="O204" s="74">
        <v>224</v>
      </c>
      <c r="P204" s="74">
        <v>224</v>
      </c>
      <c r="Q204" s="74">
        <v>224</v>
      </c>
      <c r="R204" s="74">
        <v>224</v>
      </c>
      <c r="S204" s="74">
        <v>224</v>
      </c>
    </row>
    <row r="205" spans="1:19">
      <c r="A205" s="14">
        <f t="shared" si="3"/>
        <v>205</v>
      </c>
      <c r="B205" s="121" t="s">
        <v>713</v>
      </c>
      <c r="C205" s="121"/>
      <c r="D205" s="121" t="s">
        <v>547</v>
      </c>
      <c r="E205" s="121" t="s">
        <v>546</v>
      </c>
      <c r="F205" s="121" t="s">
        <v>2251</v>
      </c>
      <c r="G205" s="121" t="s">
        <v>45</v>
      </c>
      <c r="H205" s="122">
        <v>2014</v>
      </c>
      <c r="I205" s="74">
        <v>232</v>
      </c>
      <c r="J205" s="74">
        <v>224</v>
      </c>
      <c r="K205" s="74">
        <v>224</v>
      </c>
      <c r="L205" s="74">
        <v>224</v>
      </c>
      <c r="M205" s="74">
        <v>224</v>
      </c>
      <c r="N205" s="74">
        <v>224</v>
      </c>
      <c r="O205" s="74">
        <v>224</v>
      </c>
      <c r="P205" s="74">
        <v>224</v>
      </c>
      <c r="Q205" s="74">
        <v>224</v>
      </c>
      <c r="R205" s="74">
        <v>224</v>
      </c>
      <c r="S205" s="74">
        <v>224</v>
      </c>
    </row>
    <row r="206" spans="1:19">
      <c r="A206" s="14">
        <f t="shared" si="3"/>
        <v>206</v>
      </c>
      <c r="B206" s="121" t="s">
        <v>714</v>
      </c>
      <c r="C206" s="121"/>
      <c r="D206" s="121" t="s">
        <v>548</v>
      </c>
      <c r="E206" s="121" t="s">
        <v>546</v>
      </c>
      <c r="F206" s="121" t="s">
        <v>2251</v>
      </c>
      <c r="G206" s="121" t="s">
        <v>45</v>
      </c>
      <c r="H206" s="122">
        <v>2014</v>
      </c>
      <c r="I206" s="74">
        <v>353.1</v>
      </c>
      <c r="J206" s="74">
        <v>316</v>
      </c>
      <c r="K206" s="74">
        <v>316</v>
      </c>
      <c r="L206" s="74">
        <v>316</v>
      </c>
      <c r="M206" s="74">
        <v>316</v>
      </c>
      <c r="N206" s="74">
        <v>316</v>
      </c>
      <c r="O206" s="74">
        <v>316</v>
      </c>
      <c r="P206" s="74">
        <v>316</v>
      </c>
      <c r="Q206" s="74">
        <v>316</v>
      </c>
      <c r="R206" s="74">
        <v>316</v>
      </c>
      <c r="S206" s="74">
        <v>316</v>
      </c>
    </row>
    <row r="207" spans="1:19">
      <c r="A207" s="14">
        <f t="shared" si="3"/>
        <v>207</v>
      </c>
      <c r="B207" s="121" t="s">
        <v>715</v>
      </c>
      <c r="C207" s="121" t="s">
        <v>3078</v>
      </c>
      <c r="D207" s="121" t="s">
        <v>549</v>
      </c>
      <c r="E207" s="121" t="s">
        <v>550</v>
      </c>
      <c r="F207" s="121" t="s">
        <v>2251</v>
      </c>
      <c r="G207" s="121" t="s">
        <v>45</v>
      </c>
      <c r="H207" s="122">
        <v>2014</v>
      </c>
      <c r="I207" s="74">
        <v>232</v>
      </c>
      <c r="J207" s="74">
        <v>222</v>
      </c>
      <c r="K207" s="74">
        <v>222</v>
      </c>
      <c r="L207" s="74">
        <v>222</v>
      </c>
      <c r="M207" s="74">
        <v>222</v>
      </c>
      <c r="N207" s="74">
        <v>222</v>
      </c>
      <c r="O207" s="74">
        <v>222</v>
      </c>
      <c r="P207" s="74">
        <v>222</v>
      </c>
      <c r="Q207" s="74">
        <v>222</v>
      </c>
      <c r="R207" s="74">
        <v>222</v>
      </c>
      <c r="S207" s="74">
        <v>222</v>
      </c>
    </row>
    <row r="208" spans="1:19">
      <c r="A208" s="14">
        <f t="shared" si="3"/>
        <v>208</v>
      </c>
      <c r="B208" s="121" t="s">
        <v>716</v>
      </c>
      <c r="C208" s="121" t="s">
        <v>3078</v>
      </c>
      <c r="D208" s="121" t="s">
        <v>551</v>
      </c>
      <c r="E208" s="121" t="s">
        <v>550</v>
      </c>
      <c r="F208" s="121" t="s">
        <v>2251</v>
      </c>
      <c r="G208" s="121" t="s">
        <v>45</v>
      </c>
      <c r="H208" s="122">
        <v>2014</v>
      </c>
      <c r="I208" s="74">
        <v>232</v>
      </c>
      <c r="J208" s="74">
        <v>209</v>
      </c>
      <c r="K208" s="74">
        <v>209</v>
      </c>
      <c r="L208" s="74">
        <v>209</v>
      </c>
      <c r="M208" s="74">
        <v>209</v>
      </c>
      <c r="N208" s="74">
        <v>209</v>
      </c>
      <c r="O208" s="74">
        <v>209</v>
      </c>
      <c r="P208" s="74">
        <v>209</v>
      </c>
      <c r="Q208" s="74">
        <v>209</v>
      </c>
      <c r="R208" s="74">
        <v>209</v>
      </c>
      <c r="S208" s="74">
        <v>209</v>
      </c>
    </row>
    <row r="209" spans="1:19">
      <c r="A209" s="14">
        <f t="shared" si="3"/>
        <v>209</v>
      </c>
      <c r="B209" s="121" t="s">
        <v>717</v>
      </c>
      <c r="C209" s="121" t="s">
        <v>3078</v>
      </c>
      <c r="D209" s="121" t="s">
        <v>552</v>
      </c>
      <c r="E209" s="121" t="s">
        <v>550</v>
      </c>
      <c r="F209" s="121" t="s">
        <v>2251</v>
      </c>
      <c r="G209" s="121" t="s">
        <v>45</v>
      </c>
      <c r="H209" s="122">
        <v>2014</v>
      </c>
      <c r="I209" s="74">
        <v>353.1</v>
      </c>
      <c r="J209" s="74">
        <v>325</v>
      </c>
      <c r="K209" s="74">
        <v>325</v>
      </c>
      <c r="L209" s="74">
        <v>325</v>
      </c>
      <c r="M209" s="74">
        <v>325</v>
      </c>
      <c r="N209" s="74">
        <v>325</v>
      </c>
      <c r="O209" s="74">
        <v>325</v>
      </c>
      <c r="P209" s="74">
        <v>325</v>
      </c>
      <c r="Q209" s="74">
        <v>325</v>
      </c>
      <c r="R209" s="74">
        <v>325</v>
      </c>
      <c r="S209" s="74">
        <v>325</v>
      </c>
    </row>
    <row r="210" spans="1:19">
      <c r="A210" s="14">
        <f t="shared" si="3"/>
        <v>210</v>
      </c>
      <c r="B210" s="121" t="s">
        <v>718</v>
      </c>
      <c r="C210" s="121"/>
      <c r="D210" s="121" t="s">
        <v>553</v>
      </c>
      <c r="E210" s="121" t="s">
        <v>550</v>
      </c>
      <c r="F210" s="121" t="s">
        <v>2251</v>
      </c>
      <c r="G210" s="121" t="s">
        <v>45</v>
      </c>
      <c r="H210" s="122">
        <v>2015</v>
      </c>
      <c r="I210" s="74">
        <v>232</v>
      </c>
      <c r="J210" s="74">
        <v>218.5</v>
      </c>
      <c r="K210" s="74">
        <v>218.5</v>
      </c>
      <c r="L210" s="74">
        <v>218.5</v>
      </c>
      <c r="M210" s="74">
        <v>218.5</v>
      </c>
      <c r="N210" s="74">
        <v>218.5</v>
      </c>
      <c r="O210" s="74">
        <v>218.5</v>
      </c>
      <c r="P210" s="74">
        <v>218.5</v>
      </c>
      <c r="Q210" s="74">
        <v>218.5</v>
      </c>
      <c r="R210" s="74">
        <v>218.5</v>
      </c>
      <c r="S210" s="74">
        <v>218.5</v>
      </c>
    </row>
    <row r="211" spans="1:19">
      <c r="A211" s="14">
        <f t="shared" si="3"/>
        <v>211</v>
      </c>
      <c r="B211" s="121" t="s">
        <v>719</v>
      </c>
      <c r="C211" s="121"/>
      <c r="D211" s="121" t="s">
        <v>555</v>
      </c>
      <c r="E211" s="121" t="s">
        <v>550</v>
      </c>
      <c r="F211" s="121" t="s">
        <v>2251</v>
      </c>
      <c r="G211" s="121" t="s">
        <v>45</v>
      </c>
      <c r="H211" s="122">
        <v>2015</v>
      </c>
      <c r="I211" s="74">
        <v>232</v>
      </c>
      <c r="J211" s="74">
        <v>218.5</v>
      </c>
      <c r="K211" s="74">
        <v>218.5</v>
      </c>
      <c r="L211" s="74">
        <v>218.5</v>
      </c>
      <c r="M211" s="74">
        <v>218.5</v>
      </c>
      <c r="N211" s="74">
        <v>218.5</v>
      </c>
      <c r="O211" s="74">
        <v>218.5</v>
      </c>
      <c r="P211" s="74">
        <v>218.5</v>
      </c>
      <c r="Q211" s="74">
        <v>218.5</v>
      </c>
      <c r="R211" s="74">
        <v>218.5</v>
      </c>
      <c r="S211" s="74">
        <v>218.5</v>
      </c>
    </row>
    <row r="212" spans="1:19">
      <c r="A212" s="14">
        <f t="shared" si="3"/>
        <v>212</v>
      </c>
      <c r="B212" s="121" t="s">
        <v>720</v>
      </c>
      <c r="C212" s="121"/>
      <c r="D212" s="121" t="s">
        <v>556</v>
      </c>
      <c r="E212" s="121" t="s">
        <v>550</v>
      </c>
      <c r="F212" s="121" t="s">
        <v>2251</v>
      </c>
      <c r="G212" s="121" t="s">
        <v>45</v>
      </c>
      <c r="H212" s="122">
        <v>2015</v>
      </c>
      <c r="I212" s="74">
        <v>353.1</v>
      </c>
      <c r="J212" s="74">
        <v>333.6</v>
      </c>
      <c r="K212" s="74">
        <v>333.6</v>
      </c>
      <c r="L212" s="74">
        <v>333.6</v>
      </c>
      <c r="M212" s="74">
        <v>333.6</v>
      </c>
      <c r="N212" s="74">
        <v>333.6</v>
      </c>
      <c r="O212" s="74">
        <v>333.6</v>
      </c>
      <c r="P212" s="74">
        <v>333.6</v>
      </c>
      <c r="Q212" s="74">
        <v>333.6</v>
      </c>
      <c r="R212" s="74">
        <v>333.6</v>
      </c>
      <c r="S212" s="74">
        <v>333.6</v>
      </c>
    </row>
    <row r="213" spans="1:19">
      <c r="A213" s="14">
        <f t="shared" si="3"/>
        <v>213</v>
      </c>
      <c r="B213" s="121" t="s">
        <v>557</v>
      </c>
      <c r="C213" s="121"/>
      <c r="D213" s="121" t="s">
        <v>558</v>
      </c>
      <c r="E213" s="121" t="s">
        <v>469</v>
      </c>
      <c r="F213" s="121" t="s">
        <v>2251</v>
      </c>
      <c r="G213" s="121" t="s">
        <v>45</v>
      </c>
      <c r="H213" s="122">
        <v>1989</v>
      </c>
      <c r="I213" s="74">
        <v>90.88</v>
      </c>
      <c r="J213" s="74">
        <v>87</v>
      </c>
      <c r="K213" s="74">
        <v>87</v>
      </c>
      <c r="L213" s="74">
        <v>87</v>
      </c>
      <c r="M213" s="74">
        <v>87</v>
      </c>
      <c r="N213" s="74">
        <v>87</v>
      </c>
      <c r="O213" s="74">
        <v>87</v>
      </c>
      <c r="P213" s="74">
        <v>87</v>
      </c>
      <c r="Q213" s="74">
        <v>87</v>
      </c>
      <c r="R213" s="74">
        <v>87</v>
      </c>
      <c r="S213" s="74">
        <v>87</v>
      </c>
    </row>
    <row r="214" spans="1:19">
      <c r="A214" s="14">
        <f t="shared" si="3"/>
        <v>214</v>
      </c>
      <c r="B214" s="121" t="s">
        <v>559</v>
      </c>
      <c r="C214" s="121"/>
      <c r="D214" s="121" t="s">
        <v>560</v>
      </c>
      <c r="E214" s="121" t="s">
        <v>469</v>
      </c>
      <c r="F214" s="121" t="s">
        <v>2251</v>
      </c>
      <c r="G214" s="121" t="s">
        <v>45</v>
      </c>
      <c r="H214" s="122">
        <v>1989</v>
      </c>
      <c r="I214" s="74">
        <v>90.88</v>
      </c>
      <c r="J214" s="74">
        <v>87</v>
      </c>
      <c r="K214" s="74">
        <v>87</v>
      </c>
      <c r="L214" s="74">
        <v>87</v>
      </c>
      <c r="M214" s="74">
        <v>87</v>
      </c>
      <c r="N214" s="74">
        <v>87</v>
      </c>
      <c r="O214" s="74">
        <v>87</v>
      </c>
      <c r="P214" s="74">
        <v>87</v>
      </c>
      <c r="Q214" s="74">
        <v>87</v>
      </c>
      <c r="R214" s="74">
        <v>87</v>
      </c>
      <c r="S214" s="74">
        <v>87</v>
      </c>
    </row>
    <row r="215" spans="1:19">
      <c r="A215" s="14">
        <f t="shared" si="3"/>
        <v>215</v>
      </c>
      <c r="B215" s="121" t="s">
        <v>721</v>
      </c>
      <c r="C215" s="121"/>
      <c r="D215" s="121" t="s">
        <v>561</v>
      </c>
      <c r="E215" s="121" t="s">
        <v>469</v>
      </c>
      <c r="F215" s="121" t="s">
        <v>2251</v>
      </c>
      <c r="G215" s="121" t="s">
        <v>45</v>
      </c>
      <c r="H215" s="122">
        <v>1990</v>
      </c>
      <c r="I215" s="74">
        <v>90</v>
      </c>
      <c r="J215" s="74">
        <v>89</v>
      </c>
      <c r="K215" s="74">
        <v>89</v>
      </c>
      <c r="L215" s="74">
        <v>89</v>
      </c>
      <c r="M215" s="74">
        <v>89</v>
      </c>
      <c r="N215" s="74">
        <v>89</v>
      </c>
      <c r="O215" s="74">
        <v>89</v>
      </c>
      <c r="P215" s="74">
        <v>89</v>
      </c>
      <c r="Q215" s="74">
        <v>89</v>
      </c>
      <c r="R215" s="74">
        <v>89</v>
      </c>
      <c r="S215" s="74">
        <v>89</v>
      </c>
    </row>
    <row r="216" spans="1:19">
      <c r="A216" s="14">
        <f t="shared" si="3"/>
        <v>216</v>
      </c>
      <c r="B216" s="121" t="s">
        <v>562</v>
      </c>
      <c r="C216" s="121"/>
      <c r="D216" s="121" t="s">
        <v>563</v>
      </c>
      <c r="E216" s="121" t="s">
        <v>294</v>
      </c>
      <c r="F216" s="121" t="s">
        <v>2251</v>
      </c>
      <c r="G216" s="121" t="s">
        <v>221</v>
      </c>
      <c r="H216" s="122">
        <v>2000</v>
      </c>
      <c r="I216" s="74">
        <v>215.05</v>
      </c>
      <c r="J216" s="74">
        <v>176</v>
      </c>
      <c r="K216" s="74">
        <v>176</v>
      </c>
      <c r="L216" s="74">
        <v>176</v>
      </c>
      <c r="M216" s="74">
        <v>176</v>
      </c>
      <c r="N216" s="74">
        <v>176</v>
      </c>
      <c r="O216" s="74">
        <v>176</v>
      </c>
      <c r="P216" s="74">
        <v>176</v>
      </c>
      <c r="Q216" s="74">
        <v>176</v>
      </c>
      <c r="R216" s="74">
        <v>176</v>
      </c>
      <c r="S216" s="74">
        <v>176</v>
      </c>
    </row>
    <row r="217" spans="1:19">
      <c r="A217" s="14">
        <f t="shared" si="3"/>
        <v>217</v>
      </c>
      <c r="B217" s="121" t="s">
        <v>564</v>
      </c>
      <c r="C217" s="121"/>
      <c r="D217" s="121" t="s">
        <v>565</v>
      </c>
      <c r="E217" s="121" t="s">
        <v>294</v>
      </c>
      <c r="F217" s="121" t="s">
        <v>2251</v>
      </c>
      <c r="G217" s="121" t="s">
        <v>221</v>
      </c>
      <c r="H217" s="122">
        <v>2000</v>
      </c>
      <c r="I217" s="74">
        <v>215.05</v>
      </c>
      <c r="J217" s="74">
        <v>176</v>
      </c>
      <c r="K217" s="74">
        <v>176</v>
      </c>
      <c r="L217" s="74">
        <v>176</v>
      </c>
      <c r="M217" s="74">
        <v>176</v>
      </c>
      <c r="N217" s="74">
        <v>176</v>
      </c>
      <c r="O217" s="74">
        <v>176</v>
      </c>
      <c r="P217" s="74">
        <v>176</v>
      </c>
      <c r="Q217" s="74">
        <v>176</v>
      </c>
      <c r="R217" s="74">
        <v>176</v>
      </c>
      <c r="S217" s="74">
        <v>176</v>
      </c>
    </row>
    <row r="218" spans="1:19">
      <c r="A218" s="14">
        <f t="shared" si="3"/>
        <v>218</v>
      </c>
      <c r="B218" s="121" t="s">
        <v>567</v>
      </c>
      <c r="C218" s="121"/>
      <c r="D218" s="121" t="s">
        <v>568</v>
      </c>
      <c r="E218" s="121" t="s">
        <v>294</v>
      </c>
      <c r="F218" s="121" t="s">
        <v>2251</v>
      </c>
      <c r="G218" s="121" t="s">
        <v>221</v>
      </c>
      <c r="H218" s="122">
        <v>2000</v>
      </c>
      <c r="I218" s="74">
        <v>195.5</v>
      </c>
      <c r="J218" s="74">
        <v>169</v>
      </c>
      <c r="K218" s="74">
        <v>169</v>
      </c>
      <c r="L218" s="74">
        <v>169</v>
      </c>
      <c r="M218" s="74">
        <v>169</v>
      </c>
      <c r="N218" s="74">
        <v>169</v>
      </c>
      <c r="O218" s="74">
        <v>169</v>
      </c>
      <c r="P218" s="74">
        <v>169</v>
      </c>
      <c r="Q218" s="74">
        <v>169</v>
      </c>
      <c r="R218" s="74">
        <v>169</v>
      </c>
      <c r="S218" s="74">
        <v>169</v>
      </c>
    </row>
    <row r="219" spans="1:19">
      <c r="A219" s="14">
        <f t="shared" si="3"/>
        <v>219</v>
      </c>
      <c r="B219" s="121" t="s">
        <v>722</v>
      </c>
      <c r="C219" s="121"/>
      <c r="D219" s="121" t="s">
        <v>723</v>
      </c>
      <c r="E219" s="121" t="s">
        <v>724</v>
      </c>
      <c r="F219" s="121" t="s">
        <v>2254</v>
      </c>
      <c r="G219" s="121" t="s">
        <v>46</v>
      </c>
      <c r="H219" s="122">
        <v>2012</v>
      </c>
      <c r="I219" s="74">
        <v>50.64</v>
      </c>
      <c r="J219" s="74">
        <v>50.6</v>
      </c>
      <c r="K219" s="74">
        <v>50.6</v>
      </c>
      <c r="L219" s="74">
        <v>50.6</v>
      </c>
      <c r="M219" s="74">
        <v>50.6</v>
      </c>
      <c r="N219" s="74">
        <v>50.6</v>
      </c>
      <c r="O219" s="74">
        <v>50.6</v>
      </c>
      <c r="P219" s="74">
        <v>50.6</v>
      </c>
      <c r="Q219" s="74">
        <v>50.6</v>
      </c>
      <c r="R219" s="74">
        <v>50.6</v>
      </c>
      <c r="S219" s="74">
        <v>50.6</v>
      </c>
    </row>
    <row r="220" spans="1:19">
      <c r="A220" s="14">
        <f t="shared" si="3"/>
        <v>220</v>
      </c>
      <c r="B220" s="121" t="s">
        <v>725</v>
      </c>
      <c r="C220" s="121"/>
      <c r="D220" s="121" t="s">
        <v>726</v>
      </c>
      <c r="E220" s="121" t="s">
        <v>724</v>
      </c>
      <c r="F220" s="121" t="s">
        <v>2254</v>
      </c>
      <c r="G220" s="121" t="s">
        <v>46</v>
      </c>
      <c r="H220" s="122">
        <v>2012</v>
      </c>
      <c r="I220" s="74">
        <v>50.64</v>
      </c>
      <c r="J220" s="74">
        <v>50.6</v>
      </c>
      <c r="K220" s="74">
        <v>50.6</v>
      </c>
      <c r="L220" s="74">
        <v>50.6</v>
      </c>
      <c r="M220" s="74">
        <v>50.6</v>
      </c>
      <c r="N220" s="74">
        <v>50.6</v>
      </c>
      <c r="O220" s="74">
        <v>50.6</v>
      </c>
      <c r="P220" s="74">
        <v>50.6</v>
      </c>
      <c r="Q220" s="74">
        <v>50.6</v>
      </c>
      <c r="R220" s="74">
        <v>50.6</v>
      </c>
      <c r="S220" s="74">
        <v>50.6</v>
      </c>
    </row>
    <row r="221" spans="1:19">
      <c r="A221" s="14">
        <f t="shared" si="3"/>
        <v>221</v>
      </c>
      <c r="B221" s="121" t="s">
        <v>727</v>
      </c>
      <c r="C221" s="121"/>
      <c r="D221" s="121" t="s">
        <v>728</v>
      </c>
      <c r="E221" s="121" t="s">
        <v>724</v>
      </c>
      <c r="F221" s="121" t="s">
        <v>2254</v>
      </c>
      <c r="G221" s="121" t="s">
        <v>46</v>
      </c>
      <c r="H221" s="122">
        <v>2012</v>
      </c>
      <c r="I221" s="74">
        <v>50.64</v>
      </c>
      <c r="J221" s="74">
        <v>50.6</v>
      </c>
      <c r="K221" s="74">
        <v>50.6</v>
      </c>
      <c r="L221" s="74">
        <v>50.6</v>
      </c>
      <c r="M221" s="74">
        <v>50.6</v>
      </c>
      <c r="N221" s="74">
        <v>50.6</v>
      </c>
      <c r="O221" s="74">
        <v>50.6</v>
      </c>
      <c r="P221" s="74">
        <v>50.6</v>
      </c>
      <c r="Q221" s="74">
        <v>50.6</v>
      </c>
      <c r="R221" s="74">
        <v>50.6</v>
      </c>
      <c r="S221" s="74">
        <v>50.6</v>
      </c>
    </row>
    <row r="222" spans="1:19">
      <c r="A222" s="14">
        <f t="shared" si="3"/>
        <v>222</v>
      </c>
      <c r="B222" s="121" t="s">
        <v>729</v>
      </c>
      <c r="C222" s="121"/>
      <c r="D222" s="121" t="s">
        <v>730</v>
      </c>
      <c r="E222" s="121" t="s">
        <v>724</v>
      </c>
      <c r="F222" s="121" t="s">
        <v>2254</v>
      </c>
      <c r="G222" s="121" t="s">
        <v>46</v>
      </c>
      <c r="H222" s="122">
        <v>2012</v>
      </c>
      <c r="I222" s="74">
        <v>50.64</v>
      </c>
      <c r="J222" s="74">
        <v>50.6</v>
      </c>
      <c r="K222" s="74">
        <v>50.6</v>
      </c>
      <c r="L222" s="74">
        <v>50.6</v>
      </c>
      <c r="M222" s="74">
        <v>50.6</v>
      </c>
      <c r="N222" s="74">
        <v>50.6</v>
      </c>
      <c r="O222" s="74">
        <v>50.6</v>
      </c>
      <c r="P222" s="74">
        <v>50.6</v>
      </c>
      <c r="Q222" s="74">
        <v>50.6</v>
      </c>
      <c r="R222" s="74">
        <v>50.6</v>
      </c>
      <c r="S222" s="74">
        <v>50.6</v>
      </c>
    </row>
    <row r="223" spans="1:19">
      <c r="A223" s="14">
        <f t="shared" si="3"/>
        <v>223</v>
      </c>
      <c r="B223" s="121" t="s">
        <v>731</v>
      </c>
      <c r="C223" s="121"/>
      <c r="D223" s="121" t="s">
        <v>732</v>
      </c>
      <c r="E223" s="121" t="s">
        <v>733</v>
      </c>
      <c r="F223" s="121" t="s">
        <v>2252</v>
      </c>
      <c r="G223" s="121" t="s">
        <v>47</v>
      </c>
      <c r="H223" s="122">
        <v>1988</v>
      </c>
      <c r="I223" s="74">
        <v>89.4</v>
      </c>
      <c r="J223" s="74">
        <v>79</v>
      </c>
      <c r="K223" s="74">
        <v>79</v>
      </c>
      <c r="L223" s="74">
        <v>79</v>
      </c>
      <c r="M223" s="74">
        <v>79</v>
      </c>
      <c r="N223" s="74">
        <v>79</v>
      </c>
      <c r="O223" s="74">
        <v>79</v>
      </c>
      <c r="P223" s="74">
        <v>79</v>
      </c>
      <c r="Q223" s="74">
        <v>79</v>
      </c>
      <c r="R223" s="74">
        <v>79</v>
      </c>
      <c r="S223" s="74">
        <v>79</v>
      </c>
    </row>
    <row r="224" spans="1:19">
      <c r="A224" s="14">
        <f t="shared" si="3"/>
        <v>224</v>
      </c>
      <c r="B224" s="121" t="s">
        <v>734</v>
      </c>
      <c r="C224" s="121"/>
      <c r="D224" s="121" t="s">
        <v>735</v>
      </c>
      <c r="E224" s="121" t="s">
        <v>733</v>
      </c>
      <c r="F224" s="121" t="s">
        <v>2252</v>
      </c>
      <c r="G224" s="121" t="s">
        <v>47</v>
      </c>
      <c r="H224" s="122">
        <v>1988</v>
      </c>
      <c r="I224" s="74">
        <v>89.4</v>
      </c>
      <c r="J224" s="74">
        <v>76</v>
      </c>
      <c r="K224" s="74">
        <v>76</v>
      </c>
      <c r="L224" s="74">
        <v>76</v>
      </c>
      <c r="M224" s="74">
        <v>76</v>
      </c>
      <c r="N224" s="74">
        <v>76</v>
      </c>
      <c r="O224" s="74">
        <v>76</v>
      </c>
      <c r="P224" s="74">
        <v>76</v>
      </c>
      <c r="Q224" s="74">
        <v>76</v>
      </c>
      <c r="R224" s="74">
        <v>76</v>
      </c>
      <c r="S224" s="74">
        <v>76</v>
      </c>
    </row>
    <row r="225" spans="1:19">
      <c r="A225" s="14">
        <f t="shared" si="3"/>
        <v>225</v>
      </c>
      <c r="B225" s="121" t="s">
        <v>736</v>
      </c>
      <c r="C225" s="121"/>
      <c r="D225" s="121" t="s">
        <v>737</v>
      </c>
      <c r="E225" s="121" t="s">
        <v>733</v>
      </c>
      <c r="F225" s="121" t="s">
        <v>2252</v>
      </c>
      <c r="G225" s="121" t="s">
        <v>47</v>
      </c>
      <c r="H225" s="122">
        <v>1988</v>
      </c>
      <c r="I225" s="74">
        <v>89.4</v>
      </c>
      <c r="J225" s="74">
        <v>78</v>
      </c>
      <c r="K225" s="74">
        <v>78</v>
      </c>
      <c r="L225" s="74">
        <v>78</v>
      </c>
      <c r="M225" s="74">
        <v>78</v>
      </c>
      <c r="N225" s="74">
        <v>78</v>
      </c>
      <c r="O225" s="74">
        <v>78</v>
      </c>
      <c r="P225" s="74">
        <v>78</v>
      </c>
      <c r="Q225" s="74">
        <v>78</v>
      </c>
      <c r="R225" s="74">
        <v>78</v>
      </c>
      <c r="S225" s="74">
        <v>78</v>
      </c>
    </row>
    <row r="226" spans="1:19">
      <c r="A226" s="14">
        <f t="shared" si="3"/>
        <v>226</v>
      </c>
      <c r="B226" s="121" t="s">
        <v>738</v>
      </c>
      <c r="C226" s="121"/>
      <c r="D226" s="121" t="s">
        <v>739</v>
      </c>
      <c r="E226" s="121" t="s">
        <v>733</v>
      </c>
      <c r="F226" s="121" t="s">
        <v>2252</v>
      </c>
      <c r="G226" s="121" t="s">
        <v>47</v>
      </c>
      <c r="H226" s="122">
        <v>1990</v>
      </c>
      <c r="I226" s="74">
        <v>89.4</v>
      </c>
      <c r="J226" s="74">
        <v>75</v>
      </c>
      <c r="K226" s="74">
        <v>75</v>
      </c>
      <c r="L226" s="74">
        <v>75</v>
      </c>
      <c r="M226" s="74">
        <v>75</v>
      </c>
      <c r="N226" s="74">
        <v>75</v>
      </c>
      <c r="O226" s="74">
        <v>75</v>
      </c>
      <c r="P226" s="74">
        <v>75</v>
      </c>
      <c r="Q226" s="74">
        <v>75</v>
      </c>
      <c r="R226" s="74">
        <v>75</v>
      </c>
      <c r="S226" s="74">
        <v>75</v>
      </c>
    </row>
    <row r="227" spans="1:19">
      <c r="A227" s="14">
        <f t="shared" si="3"/>
        <v>227</v>
      </c>
      <c r="B227" s="121" t="s">
        <v>740</v>
      </c>
      <c r="C227" s="121"/>
      <c r="D227" s="121" t="s">
        <v>741</v>
      </c>
      <c r="E227" s="121" t="s">
        <v>733</v>
      </c>
      <c r="F227" s="121" t="s">
        <v>2252</v>
      </c>
      <c r="G227" s="121" t="s">
        <v>47</v>
      </c>
      <c r="H227" s="122">
        <v>1990</v>
      </c>
      <c r="I227" s="74">
        <v>89.4</v>
      </c>
      <c r="J227" s="74">
        <v>79</v>
      </c>
      <c r="K227" s="74">
        <v>79</v>
      </c>
      <c r="L227" s="74">
        <v>79</v>
      </c>
      <c r="M227" s="74">
        <v>79</v>
      </c>
      <c r="N227" s="74">
        <v>79</v>
      </c>
      <c r="O227" s="74">
        <v>79</v>
      </c>
      <c r="P227" s="74">
        <v>79</v>
      </c>
      <c r="Q227" s="74">
        <v>79</v>
      </c>
      <c r="R227" s="74">
        <v>79</v>
      </c>
      <c r="S227" s="74">
        <v>79</v>
      </c>
    </row>
    <row r="228" spans="1:19">
      <c r="A228" s="14">
        <f t="shared" si="3"/>
        <v>228</v>
      </c>
      <c r="B228" s="121" t="s">
        <v>2597</v>
      </c>
      <c r="C228" s="121"/>
      <c r="D228" s="121" t="s">
        <v>3091</v>
      </c>
      <c r="E228" s="121" t="s">
        <v>294</v>
      </c>
      <c r="F228" s="121" t="s">
        <v>2252</v>
      </c>
      <c r="G228" s="121" t="s">
        <v>221</v>
      </c>
      <c r="H228" s="122">
        <v>2021</v>
      </c>
      <c r="I228" s="74">
        <v>60.5</v>
      </c>
      <c r="J228" s="74">
        <v>49.8</v>
      </c>
      <c r="K228" s="74">
        <v>49.8</v>
      </c>
      <c r="L228" s="74">
        <v>49.8</v>
      </c>
      <c r="M228" s="74">
        <v>49.8</v>
      </c>
      <c r="N228" s="74">
        <v>49.8</v>
      </c>
      <c r="O228" s="74">
        <v>49.8</v>
      </c>
      <c r="P228" s="74">
        <v>49.8</v>
      </c>
      <c r="Q228" s="74">
        <v>49.8</v>
      </c>
      <c r="R228" s="74">
        <v>49.8</v>
      </c>
      <c r="S228" s="74">
        <v>49.8</v>
      </c>
    </row>
    <row r="229" spans="1:19">
      <c r="A229" s="14">
        <f t="shared" si="3"/>
        <v>229</v>
      </c>
      <c r="B229" s="121" t="s">
        <v>2598</v>
      </c>
      <c r="C229" s="121"/>
      <c r="D229" s="121" t="s">
        <v>3092</v>
      </c>
      <c r="E229" s="121" t="s">
        <v>294</v>
      </c>
      <c r="F229" s="121" t="s">
        <v>2252</v>
      </c>
      <c r="G229" s="121" t="s">
        <v>221</v>
      </c>
      <c r="H229" s="122">
        <v>2021</v>
      </c>
      <c r="I229" s="74">
        <v>60.5</v>
      </c>
      <c r="J229" s="74">
        <v>49.8</v>
      </c>
      <c r="K229" s="74">
        <v>49.8</v>
      </c>
      <c r="L229" s="74">
        <v>49.8</v>
      </c>
      <c r="M229" s="74">
        <v>49.8</v>
      </c>
      <c r="N229" s="74">
        <v>49.8</v>
      </c>
      <c r="O229" s="74">
        <v>49.8</v>
      </c>
      <c r="P229" s="74">
        <v>49.8</v>
      </c>
      <c r="Q229" s="74">
        <v>49.8</v>
      </c>
      <c r="R229" s="74">
        <v>49.8</v>
      </c>
      <c r="S229" s="74">
        <v>49.8</v>
      </c>
    </row>
    <row r="230" spans="1:19">
      <c r="A230" s="14">
        <f t="shared" si="3"/>
        <v>230</v>
      </c>
      <c r="B230" s="121" t="s">
        <v>2599</v>
      </c>
      <c r="C230" s="121"/>
      <c r="D230" s="121" t="s">
        <v>3093</v>
      </c>
      <c r="E230" s="121" t="s">
        <v>294</v>
      </c>
      <c r="F230" s="121" t="s">
        <v>2252</v>
      </c>
      <c r="G230" s="121" t="s">
        <v>221</v>
      </c>
      <c r="H230" s="122">
        <v>2021</v>
      </c>
      <c r="I230" s="74">
        <v>60.5</v>
      </c>
      <c r="J230" s="74">
        <v>49.8</v>
      </c>
      <c r="K230" s="74">
        <v>49.8</v>
      </c>
      <c r="L230" s="74">
        <v>49.8</v>
      </c>
      <c r="M230" s="74">
        <v>49.8</v>
      </c>
      <c r="N230" s="74">
        <v>49.8</v>
      </c>
      <c r="O230" s="74">
        <v>49.8</v>
      </c>
      <c r="P230" s="74">
        <v>49.8</v>
      </c>
      <c r="Q230" s="74">
        <v>49.8</v>
      </c>
      <c r="R230" s="74">
        <v>49.8</v>
      </c>
      <c r="S230" s="74">
        <v>49.8</v>
      </c>
    </row>
    <row r="231" spans="1:19">
      <c r="A231" s="14">
        <f t="shared" si="3"/>
        <v>231</v>
      </c>
      <c r="B231" s="121" t="s">
        <v>2600</v>
      </c>
      <c r="C231" s="121"/>
      <c r="D231" s="121" t="s">
        <v>3094</v>
      </c>
      <c r="E231" s="121" t="s">
        <v>294</v>
      </c>
      <c r="F231" s="121" t="s">
        <v>2252</v>
      </c>
      <c r="G231" s="121" t="s">
        <v>221</v>
      </c>
      <c r="H231" s="122">
        <v>2021</v>
      </c>
      <c r="I231" s="74">
        <v>60.5</v>
      </c>
      <c r="J231" s="74">
        <v>49.8</v>
      </c>
      <c r="K231" s="74">
        <v>49.8</v>
      </c>
      <c r="L231" s="74">
        <v>49.8</v>
      </c>
      <c r="M231" s="74">
        <v>49.8</v>
      </c>
      <c r="N231" s="74">
        <v>49.8</v>
      </c>
      <c r="O231" s="74">
        <v>49.8</v>
      </c>
      <c r="P231" s="74">
        <v>49.8</v>
      </c>
      <c r="Q231" s="74">
        <v>49.8</v>
      </c>
      <c r="R231" s="74">
        <v>49.8</v>
      </c>
      <c r="S231" s="74">
        <v>49.8</v>
      </c>
    </row>
    <row r="232" spans="1:19">
      <c r="A232" s="14">
        <f t="shared" si="3"/>
        <v>232</v>
      </c>
      <c r="B232" s="121" t="s">
        <v>2601</v>
      </c>
      <c r="C232" s="121"/>
      <c r="D232" s="121" t="s">
        <v>3095</v>
      </c>
      <c r="E232" s="121" t="s">
        <v>294</v>
      </c>
      <c r="F232" s="121" t="s">
        <v>2252</v>
      </c>
      <c r="G232" s="121" t="s">
        <v>221</v>
      </c>
      <c r="H232" s="122">
        <v>2021</v>
      </c>
      <c r="I232" s="74">
        <v>60.5</v>
      </c>
      <c r="J232" s="74">
        <v>49.8</v>
      </c>
      <c r="K232" s="74">
        <v>49.8</v>
      </c>
      <c r="L232" s="74">
        <v>49.8</v>
      </c>
      <c r="M232" s="74">
        <v>49.8</v>
      </c>
      <c r="N232" s="74">
        <v>49.8</v>
      </c>
      <c r="O232" s="74">
        <v>49.8</v>
      </c>
      <c r="P232" s="74">
        <v>49.8</v>
      </c>
      <c r="Q232" s="74">
        <v>49.8</v>
      </c>
      <c r="R232" s="74">
        <v>49.8</v>
      </c>
      <c r="S232" s="74">
        <v>49.8</v>
      </c>
    </row>
    <row r="233" spans="1:19">
      <c r="A233" s="14">
        <f t="shared" si="3"/>
        <v>233</v>
      </c>
      <c r="B233" s="121" t="s">
        <v>2602</v>
      </c>
      <c r="C233" s="121"/>
      <c r="D233" s="121" t="s">
        <v>3096</v>
      </c>
      <c r="E233" s="121" t="s">
        <v>294</v>
      </c>
      <c r="F233" s="121" t="s">
        <v>2252</v>
      </c>
      <c r="G233" s="121" t="s">
        <v>221</v>
      </c>
      <c r="H233" s="122">
        <v>2021</v>
      </c>
      <c r="I233" s="74">
        <v>60.5</v>
      </c>
      <c r="J233" s="74">
        <v>49.8</v>
      </c>
      <c r="K233" s="74">
        <v>49.8</v>
      </c>
      <c r="L233" s="74">
        <v>49.8</v>
      </c>
      <c r="M233" s="74">
        <v>49.8</v>
      </c>
      <c r="N233" s="74">
        <v>49.8</v>
      </c>
      <c r="O233" s="74">
        <v>49.8</v>
      </c>
      <c r="P233" s="74">
        <v>49.8</v>
      </c>
      <c r="Q233" s="74">
        <v>49.8</v>
      </c>
      <c r="R233" s="74">
        <v>49.8</v>
      </c>
      <c r="S233" s="74">
        <v>49.8</v>
      </c>
    </row>
    <row r="234" spans="1:19">
      <c r="A234" s="14">
        <f t="shared" si="3"/>
        <v>234</v>
      </c>
      <c r="B234" s="121" t="s">
        <v>2603</v>
      </c>
      <c r="C234" s="121"/>
      <c r="D234" s="121" t="s">
        <v>3097</v>
      </c>
      <c r="E234" s="121" t="s">
        <v>294</v>
      </c>
      <c r="F234" s="121" t="s">
        <v>2252</v>
      </c>
      <c r="G234" s="121" t="s">
        <v>221</v>
      </c>
      <c r="H234" s="122">
        <v>2021</v>
      </c>
      <c r="I234" s="74">
        <v>60.5</v>
      </c>
      <c r="J234" s="74">
        <v>49.8</v>
      </c>
      <c r="K234" s="74">
        <v>49.8</v>
      </c>
      <c r="L234" s="74">
        <v>49.8</v>
      </c>
      <c r="M234" s="74">
        <v>49.8</v>
      </c>
      <c r="N234" s="74">
        <v>49.8</v>
      </c>
      <c r="O234" s="74">
        <v>49.8</v>
      </c>
      <c r="P234" s="74">
        <v>49.8</v>
      </c>
      <c r="Q234" s="74">
        <v>49.8</v>
      </c>
      <c r="R234" s="74">
        <v>49.8</v>
      </c>
      <c r="S234" s="74">
        <v>49.8</v>
      </c>
    </row>
    <row r="235" spans="1:19">
      <c r="A235" s="14">
        <f t="shared" si="3"/>
        <v>235</v>
      </c>
      <c r="B235" s="121" t="s">
        <v>2604</v>
      </c>
      <c r="C235" s="121"/>
      <c r="D235" s="121" t="s">
        <v>3098</v>
      </c>
      <c r="E235" s="121" t="s">
        <v>294</v>
      </c>
      <c r="F235" s="121" t="s">
        <v>2252</v>
      </c>
      <c r="G235" s="121" t="s">
        <v>221</v>
      </c>
      <c r="H235" s="122">
        <v>2021</v>
      </c>
      <c r="I235" s="74">
        <v>60.5</v>
      </c>
      <c r="J235" s="74">
        <v>49.8</v>
      </c>
      <c r="K235" s="74">
        <v>49.8</v>
      </c>
      <c r="L235" s="74">
        <v>49.8</v>
      </c>
      <c r="M235" s="74">
        <v>49.8</v>
      </c>
      <c r="N235" s="74">
        <v>49.8</v>
      </c>
      <c r="O235" s="74">
        <v>49.8</v>
      </c>
      <c r="P235" s="74">
        <v>49.8</v>
      </c>
      <c r="Q235" s="74">
        <v>49.8</v>
      </c>
      <c r="R235" s="74">
        <v>49.8</v>
      </c>
      <c r="S235" s="74">
        <v>49.8</v>
      </c>
    </row>
    <row r="236" spans="1:19">
      <c r="A236" s="14">
        <f t="shared" si="3"/>
        <v>236</v>
      </c>
      <c r="B236" s="121" t="s">
        <v>742</v>
      </c>
      <c r="C236" s="121"/>
      <c r="D236" s="121" t="s">
        <v>743</v>
      </c>
      <c r="E236" s="121" t="s">
        <v>665</v>
      </c>
      <c r="F236" s="121" t="s">
        <v>2252</v>
      </c>
      <c r="G236" s="121" t="s">
        <v>221</v>
      </c>
      <c r="H236" s="122">
        <v>2018</v>
      </c>
      <c r="I236" s="74">
        <v>65</v>
      </c>
      <c r="J236" s="74">
        <v>65</v>
      </c>
      <c r="K236" s="74">
        <v>65</v>
      </c>
      <c r="L236" s="74">
        <v>65</v>
      </c>
      <c r="M236" s="74">
        <v>65</v>
      </c>
      <c r="N236" s="74">
        <v>65</v>
      </c>
      <c r="O236" s="74">
        <v>65</v>
      </c>
      <c r="P236" s="74">
        <v>65</v>
      </c>
      <c r="Q236" s="74">
        <v>65</v>
      </c>
      <c r="R236" s="74">
        <v>65</v>
      </c>
      <c r="S236" s="74">
        <v>65</v>
      </c>
    </row>
    <row r="237" spans="1:19">
      <c r="A237" s="14">
        <f t="shared" si="3"/>
        <v>237</v>
      </c>
      <c r="B237" s="121" t="s">
        <v>744</v>
      </c>
      <c r="C237" s="121"/>
      <c r="D237" s="121" t="s">
        <v>745</v>
      </c>
      <c r="E237" s="121" t="s">
        <v>665</v>
      </c>
      <c r="F237" s="121" t="s">
        <v>2252</v>
      </c>
      <c r="G237" s="121" t="s">
        <v>221</v>
      </c>
      <c r="H237" s="122">
        <v>2018</v>
      </c>
      <c r="I237" s="74">
        <v>65</v>
      </c>
      <c r="J237" s="74">
        <v>65</v>
      </c>
      <c r="K237" s="74">
        <v>65</v>
      </c>
      <c r="L237" s="74">
        <v>65</v>
      </c>
      <c r="M237" s="74">
        <v>65</v>
      </c>
      <c r="N237" s="74">
        <v>65</v>
      </c>
      <c r="O237" s="74">
        <v>65</v>
      </c>
      <c r="P237" s="74">
        <v>65</v>
      </c>
      <c r="Q237" s="74">
        <v>65</v>
      </c>
      <c r="R237" s="74">
        <v>65</v>
      </c>
      <c r="S237" s="74">
        <v>65</v>
      </c>
    </row>
    <row r="238" spans="1:19">
      <c r="A238" s="14">
        <f t="shared" si="3"/>
        <v>238</v>
      </c>
      <c r="B238" s="121" t="s">
        <v>746</v>
      </c>
      <c r="C238" s="121"/>
      <c r="D238" s="121" t="s">
        <v>747</v>
      </c>
      <c r="E238" s="121" t="s">
        <v>665</v>
      </c>
      <c r="F238" s="121" t="s">
        <v>2252</v>
      </c>
      <c r="G238" s="121" t="s">
        <v>221</v>
      </c>
      <c r="H238" s="122">
        <v>2018</v>
      </c>
      <c r="I238" s="74">
        <v>65</v>
      </c>
      <c r="J238" s="74">
        <v>65</v>
      </c>
      <c r="K238" s="74">
        <v>65</v>
      </c>
      <c r="L238" s="74">
        <v>65</v>
      </c>
      <c r="M238" s="74">
        <v>65</v>
      </c>
      <c r="N238" s="74">
        <v>65</v>
      </c>
      <c r="O238" s="74">
        <v>65</v>
      </c>
      <c r="P238" s="74">
        <v>65</v>
      </c>
      <c r="Q238" s="74">
        <v>65</v>
      </c>
      <c r="R238" s="74">
        <v>65</v>
      </c>
      <c r="S238" s="74">
        <v>65</v>
      </c>
    </row>
    <row r="239" spans="1:19">
      <c r="A239" s="14">
        <f t="shared" si="3"/>
        <v>239</v>
      </c>
      <c r="B239" s="121" t="s">
        <v>748</v>
      </c>
      <c r="C239" s="121"/>
      <c r="D239" s="121" t="s">
        <v>749</v>
      </c>
      <c r="E239" s="121" t="s">
        <v>665</v>
      </c>
      <c r="F239" s="121" t="s">
        <v>2252</v>
      </c>
      <c r="G239" s="121" t="s">
        <v>221</v>
      </c>
      <c r="H239" s="122">
        <v>2018</v>
      </c>
      <c r="I239" s="74">
        <v>65</v>
      </c>
      <c r="J239" s="74">
        <v>65</v>
      </c>
      <c r="K239" s="74">
        <v>65</v>
      </c>
      <c r="L239" s="74">
        <v>65</v>
      </c>
      <c r="M239" s="74">
        <v>65</v>
      </c>
      <c r="N239" s="74">
        <v>65</v>
      </c>
      <c r="O239" s="74">
        <v>65</v>
      </c>
      <c r="P239" s="74">
        <v>65</v>
      </c>
      <c r="Q239" s="74">
        <v>65</v>
      </c>
      <c r="R239" s="74">
        <v>65</v>
      </c>
      <c r="S239" s="74">
        <v>65</v>
      </c>
    </row>
    <row r="240" spans="1:19">
      <c r="A240" s="14">
        <f t="shared" si="3"/>
        <v>240</v>
      </c>
      <c r="B240" s="121" t="s">
        <v>750</v>
      </c>
      <c r="C240" s="121"/>
      <c r="D240" s="121" t="s">
        <v>751</v>
      </c>
      <c r="E240" s="121" t="s">
        <v>665</v>
      </c>
      <c r="F240" s="121" t="s">
        <v>2252</v>
      </c>
      <c r="G240" s="121" t="s">
        <v>221</v>
      </c>
      <c r="H240" s="122">
        <v>2018</v>
      </c>
      <c r="I240" s="74">
        <v>65</v>
      </c>
      <c r="J240" s="74">
        <v>64</v>
      </c>
      <c r="K240" s="74">
        <v>64</v>
      </c>
      <c r="L240" s="74">
        <v>64</v>
      </c>
      <c r="M240" s="74">
        <v>64</v>
      </c>
      <c r="N240" s="74">
        <v>64</v>
      </c>
      <c r="O240" s="74">
        <v>64</v>
      </c>
      <c r="P240" s="74">
        <v>64</v>
      </c>
      <c r="Q240" s="74">
        <v>64</v>
      </c>
      <c r="R240" s="74">
        <v>64</v>
      </c>
      <c r="S240" s="74">
        <v>64</v>
      </c>
    </row>
    <row r="241" spans="1:19">
      <c r="A241" s="14">
        <f t="shared" si="3"/>
        <v>241</v>
      </c>
      <c r="B241" s="121" t="s">
        <v>752</v>
      </c>
      <c r="C241" s="121"/>
      <c r="D241" s="121" t="s">
        <v>753</v>
      </c>
      <c r="E241" s="121" t="s">
        <v>665</v>
      </c>
      <c r="F241" s="121" t="s">
        <v>2252</v>
      </c>
      <c r="G241" s="121" t="s">
        <v>221</v>
      </c>
      <c r="H241" s="122">
        <v>2018</v>
      </c>
      <c r="I241" s="74">
        <v>65</v>
      </c>
      <c r="J241" s="74">
        <v>65</v>
      </c>
      <c r="K241" s="74">
        <v>65</v>
      </c>
      <c r="L241" s="74">
        <v>65</v>
      </c>
      <c r="M241" s="74">
        <v>65</v>
      </c>
      <c r="N241" s="74">
        <v>65</v>
      </c>
      <c r="O241" s="74">
        <v>65</v>
      </c>
      <c r="P241" s="74">
        <v>65</v>
      </c>
      <c r="Q241" s="74">
        <v>65</v>
      </c>
      <c r="R241" s="74">
        <v>65</v>
      </c>
      <c r="S241" s="74">
        <v>65</v>
      </c>
    </row>
    <row r="242" spans="1:19">
      <c r="A242" s="14">
        <f t="shared" si="3"/>
        <v>242</v>
      </c>
      <c r="B242" s="121" t="s">
        <v>754</v>
      </c>
      <c r="C242" s="121"/>
      <c r="D242" s="121" t="s">
        <v>755</v>
      </c>
      <c r="E242" s="121" t="s">
        <v>513</v>
      </c>
      <c r="F242" s="121" t="s">
        <v>2253</v>
      </c>
      <c r="G242" s="121" t="s">
        <v>45</v>
      </c>
      <c r="H242" s="122">
        <v>1966</v>
      </c>
      <c r="I242" s="74">
        <v>18.75</v>
      </c>
      <c r="J242" s="74">
        <v>17.5</v>
      </c>
      <c r="K242" s="74">
        <v>17.5</v>
      </c>
      <c r="L242" s="74">
        <v>17.5</v>
      </c>
      <c r="M242" s="74">
        <v>17.5</v>
      </c>
      <c r="N242" s="74">
        <v>17.5</v>
      </c>
      <c r="O242" s="74">
        <v>17.5</v>
      </c>
      <c r="P242" s="74">
        <v>17.5</v>
      </c>
      <c r="Q242" s="74">
        <v>17.5</v>
      </c>
      <c r="R242" s="74">
        <v>17.5</v>
      </c>
      <c r="S242" s="74">
        <v>17.5</v>
      </c>
    </row>
    <row r="243" spans="1:19">
      <c r="A243" s="14">
        <f t="shared" si="3"/>
        <v>243</v>
      </c>
      <c r="B243" s="121" t="s">
        <v>756</v>
      </c>
      <c r="C243" s="121"/>
      <c r="D243" s="121" t="s">
        <v>757</v>
      </c>
      <c r="E243" s="121" t="s">
        <v>513</v>
      </c>
      <c r="F243" s="121" t="s">
        <v>2253</v>
      </c>
      <c r="G243" s="121" t="s">
        <v>45</v>
      </c>
      <c r="H243" s="122">
        <v>1967</v>
      </c>
      <c r="I243" s="74">
        <v>25</v>
      </c>
      <c r="J243" s="74">
        <v>23.5</v>
      </c>
      <c r="K243" s="74">
        <v>23.5</v>
      </c>
      <c r="L243" s="74">
        <v>23.5</v>
      </c>
      <c r="M243" s="74">
        <v>23.5</v>
      </c>
      <c r="N243" s="74">
        <v>23.5</v>
      </c>
      <c r="O243" s="74">
        <v>23.5</v>
      </c>
      <c r="P243" s="74">
        <v>23.5</v>
      </c>
      <c r="Q243" s="74">
        <v>23.5</v>
      </c>
      <c r="R243" s="74">
        <v>23.5</v>
      </c>
      <c r="S243" s="74">
        <v>23.5</v>
      </c>
    </row>
    <row r="244" spans="1:19">
      <c r="A244" s="14">
        <f t="shared" si="3"/>
        <v>244</v>
      </c>
      <c r="B244" s="121" t="s">
        <v>758</v>
      </c>
      <c r="C244" s="121"/>
      <c r="D244" s="121" t="s">
        <v>759</v>
      </c>
      <c r="E244" s="121" t="s">
        <v>513</v>
      </c>
      <c r="F244" s="121" t="s">
        <v>2253</v>
      </c>
      <c r="G244" s="121" t="s">
        <v>45</v>
      </c>
      <c r="H244" s="122">
        <v>1978</v>
      </c>
      <c r="I244" s="74">
        <v>43.2</v>
      </c>
      <c r="J244" s="74">
        <v>39.5</v>
      </c>
      <c r="K244" s="74">
        <v>39.5</v>
      </c>
      <c r="L244" s="74">
        <v>39.5</v>
      </c>
      <c r="M244" s="74">
        <v>39.5</v>
      </c>
      <c r="N244" s="74">
        <v>39.5</v>
      </c>
      <c r="O244" s="74">
        <v>39.5</v>
      </c>
      <c r="P244" s="74">
        <v>39.5</v>
      </c>
      <c r="Q244" s="74">
        <v>39.5</v>
      </c>
      <c r="R244" s="74">
        <v>39.5</v>
      </c>
      <c r="S244" s="74">
        <v>39.5</v>
      </c>
    </row>
    <row r="245" spans="1:19">
      <c r="A245" s="14">
        <f t="shared" si="3"/>
        <v>245</v>
      </c>
      <c r="B245" s="121" t="s">
        <v>570</v>
      </c>
      <c r="C245" s="121"/>
      <c r="D245" s="121" t="s">
        <v>571</v>
      </c>
      <c r="E245" s="121" t="s">
        <v>57</v>
      </c>
      <c r="F245" s="121" t="s">
        <v>2251</v>
      </c>
      <c r="G245" s="121" t="s">
        <v>47</v>
      </c>
      <c r="H245" s="122">
        <v>2007</v>
      </c>
      <c r="I245" s="74">
        <v>90.6</v>
      </c>
      <c r="J245" s="74">
        <v>84</v>
      </c>
      <c r="K245" s="74">
        <v>84</v>
      </c>
      <c r="L245" s="74">
        <v>84</v>
      </c>
      <c r="M245" s="74">
        <v>84</v>
      </c>
      <c r="N245" s="74">
        <v>84</v>
      </c>
      <c r="O245" s="74">
        <v>84</v>
      </c>
      <c r="P245" s="74">
        <v>84</v>
      </c>
      <c r="Q245" s="74">
        <v>84</v>
      </c>
      <c r="R245" s="74">
        <v>84</v>
      </c>
      <c r="S245" s="74">
        <v>84</v>
      </c>
    </row>
    <row r="246" spans="1:19">
      <c r="A246" s="14">
        <f t="shared" si="3"/>
        <v>246</v>
      </c>
      <c r="B246" s="121" t="s">
        <v>575</v>
      </c>
      <c r="C246" s="121"/>
      <c r="D246" s="121" t="s">
        <v>576</v>
      </c>
      <c r="E246" s="121" t="s">
        <v>57</v>
      </c>
      <c r="F246" s="121" t="s">
        <v>2251</v>
      </c>
      <c r="G246" s="121" t="s">
        <v>47</v>
      </c>
      <c r="H246" s="122">
        <v>2007</v>
      </c>
      <c r="I246" s="74">
        <v>90.6</v>
      </c>
      <c r="J246" s="74">
        <v>86</v>
      </c>
      <c r="K246" s="74">
        <v>86</v>
      </c>
      <c r="L246" s="74">
        <v>86</v>
      </c>
      <c r="M246" s="74">
        <v>86</v>
      </c>
      <c r="N246" s="74">
        <v>86</v>
      </c>
      <c r="O246" s="74">
        <v>86</v>
      </c>
      <c r="P246" s="74">
        <v>86</v>
      </c>
      <c r="Q246" s="74">
        <v>86</v>
      </c>
      <c r="R246" s="74">
        <v>86</v>
      </c>
      <c r="S246" s="74">
        <v>86</v>
      </c>
    </row>
    <row r="247" spans="1:19">
      <c r="A247" s="14">
        <f t="shared" si="3"/>
        <v>247</v>
      </c>
      <c r="B247" s="121" t="s">
        <v>581</v>
      </c>
      <c r="C247" s="121"/>
      <c r="D247" s="121" t="s">
        <v>582</v>
      </c>
      <c r="E247" s="121" t="s">
        <v>57</v>
      </c>
      <c r="F247" s="121" t="s">
        <v>2251</v>
      </c>
      <c r="G247" s="121" t="s">
        <v>47</v>
      </c>
      <c r="H247" s="122">
        <v>2008</v>
      </c>
      <c r="I247" s="74">
        <v>90.6</v>
      </c>
      <c r="J247" s="74">
        <v>81</v>
      </c>
      <c r="K247" s="74">
        <v>81</v>
      </c>
      <c r="L247" s="74">
        <v>81</v>
      </c>
      <c r="M247" s="74">
        <v>81</v>
      </c>
      <c r="N247" s="74">
        <v>81</v>
      </c>
      <c r="O247" s="74">
        <v>81</v>
      </c>
      <c r="P247" s="74">
        <v>81</v>
      </c>
      <c r="Q247" s="74">
        <v>81</v>
      </c>
      <c r="R247" s="74">
        <v>81</v>
      </c>
      <c r="S247" s="74">
        <v>81</v>
      </c>
    </row>
    <row r="248" spans="1:19">
      <c r="A248" s="14">
        <f t="shared" si="3"/>
        <v>248</v>
      </c>
      <c r="B248" s="121" t="s">
        <v>583</v>
      </c>
      <c r="C248" s="121"/>
      <c r="D248" s="121" t="s">
        <v>584</v>
      </c>
      <c r="E248" s="121" t="s">
        <v>57</v>
      </c>
      <c r="F248" s="121" t="s">
        <v>2251</v>
      </c>
      <c r="G248" s="121" t="s">
        <v>47</v>
      </c>
      <c r="H248" s="122">
        <v>2008</v>
      </c>
      <c r="I248" s="74">
        <v>90.6</v>
      </c>
      <c r="J248" s="74">
        <v>81</v>
      </c>
      <c r="K248" s="74">
        <v>81</v>
      </c>
      <c r="L248" s="74">
        <v>81</v>
      </c>
      <c r="M248" s="74">
        <v>81</v>
      </c>
      <c r="N248" s="74">
        <v>81</v>
      </c>
      <c r="O248" s="74">
        <v>81</v>
      </c>
      <c r="P248" s="74">
        <v>81</v>
      </c>
      <c r="Q248" s="74">
        <v>81</v>
      </c>
      <c r="R248" s="74">
        <v>81</v>
      </c>
      <c r="S248" s="74">
        <v>81</v>
      </c>
    </row>
    <row r="249" spans="1:19">
      <c r="A249" s="14">
        <f t="shared" si="3"/>
        <v>249</v>
      </c>
      <c r="B249" s="121" t="s">
        <v>579</v>
      </c>
      <c r="C249" s="121"/>
      <c r="D249" s="121" t="s">
        <v>580</v>
      </c>
      <c r="E249" s="121" t="s">
        <v>57</v>
      </c>
      <c r="F249" s="121" t="s">
        <v>2251</v>
      </c>
      <c r="G249" s="121" t="s">
        <v>47</v>
      </c>
      <c r="H249" s="122">
        <v>2007</v>
      </c>
      <c r="I249" s="74">
        <v>98.1</v>
      </c>
      <c r="J249" s="74">
        <v>98</v>
      </c>
      <c r="K249" s="74">
        <v>98</v>
      </c>
      <c r="L249" s="74">
        <v>98</v>
      </c>
      <c r="M249" s="74">
        <v>98</v>
      </c>
      <c r="N249" s="74">
        <v>98</v>
      </c>
      <c r="O249" s="74">
        <v>98</v>
      </c>
      <c r="P249" s="74">
        <v>98</v>
      </c>
      <c r="Q249" s="74">
        <v>98</v>
      </c>
      <c r="R249" s="74">
        <v>98</v>
      </c>
      <c r="S249" s="74">
        <v>98</v>
      </c>
    </row>
    <row r="250" spans="1:19">
      <c r="A250" s="14">
        <f t="shared" si="3"/>
        <v>250</v>
      </c>
      <c r="B250" s="121" t="s">
        <v>585</v>
      </c>
      <c r="C250" s="121"/>
      <c r="D250" s="121" t="s">
        <v>586</v>
      </c>
      <c r="E250" s="121" t="s">
        <v>57</v>
      </c>
      <c r="F250" s="121" t="s">
        <v>2251</v>
      </c>
      <c r="G250" s="121" t="s">
        <v>47</v>
      </c>
      <c r="H250" s="122">
        <v>2008</v>
      </c>
      <c r="I250" s="74">
        <v>98.1</v>
      </c>
      <c r="J250" s="74">
        <v>98</v>
      </c>
      <c r="K250" s="74">
        <v>98</v>
      </c>
      <c r="L250" s="74">
        <v>98</v>
      </c>
      <c r="M250" s="74">
        <v>98</v>
      </c>
      <c r="N250" s="74">
        <v>98</v>
      </c>
      <c r="O250" s="74">
        <v>98</v>
      </c>
      <c r="P250" s="74">
        <v>98</v>
      </c>
      <c r="Q250" s="74">
        <v>98</v>
      </c>
      <c r="R250" s="74">
        <v>98</v>
      </c>
      <c r="S250" s="74">
        <v>98</v>
      </c>
    </row>
    <row r="251" spans="1:19">
      <c r="A251" s="14">
        <f t="shared" si="3"/>
        <v>251</v>
      </c>
      <c r="B251" s="121" t="s">
        <v>760</v>
      </c>
      <c r="C251" s="121"/>
      <c r="D251" s="121" t="s">
        <v>761</v>
      </c>
      <c r="E251" s="121" t="s">
        <v>762</v>
      </c>
      <c r="F251" s="121" t="s">
        <v>2252</v>
      </c>
      <c r="G251" s="121" t="s">
        <v>45</v>
      </c>
      <c r="H251" s="122">
        <v>1994</v>
      </c>
      <c r="I251" s="74">
        <v>115.25</v>
      </c>
      <c r="J251" s="74">
        <v>116</v>
      </c>
      <c r="K251" s="74">
        <v>116</v>
      </c>
      <c r="L251" s="74">
        <v>116</v>
      </c>
      <c r="M251" s="74">
        <v>116</v>
      </c>
      <c r="N251" s="74">
        <v>116</v>
      </c>
      <c r="O251" s="74">
        <v>116</v>
      </c>
      <c r="P251" s="74">
        <v>116</v>
      </c>
      <c r="Q251" s="74">
        <v>116</v>
      </c>
      <c r="R251" s="74">
        <v>116</v>
      </c>
      <c r="S251" s="74">
        <v>116</v>
      </c>
    </row>
    <row r="252" spans="1:19">
      <c r="A252" s="14">
        <f t="shared" si="3"/>
        <v>252</v>
      </c>
      <c r="B252" s="121" t="s">
        <v>763</v>
      </c>
      <c r="C252" s="121"/>
      <c r="D252" s="121" t="s">
        <v>764</v>
      </c>
      <c r="E252" s="121" t="s">
        <v>762</v>
      </c>
      <c r="F252" s="121" t="s">
        <v>2252</v>
      </c>
      <c r="G252" s="121" t="s">
        <v>45</v>
      </c>
      <c r="H252" s="122">
        <v>1994</v>
      </c>
      <c r="I252" s="74">
        <v>115.25</v>
      </c>
      <c r="J252" s="74">
        <v>116</v>
      </c>
      <c r="K252" s="74">
        <v>116</v>
      </c>
      <c r="L252" s="74">
        <v>116</v>
      </c>
      <c r="M252" s="74">
        <v>116</v>
      </c>
      <c r="N252" s="74">
        <v>116</v>
      </c>
      <c r="O252" s="74">
        <v>116</v>
      </c>
      <c r="P252" s="74">
        <v>116</v>
      </c>
      <c r="Q252" s="74">
        <v>116</v>
      </c>
      <c r="R252" s="74">
        <v>116</v>
      </c>
      <c r="S252" s="74">
        <v>116</v>
      </c>
    </row>
    <row r="253" spans="1:19">
      <c r="A253" s="14">
        <f t="shared" si="3"/>
        <v>253</v>
      </c>
      <c r="B253" s="121" t="s">
        <v>765</v>
      </c>
      <c r="C253" s="121"/>
      <c r="D253" s="121" t="s">
        <v>766</v>
      </c>
      <c r="E253" s="121" t="s">
        <v>762</v>
      </c>
      <c r="F253" s="121" t="s">
        <v>2253</v>
      </c>
      <c r="G253" s="121" t="s">
        <v>45</v>
      </c>
      <c r="H253" s="122">
        <v>1968</v>
      </c>
      <c r="I253" s="74">
        <v>74.98</v>
      </c>
      <c r="J253" s="74">
        <v>75</v>
      </c>
      <c r="K253" s="74">
        <v>75</v>
      </c>
      <c r="L253" s="74">
        <v>75</v>
      </c>
      <c r="M253" s="74">
        <v>75</v>
      </c>
      <c r="N253" s="74">
        <v>75</v>
      </c>
      <c r="O253" s="74">
        <v>75</v>
      </c>
      <c r="P253" s="74">
        <v>75</v>
      </c>
      <c r="Q253" s="74">
        <v>75</v>
      </c>
      <c r="R253" s="74">
        <v>75</v>
      </c>
      <c r="S253" s="74">
        <v>75</v>
      </c>
    </row>
    <row r="254" spans="1:19">
      <c r="A254" s="14">
        <f t="shared" si="3"/>
        <v>254</v>
      </c>
      <c r="B254" s="121" t="s">
        <v>767</v>
      </c>
      <c r="C254" s="121"/>
      <c r="D254" s="121" t="s">
        <v>768</v>
      </c>
      <c r="E254" s="121" t="s">
        <v>762</v>
      </c>
      <c r="F254" s="121" t="s">
        <v>2253</v>
      </c>
      <c r="G254" s="121" t="s">
        <v>45</v>
      </c>
      <c r="H254" s="122">
        <v>1972</v>
      </c>
      <c r="I254" s="74">
        <v>113.61</v>
      </c>
      <c r="J254" s="74">
        <v>120</v>
      </c>
      <c r="K254" s="74">
        <v>120</v>
      </c>
      <c r="L254" s="74">
        <v>120</v>
      </c>
      <c r="M254" s="74">
        <v>120</v>
      </c>
      <c r="N254" s="74">
        <v>120</v>
      </c>
      <c r="O254" s="74">
        <v>120</v>
      </c>
      <c r="P254" s="74">
        <v>120</v>
      </c>
      <c r="Q254" s="74">
        <v>120</v>
      </c>
      <c r="R254" s="74">
        <v>120</v>
      </c>
      <c r="S254" s="74">
        <v>120</v>
      </c>
    </row>
    <row r="255" spans="1:19">
      <c r="A255" s="14">
        <f t="shared" si="3"/>
        <v>255</v>
      </c>
      <c r="B255" s="121" t="s">
        <v>769</v>
      </c>
      <c r="C255" s="121"/>
      <c r="D255" s="121" t="s">
        <v>770</v>
      </c>
      <c r="E255" s="121" t="s">
        <v>762</v>
      </c>
      <c r="F255" s="121" t="s">
        <v>2253</v>
      </c>
      <c r="G255" s="121" t="s">
        <v>45</v>
      </c>
      <c r="H255" s="122">
        <v>1975</v>
      </c>
      <c r="I255" s="74">
        <v>216.01</v>
      </c>
      <c r="J255" s="74">
        <v>208</v>
      </c>
      <c r="K255" s="74">
        <v>208</v>
      </c>
      <c r="L255" s="74">
        <v>208</v>
      </c>
      <c r="M255" s="74">
        <v>208</v>
      </c>
      <c r="N255" s="74">
        <v>208</v>
      </c>
      <c r="O255" s="74">
        <v>208</v>
      </c>
      <c r="P255" s="74">
        <v>208</v>
      </c>
      <c r="Q255" s="74">
        <v>208</v>
      </c>
      <c r="R255" s="74">
        <v>208</v>
      </c>
      <c r="S255" s="74">
        <v>208</v>
      </c>
    </row>
    <row r="256" spans="1:19" ht="15" customHeight="1">
      <c r="A256" s="14">
        <f t="shared" si="3"/>
        <v>256</v>
      </c>
      <c r="B256" s="121" t="s">
        <v>3160</v>
      </c>
      <c r="C256" s="121" t="s">
        <v>2425</v>
      </c>
      <c r="D256" s="121" t="s">
        <v>3161</v>
      </c>
      <c r="E256" s="121" t="s">
        <v>267</v>
      </c>
      <c r="F256" s="121" t="s">
        <v>2252</v>
      </c>
      <c r="G256" s="121" t="s">
        <v>221</v>
      </c>
      <c r="H256" s="122">
        <v>2022</v>
      </c>
      <c r="I256" s="74">
        <v>60.5</v>
      </c>
      <c r="J256" s="74">
        <v>49.8</v>
      </c>
      <c r="K256" s="74">
        <v>49.8</v>
      </c>
      <c r="L256" s="74">
        <v>49.8</v>
      </c>
      <c r="M256" s="74">
        <v>49.8</v>
      </c>
      <c r="N256" s="74">
        <v>49.8</v>
      </c>
      <c r="O256" s="74">
        <v>49.8</v>
      </c>
      <c r="P256" s="74">
        <v>49.8</v>
      </c>
      <c r="Q256" s="74">
        <v>49.8</v>
      </c>
      <c r="R256" s="74">
        <v>49.8</v>
      </c>
      <c r="S256" s="74">
        <v>49.8</v>
      </c>
    </row>
    <row r="257" spans="1:19" ht="15" customHeight="1">
      <c r="A257" s="14">
        <f t="shared" si="3"/>
        <v>257</v>
      </c>
      <c r="B257" s="121" t="s">
        <v>3160</v>
      </c>
      <c r="C257" s="121" t="s">
        <v>2425</v>
      </c>
      <c r="D257" s="121" t="s">
        <v>3162</v>
      </c>
      <c r="E257" s="121" t="s">
        <v>267</v>
      </c>
      <c r="F257" s="121" t="s">
        <v>2252</v>
      </c>
      <c r="G257" s="121" t="s">
        <v>221</v>
      </c>
      <c r="H257" s="122">
        <v>2022</v>
      </c>
      <c r="I257" s="74">
        <v>60.5</v>
      </c>
      <c r="J257" s="74">
        <v>49.8</v>
      </c>
      <c r="K257" s="74">
        <v>49.8</v>
      </c>
      <c r="L257" s="74">
        <v>49.8</v>
      </c>
      <c r="M257" s="74">
        <v>49.8</v>
      </c>
      <c r="N257" s="74">
        <v>49.8</v>
      </c>
      <c r="O257" s="74">
        <v>49.8</v>
      </c>
      <c r="P257" s="74">
        <v>49.8</v>
      </c>
      <c r="Q257" s="74">
        <v>49.8</v>
      </c>
      <c r="R257" s="74">
        <v>49.8</v>
      </c>
      <c r="S257" s="74">
        <v>49.8</v>
      </c>
    </row>
    <row r="258" spans="1:19" ht="15" customHeight="1">
      <c r="A258" s="14">
        <f t="shared" si="3"/>
        <v>258</v>
      </c>
      <c r="B258" s="121" t="s">
        <v>3160</v>
      </c>
      <c r="C258" s="121" t="s">
        <v>2425</v>
      </c>
      <c r="D258" s="121" t="s">
        <v>3163</v>
      </c>
      <c r="E258" s="121" t="s">
        <v>267</v>
      </c>
      <c r="F258" s="121" t="s">
        <v>2252</v>
      </c>
      <c r="G258" s="121" t="s">
        <v>221</v>
      </c>
      <c r="H258" s="122">
        <v>2022</v>
      </c>
      <c r="I258" s="74">
        <v>60.5</v>
      </c>
      <c r="J258" s="74">
        <v>49.8</v>
      </c>
      <c r="K258" s="74">
        <v>49.8</v>
      </c>
      <c r="L258" s="74">
        <v>49.8</v>
      </c>
      <c r="M258" s="74">
        <v>49.8</v>
      </c>
      <c r="N258" s="74">
        <v>49.8</v>
      </c>
      <c r="O258" s="74">
        <v>49.8</v>
      </c>
      <c r="P258" s="74">
        <v>49.8</v>
      </c>
      <c r="Q258" s="74">
        <v>49.8</v>
      </c>
      <c r="R258" s="74">
        <v>49.8</v>
      </c>
      <c r="S258" s="74">
        <v>49.8</v>
      </c>
    </row>
    <row r="259" spans="1:19">
      <c r="A259" s="14">
        <f t="shared" si="3"/>
        <v>259</v>
      </c>
      <c r="B259" s="121" t="s">
        <v>771</v>
      </c>
      <c r="C259" s="121"/>
      <c r="D259" s="121" t="s">
        <v>772</v>
      </c>
      <c r="E259" s="121" t="s">
        <v>773</v>
      </c>
      <c r="F259" s="121" t="s">
        <v>2252</v>
      </c>
      <c r="G259" s="121" t="s">
        <v>45</v>
      </c>
      <c r="H259" s="122">
        <v>2001</v>
      </c>
      <c r="I259" s="74">
        <v>88.4</v>
      </c>
      <c r="J259" s="74">
        <v>95</v>
      </c>
      <c r="K259" s="74">
        <v>95</v>
      </c>
      <c r="L259" s="74">
        <v>95</v>
      </c>
      <c r="M259" s="74">
        <v>95</v>
      </c>
      <c r="N259" s="74">
        <v>95</v>
      </c>
      <c r="O259" s="74">
        <v>95</v>
      </c>
      <c r="P259" s="74">
        <v>95</v>
      </c>
      <c r="Q259" s="74">
        <v>95</v>
      </c>
      <c r="R259" s="74">
        <v>95</v>
      </c>
      <c r="S259" s="74">
        <v>95</v>
      </c>
    </row>
    <row r="260" spans="1:19">
      <c r="A260" s="14">
        <f t="shared" si="3"/>
        <v>260</v>
      </c>
      <c r="B260" s="121" t="s">
        <v>775</v>
      </c>
      <c r="C260" s="121"/>
      <c r="D260" s="121" t="s">
        <v>776</v>
      </c>
      <c r="E260" s="121" t="s">
        <v>773</v>
      </c>
      <c r="F260" s="121" t="s">
        <v>2253</v>
      </c>
      <c r="G260" s="121" t="s">
        <v>45</v>
      </c>
      <c r="H260" s="122">
        <v>1971</v>
      </c>
      <c r="I260" s="74">
        <v>113.64</v>
      </c>
      <c r="J260" s="74">
        <v>107</v>
      </c>
      <c r="K260" s="74">
        <v>107</v>
      </c>
      <c r="L260" s="74">
        <v>107</v>
      </c>
      <c r="M260" s="74">
        <v>107</v>
      </c>
      <c r="N260" s="74">
        <v>107</v>
      </c>
      <c r="O260" s="74">
        <v>107</v>
      </c>
      <c r="P260" s="74">
        <v>107</v>
      </c>
      <c r="Q260" s="74">
        <v>107</v>
      </c>
      <c r="R260" s="74">
        <v>107</v>
      </c>
      <c r="S260" s="74">
        <v>107</v>
      </c>
    </row>
    <row r="261" spans="1:19">
      <c r="A261" s="14">
        <f t="shared" si="3"/>
        <v>261</v>
      </c>
      <c r="B261" s="121" t="s">
        <v>777</v>
      </c>
      <c r="C261" s="121"/>
      <c r="D261" s="121" t="s">
        <v>778</v>
      </c>
      <c r="E261" s="121" t="s">
        <v>773</v>
      </c>
      <c r="F261" s="121" t="s">
        <v>2253</v>
      </c>
      <c r="G261" s="121" t="s">
        <v>45</v>
      </c>
      <c r="H261" s="122">
        <v>1975</v>
      </c>
      <c r="I261" s="74">
        <v>156.6</v>
      </c>
      <c r="J261" s="74">
        <v>146</v>
      </c>
      <c r="K261" s="74">
        <v>146</v>
      </c>
      <c r="L261" s="74">
        <v>146</v>
      </c>
      <c r="M261" s="74">
        <v>146</v>
      </c>
      <c r="N261" s="74">
        <v>146</v>
      </c>
      <c r="O261" s="74">
        <v>146</v>
      </c>
      <c r="P261" s="74">
        <v>146</v>
      </c>
      <c r="Q261" s="74">
        <v>146</v>
      </c>
      <c r="R261" s="74">
        <v>146</v>
      </c>
      <c r="S261" s="74">
        <v>146</v>
      </c>
    </row>
    <row r="262" spans="1:19">
      <c r="A262" s="14">
        <f t="shared" ref="A262:A325" si="4">A261+1</f>
        <v>262</v>
      </c>
      <c r="B262" s="121" t="s">
        <v>779</v>
      </c>
      <c r="C262" s="121"/>
      <c r="D262" s="121" t="s">
        <v>780</v>
      </c>
      <c r="E262" s="121" t="s">
        <v>63</v>
      </c>
      <c r="F262" s="121" t="s">
        <v>2254</v>
      </c>
      <c r="G262" s="121" t="s">
        <v>46</v>
      </c>
      <c r="H262" s="122">
        <v>2016</v>
      </c>
      <c r="I262" s="74">
        <v>56.28</v>
      </c>
      <c r="J262" s="74">
        <v>56.3</v>
      </c>
      <c r="K262" s="74">
        <v>56.3</v>
      </c>
      <c r="L262" s="74">
        <v>56.3</v>
      </c>
      <c r="M262" s="74">
        <v>56.3</v>
      </c>
      <c r="N262" s="74">
        <v>56.3</v>
      </c>
      <c r="O262" s="74">
        <v>56.3</v>
      </c>
      <c r="P262" s="74">
        <v>56.3</v>
      </c>
      <c r="Q262" s="74">
        <v>56.3</v>
      </c>
      <c r="R262" s="74">
        <v>56.3</v>
      </c>
      <c r="S262" s="74">
        <v>56.3</v>
      </c>
    </row>
    <row r="263" spans="1:19">
      <c r="A263" s="14">
        <f t="shared" si="4"/>
        <v>263</v>
      </c>
      <c r="B263" s="121" t="s">
        <v>781</v>
      </c>
      <c r="C263" s="121"/>
      <c r="D263" s="121" t="s">
        <v>782</v>
      </c>
      <c r="E263" s="121" t="s">
        <v>63</v>
      </c>
      <c r="F263" s="121" t="s">
        <v>2254</v>
      </c>
      <c r="G263" s="121" t="s">
        <v>46</v>
      </c>
      <c r="H263" s="122">
        <v>2016</v>
      </c>
      <c r="I263" s="74">
        <v>56.28</v>
      </c>
      <c r="J263" s="74">
        <v>56.3</v>
      </c>
      <c r="K263" s="74">
        <v>56.3</v>
      </c>
      <c r="L263" s="74">
        <v>56.3</v>
      </c>
      <c r="M263" s="74">
        <v>56.3</v>
      </c>
      <c r="N263" s="74">
        <v>56.3</v>
      </c>
      <c r="O263" s="74">
        <v>56.3</v>
      </c>
      <c r="P263" s="74">
        <v>56.3</v>
      </c>
      <c r="Q263" s="74">
        <v>56.3</v>
      </c>
      <c r="R263" s="74">
        <v>56.3</v>
      </c>
      <c r="S263" s="74">
        <v>56.3</v>
      </c>
    </row>
    <row r="264" spans="1:19">
      <c r="A264" s="14">
        <f t="shared" si="4"/>
        <v>264</v>
      </c>
      <c r="B264" s="121" t="s">
        <v>783</v>
      </c>
      <c r="C264" s="121"/>
      <c r="D264" s="121" t="s">
        <v>784</v>
      </c>
      <c r="E264" s="121" t="s">
        <v>63</v>
      </c>
      <c r="F264" s="121" t="s">
        <v>2254</v>
      </c>
      <c r="G264" s="121" t="s">
        <v>46</v>
      </c>
      <c r="H264" s="122">
        <v>2016</v>
      </c>
      <c r="I264" s="74">
        <v>56.28</v>
      </c>
      <c r="J264" s="74">
        <v>56.3</v>
      </c>
      <c r="K264" s="74">
        <v>56.3</v>
      </c>
      <c r="L264" s="74">
        <v>56.3</v>
      </c>
      <c r="M264" s="74">
        <v>56.3</v>
      </c>
      <c r="N264" s="74">
        <v>56.3</v>
      </c>
      <c r="O264" s="74">
        <v>56.3</v>
      </c>
      <c r="P264" s="74">
        <v>56.3</v>
      </c>
      <c r="Q264" s="74">
        <v>56.3</v>
      </c>
      <c r="R264" s="74">
        <v>56.3</v>
      </c>
      <c r="S264" s="74">
        <v>56.3</v>
      </c>
    </row>
    <row r="265" spans="1:19">
      <c r="A265" s="14">
        <f t="shared" si="4"/>
        <v>265</v>
      </c>
      <c r="B265" s="121" t="s">
        <v>785</v>
      </c>
      <c r="C265" s="121"/>
      <c r="D265" s="121" t="s">
        <v>786</v>
      </c>
      <c r="E265" s="121" t="s">
        <v>63</v>
      </c>
      <c r="F265" s="121" t="s">
        <v>2254</v>
      </c>
      <c r="G265" s="121" t="s">
        <v>46</v>
      </c>
      <c r="H265" s="122">
        <v>2016</v>
      </c>
      <c r="I265" s="74">
        <v>56.28</v>
      </c>
      <c r="J265" s="74">
        <v>56.3</v>
      </c>
      <c r="K265" s="74">
        <v>56.3</v>
      </c>
      <c r="L265" s="74">
        <v>56.3</v>
      </c>
      <c r="M265" s="74">
        <v>56.3</v>
      </c>
      <c r="N265" s="74">
        <v>56.3</v>
      </c>
      <c r="O265" s="74">
        <v>56.3</v>
      </c>
      <c r="P265" s="74">
        <v>56.3</v>
      </c>
      <c r="Q265" s="74">
        <v>56.3</v>
      </c>
      <c r="R265" s="74">
        <v>56.3</v>
      </c>
      <c r="S265" s="74">
        <v>56.3</v>
      </c>
    </row>
    <row r="266" spans="1:19">
      <c r="A266" s="14">
        <f t="shared" si="4"/>
        <v>266</v>
      </c>
      <c r="B266" s="121" t="s">
        <v>588</v>
      </c>
      <c r="C266" s="121"/>
      <c r="D266" s="121" t="s">
        <v>589</v>
      </c>
      <c r="E266" s="121" t="s">
        <v>406</v>
      </c>
      <c r="F266" s="121" t="s">
        <v>2251</v>
      </c>
      <c r="G266" s="121" t="s">
        <v>46</v>
      </c>
      <c r="H266" s="122">
        <v>2002</v>
      </c>
      <c r="I266" s="74">
        <v>188.7</v>
      </c>
      <c r="J266" s="74">
        <v>193</v>
      </c>
      <c r="K266" s="74">
        <v>193</v>
      </c>
      <c r="L266" s="74">
        <v>193</v>
      </c>
      <c r="M266" s="74">
        <v>193</v>
      </c>
      <c r="N266" s="74">
        <v>193</v>
      </c>
      <c r="O266" s="74">
        <v>193</v>
      </c>
      <c r="P266" s="74">
        <v>193</v>
      </c>
      <c r="Q266" s="74">
        <v>193</v>
      </c>
      <c r="R266" s="74">
        <v>193</v>
      </c>
      <c r="S266" s="74">
        <v>193</v>
      </c>
    </row>
    <row r="267" spans="1:19">
      <c r="A267" s="14">
        <f t="shared" si="4"/>
        <v>267</v>
      </c>
      <c r="B267" s="121" t="s">
        <v>593</v>
      </c>
      <c r="C267" s="121"/>
      <c r="D267" s="121" t="s">
        <v>594</v>
      </c>
      <c r="E267" s="121" t="s">
        <v>406</v>
      </c>
      <c r="F267" s="121" t="s">
        <v>2251</v>
      </c>
      <c r="G267" s="121" t="s">
        <v>46</v>
      </c>
      <c r="H267" s="122">
        <v>2002</v>
      </c>
      <c r="I267" s="74">
        <v>188.7</v>
      </c>
      <c r="J267" s="74">
        <v>193</v>
      </c>
      <c r="K267" s="74">
        <v>193</v>
      </c>
      <c r="L267" s="74">
        <v>193</v>
      </c>
      <c r="M267" s="74">
        <v>193</v>
      </c>
      <c r="N267" s="74">
        <v>193</v>
      </c>
      <c r="O267" s="74">
        <v>193</v>
      </c>
      <c r="P267" s="74">
        <v>193</v>
      </c>
      <c r="Q267" s="74">
        <v>193</v>
      </c>
      <c r="R267" s="74">
        <v>193</v>
      </c>
      <c r="S267" s="74">
        <v>193</v>
      </c>
    </row>
    <row r="268" spans="1:19">
      <c r="A268" s="14">
        <f t="shared" si="4"/>
        <v>268</v>
      </c>
      <c r="B268" s="121" t="s">
        <v>597</v>
      </c>
      <c r="C268" s="121"/>
      <c r="D268" s="121" t="s">
        <v>598</v>
      </c>
      <c r="E268" s="121" t="s">
        <v>406</v>
      </c>
      <c r="F268" s="121" t="s">
        <v>2251</v>
      </c>
      <c r="G268" s="121" t="s">
        <v>46</v>
      </c>
      <c r="H268" s="122">
        <v>2002</v>
      </c>
      <c r="I268" s="74">
        <v>188.7</v>
      </c>
      <c r="J268" s="74">
        <v>193</v>
      </c>
      <c r="K268" s="74">
        <v>193</v>
      </c>
      <c r="L268" s="74">
        <v>193</v>
      </c>
      <c r="M268" s="74">
        <v>193</v>
      </c>
      <c r="N268" s="74">
        <v>193</v>
      </c>
      <c r="O268" s="74">
        <v>193</v>
      </c>
      <c r="P268" s="74">
        <v>193</v>
      </c>
      <c r="Q268" s="74">
        <v>193</v>
      </c>
      <c r="R268" s="74">
        <v>193</v>
      </c>
      <c r="S268" s="74">
        <v>193</v>
      </c>
    </row>
    <row r="269" spans="1:19">
      <c r="A269" s="14">
        <f t="shared" si="4"/>
        <v>269</v>
      </c>
      <c r="B269" s="121" t="s">
        <v>601</v>
      </c>
      <c r="C269" s="121"/>
      <c r="D269" s="121" t="s">
        <v>602</v>
      </c>
      <c r="E269" s="121" t="s">
        <v>406</v>
      </c>
      <c r="F269" s="121" t="s">
        <v>2251</v>
      </c>
      <c r="G269" s="121" t="s">
        <v>46</v>
      </c>
      <c r="H269" s="122">
        <v>2002</v>
      </c>
      <c r="I269" s="74">
        <v>373.16</v>
      </c>
      <c r="J269" s="74">
        <v>319</v>
      </c>
      <c r="K269" s="74">
        <v>319</v>
      </c>
      <c r="L269" s="74">
        <v>319</v>
      </c>
      <c r="M269" s="74">
        <v>319</v>
      </c>
      <c r="N269" s="74">
        <v>319</v>
      </c>
      <c r="O269" s="74">
        <v>319</v>
      </c>
      <c r="P269" s="74">
        <v>319</v>
      </c>
      <c r="Q269" s="74">
        <v>319</v>
      </c>
      <c r="R269" s="74">
        <v>319</v>
      </c>
      <c r="S269" s="74">
        <v>319</v>
      </c>
    </row>
    <row r="270" spans="1:19">
      <c r="A270" s="14">
        <f t="shared" si="4"/>
        <v>270</v>
      </c>
      <c r="B270" s="121" t="s">
        <v>605</v>
      </c>
      <c r="C270" s="121"/>
      <c r="D270" s="121" t="s">
        <v>606</v>
      </c>
      <c r="E270" s="121" t="s">
        <v>607</v>
      </c>
      <c r="F270" s="121" t="s">
        <v>2251</v>
      </c>
      <c r="G270" s="121" t="s">
        <v>46</v>
      </c>
      <c r="H270" s="122">
        <v>2003</v>
      </c>
      <c r="I270" s="74">
        <v>60.5</v>
      </c>
      <c r="J270" s="74">
        <v>50</v>
      </c>
      <c r="K270" s="74">
        <v>50</v>
      </c>
      <c r="L270" s="74">
        <v>50</v>
      </c>
      <c r="M270" s="74">
        <v>50</v>
      </c>
      <c r="N270" s="74">
        <v>50</v>
      </c>
      <c r="O270" s="74">
        <v>50</v>
      </c>
      <c r="P270" s="74">
        <v>50</v>
      </c>
      <c r="Q270" s="74">
        <v>50</v>
      </c>
      <c r="R270" s="74">
        <v>50</v>
      </c>
      <c r="S270" s="74">
        <v>50</v>
      </c>
    </row>
    <row r="271" spans="1:19">
      <c r="A271" s="14">
        <f t="shared" si="4"/>
        <v>271</v>
      </c>
      <c r="B271" s="121" t="s">
        <v>610</v>
      </c>
      <c r="C271" s="121"/>
      <c r="D271" s="121" t="s">
        <v>611</v>
      </c>
      <c r="E271" s="121" t="s">
        <v>607</v>
      </c>
      <c r="F271" s="121" t="s">
        <v>2251</v>
      </c>
      <c r="G271" s="121" t="s">
        <v>46</v>
      </c>
      <c r="H271" s="122">
        <v>2003</v>
      </c>
      <c r="I271" s="74">
        <v>60.5</v>
      </c>
      <c r="J271" s="74">
        <v>51</v>
      </c>
      <c r="K271" s="74">
        <v>51</v>
      </c>
      <c r="L271" s="74">
        <v>51</v>
      </c>
      <c r="M271" s="74">
        <v>51</v>
      </c>
      <c r="N271" s="74">
        <v>51</v>
      </c>
      <c r="O271" s="74">
        <v>51</v>
      </c>
      <c r="P271" s="74">
        <v>51</v>
      </c>
      <c r="Q271" s="74">
        <v>51</v>
      </c>
      <c r="R271" s="74">
        <v>51</v>
      </c>
      <c r="S271" s="74">
        <v>51</v>
      </c>
    </row>
    <row r="272" spans="1:19">
      <c r="A272" s="14">
        <f t="shared" si="4"/>
        <v>272</v>
      </c>
      <c r="B272" s="121" t="s">
        <v>614</v>
      </c>
      <c r="C272" s="121"/>
      <c r="D272" s="121" t="s">
        <v>615</v>
      </c>
      <c r="E272" s="121" t="s">
        <v>607</v>
      </c>
      <c r="F272" s="121" t="s">
        <v>2251</v>
      </c>
      <c r="G272" s="121" t="s">
        <v>46</v>
      </c>
      <c r="H272" s="122">
        <v>2003</v>
      </c>
      <c r="I272" s="74">
        <v>60.5</v>
      </c>
      <c r="J272" s="74">
        <v>50</v>
      </c>
      <c r="K272" s="74">
        <v>50</v>
      </c>
      <c r="L272" s="74">
        <v>50</v>
      </c>
      <c r="M272" s="74">
        <v>50</v>
      </c>
      <c r="N272" s="74">
        <v>50</v>
      </c>
      <c r="O272" s="74">
        <v>50</v>
      </c>
      <c r="P272" s="74">
        <v>50</v>
      </c>
      <c r="Q272" s="74">
        <v>50</v>
      </c>
      <c r="R272" s="74">
        <v>50</v>
      </c>
      <c r="S272" s="74">
        <v>50</v>
      </c>
    </row>
    <row r="273" spans="1:19">
      <c r="A273" s="14">
        <f t="shared" si="4"/>
        <v>273</v>
      </c>
      <c r="B273" s="121" t="s">
        <v>616</v>
      </c>
      <c r="C273" s="121"/>
      <c r="D273" s="121" t="s">
        <v>617</v>
      </c>
      <c r="E273" s="121" t="s">
        <v>607</v>
      </c>
      <c r="F273" s="121" t="s">
        <v>2251</v>
      </c>
      <c r="G273" s="121" t="s">
        <v>46</v>
      </c>
      <c r="H273" s="122">
        <v>2003</v>
      </c>
      <c r="I273" s="74">
        <v>41.98</v>
      </c>
      <c r="J273" s="74">
        <v>40</v>
      </c>
      <c r="K273" s="74">
        <v>40</v>
      </c>
      <c r="L273" s="74">
        <v>40</v>
      </c>
      <c r="M273" s="74">
        <v>40</v>
      </c>
      <c r="N273" s="74">
        <v>40</v>
      </c>
      <c r="O273" s="74">
        <v>40</v>
      </c>
      <c r="P273" s="74">
        <v>40</v>
      </c>
      <c r="Q273" s="74">
        <v>40</v>
      </c>
      <c r="R273" s="74">
        <v>40</v>
      </c>
      <c r="S273" s="74">
        <v>40</v>
      </c>
    </row>
    <row r="274" spans="1:19">
      <c r="A274" s="14">
        <f t="shared" si="4"/>
        <v>274</v>
      </c>
      <c r="B274" s="121" t="s">
        <v>787</v>
      </c>
      <c r="C274" s="121"/>
      <c r="D274" s="121" t="s">
        <v>788</v>
      </c>
      <c r="E274" s="121" t="s">
        <v>294</v>
      </c>
      <c r="F274" s="121" t="s">
        <v>2252</v>
      </c>
      <c r="G274" s="121" t="s">
        <v>221</v>
      </c>
      <c r="H274" s="122">
        <v>1995</v>
      </c>
      <c r="I274" s="74">
        <v>88.23</v>
      </c>
      <c r="J274" s="74">
        <v>87</v>
      </c>
      <c r="K274" s="74">
        <v>87</v>
      </c>
      <c r="L274" s="74">
        <v>87</v>
      </c>
      <c r="M274" s="74">
        <v>87</v>
      </c>
      <c r="N274" s="74">
        <v>87</v>
      </c>
      <c r="O274" s="74">
        <v>87</v>
      </c>
      <c r="P274" s="74">
        <v>87</v>
      </c>
      <c r="Q274" s="74">
        <v>87</v>
      </c>
      <c r="R274" s="74">
        <v>87</v>
      </c>
      <c r="S274" s="74">
        <v>87</v>
      </c>
    </row>
    <row r="275" spans="1:19">
      <c r="A275" s="14">
        <f t="shared" si="4"/>
        <v>275</v>
      </c>
      <c r="B275" s="121" t="s">
        <v>789</v>
      </c>
      <c r="C275" s="121"/>
      <c r="D275" s="121" t="s">
        <v>790</v>
      </c>
      <c r="E275" s="121" t="s">
        <v>294</v>
      </c>
      <c r="F275" s="121" t="s">
        <v>2252</v>
      </c>
      <c r="G275" s="121" t="s">
        <v>221</v>
      </c>
      <c r="H275" s="122">
        <v>1995</v>
      </c>
      <c r="I275" s="74">
        <v>88.23</v>
      </c>
      <c r="J275" s="74">
        <v>87</v>
      </c>
      <c r="K275" s="74">
        <v>87</v>
      </c>
      <c r="L275" s="74">
        <v>87</v>
      </c>
      <c r="M275" s="74">
        <v>87</v>
      </c>
      <c r="N275" s="74">
        <v>87</v>
      </c>
      <c r="O275" s="74">
        <v>87</v>
      </c>
      <c r="P275" s="74">
        <v>87</v>
      </c>
      <c r="Q275" s="74">
        <v>87</v>
      </c>
      <c r="R275" s="74">
        <v>87</v>
      </c>
      <c r="S275" s="74">
        <v>87</v>
      </c>
    </row>
    <row r="276" spans="1:19">
      <c r="A276" s="14">
        <f t="shared" si="4"/>
        <v>276</v>
      </c>
      <c r="B276" s="121" t="s">
        <v>791</v>
      </c>
      <c r="C276" s="121"/>
      <c r="D276" s="121" t="s">
        <v>792</v>
      </c>
      <c r="E276" s="121" t="s">
        <v>352</v>
      </c>
      <c r="F276" s="121" t="s">
        <v>2252</v>
      </c>
      <c r="G276" s="121" t="s">
        <v>46</v>
      </c>
      <c r="H276" s="122">
        <v>2001</v>
      </c>
      <c r="I276" s="74">
        <v>60.5</v>
      </c>
      <c r="J276" s="74">
        <v>48</v>
      </c>
      <c r="K276" s="74">
        <v>48</v>
      </c>
      <c r="L276" s="74">
        <v>48</v>
      </c>
      <c r="M276" s="74">
        <v>48</v>
      </c>
      <c r="N276" s="74">
        <v>48</v>
      </c>
      <c r="O276" s="74">
        <v>48</v>
      </c>
      <c r="P276" s="74">
        <v>48</v>
      </c>
      <c r="Q276" s="74">
        <v>48</v>
      </c>
      <c r="R276" s="74">
        <v>48</v>
      </c>
      <c r="S276" s="74">
        <v>48</v>
      </c>
    </row>
    <row r="277" spans="1:19">
      <c r="A277" s="14">
        <f t="shared" si="4"/>
        <v>277</v>
      </c>
      <c r="B277" s="121" t="s">
        <v>793</v>
      </c>
      <c r="C277" s="121"/>
      <c r="D277" s="121" t="s">
        <v>794</v>
      </c>
      <c r="E277" s="121" t="s">
        <v>352</v>
      </c>
      <c r="F277" s="121" t="s">
        <v>2252</v>
      </c>
      <c r="G277" s="121" t="s">
        <v>46</v>
      </c>
      <c r="H277" s="122">
        <v>2001</v>
      </c>
      <c r="I277" s="74">
        <v>60.5</v>
      </c>
      <c r="J277" s="74">
        <v>48</v>
      </c>
      <c r="K277" s="74">
        <v>48</v>
      </c>
      <c r="L277" s="74">
        <v>48</v>
      </c>
      <c r="M277" s="74">
        <v>48</v>
      </c>
      <c r="N277" s="74">
        <v>48</v>
      </c>
      <c r="O277" s="74">
        <v>48</v>
      </c>
      <c r="P277" s="74">
        <v>48</v>
      </c>
      <c r="Q277" s="74">
        <v>48</v>
      </c>
      <c r="R277" s="74">
        <v>48</v>
      </c>
      <c r="S277" s="74">
        <v>48</v>
      </c>
    </row>
    <row r="278" spans="1:19">
      <c r="A278" s="14">
        <f t="shared" si="4"/>
        <v>278</v>
      </c>
      <c r="B278" s="121" t="s">
        <v>795</v>
      </c>
      <c r="C278" s="121"/>
      <c r="D278" s="121" t="s">
        <v>796</v>
      </c>
      <c r="E278" s="121" t="s">
        <v>352</v>
      </c>
      <c r="F278" s="121" t="s">
        <v>2252</v>
      </c>
      <c r="G278" s="121" t="s">
        <v>46</v>
      </c>
      <c r="H278" s="122">
        <v>2001</v>
      </c>
      <c r="I278" s="74">
        <v>60.5</v>
      </c>
      <c r="J278" s="74">
        <v>48</v>
      </c>
      <c r="K278" s="74">
        <v>48</v>
      </c>
      <c r="L278" s="74">
        <v>48</v>
      </c>
      <c r="M278" s="74">
        <v>48</v>
      </c>
      <c r="N278" s="74">
        <v>48</v>
      </c>
      <c r="O278" s="74">
        <v>48</v>
      </c>
      <c r="P278" s="74">
        <v>48</v>
      </c>
      <c r="Q278" s="74">
        <v>48</v>
      </c>
      <c r="R278" s="74">
        <v>48</v>
      </c>
      <c r="S278" s="74">
        <v>48</v>
      </c>
    </row>
    <row r="279" spans="1:19">
      <c r="A279" s="14">
        <f t="shared" si="4"/>
        <v>279</v>
      </c>
      <c r="B279" s="121" t="s">
        <v>797</v>
      </c>
      <c r="C279" s="121"/>
      <c r="D279" s="121" t="s">
        <v>798</v>
      </c>
      <c r="E279" s="121" t="s">
        <v>352</v>
      </c>
      <c r="F279" s="121" t="s">
        <v>2252</v>
      </c>
      <c r="G279" s="121" t="s">
        <v>46</v>
      </c>
      <c r="H279" s="122">
        <v>2001</v>
      </c>
      <c r="I279" s="74">
        <v>60.5</v>
      </c>
      <c r="J279" s="74">
        <v>48</v>
      </c>
      <c r="K279" s="74">
        <v>48</v>
      </c>
      <c r="L279" s="74">
        <v>48</v>
      </c>
      <c r="M279" s="74">
        <v>48</v>
      </c>
      <c r="N279" s="74">
        <v>48</v>
      </c>
      <c r="O279" s="74">
        <v>48</v>
      </c>
      <c r="P279" s="74">
        <v>48</v>
      </c>
      <c r="Q279" s="74">
        <v>48</v>
      </c>
      <c r="R279" s="74">
        <v>48</v>
      </c>
      <c r="S279" s="74">
        <v>48</v>
      </c>
    </row>
    <row r="280" spans="1:19">
      <c r="A280" s="14">
        <f t="shared" si="4"/>
        <v>280</v>
      </c>
      <c r="B280" s="121" t="s">
        <v>618</v>
      </c>
      <c r="C280" s="121"/>
      <c r="D280" s="121" t="s">
        <v>619</v>
      </c>
      <c r="E280" s="121" t="s">
        <v>352</v>
      </c>
      <c r="F280" s="121" t="s">
        <v>2251</v>
      </c>
      <c r="G280" s="121" t="s">
        <v>46</v>
      </c>
      <c r="H280" s="122">
        <v>2004</v>
      </c>
      <c r="I280" s="74">
        <v>198.9</v>
      </c>
      <c r="J280" s="74">
        <v>175</v>
      </c>
      <c r="K280" s="74">
        <v>175</v>
      </c>
      <c r="L280" s="74">
        <v>175</v>
      </c>
      <c r="M280" s="74">
        <v>175</v>
      </c>
      <c r="N280" s="74">
        <v>175</v>
      </c>
      <c r="O280" s="74">
        <v>175</v>
      </c>
      <c r="P280" s="74">
        <v>175</v>
      </c>
      <c r="Q280" s="74">
        <v>175</v>
      </c>
      <c r="R280" s="74">
        <v>175</v>
      </c>
      <c r="S280" s="74">
        <v>175</v>
      </c>
    </row>
    <row r="281" spans="1:19">
      <c r="A281" s="14">
        <f t="shared" si="4"/>
        <v>281</v>
      </c>
      <c r="B281" s="121" t="s">
        <v>799</v>
      </c>
      <c r="C281" s="121"/>
      <c r="D281" s="121" t="s">
        <v>800</v>
      </c>
      <c r="E281" s="121" t="s">
        <v>352</v>
      </c>
      <c r="F281" s="121" t="s">
        <v>2252</v>
      </c>
      <c r="G281" s="121" t="s">
        <v>46</v>
      </c>
      <c r="H281" s="122">
        <v>2010</v>
      </c>
      <c r="I281" s="74">
        <v>60.5</v>
      </c>
      <c r="J281" s="74">
        <v>48</v>
      </c>
      <c r="K281" s="74">
        <v>48</v>
      </c>
      <c r="L281" s="74">
        <v>48</v>
      </c>
      <c r="M281" s="74">
        <v>48</v>
      </c>
      <c r="N281" s="74">
        <v>48</v>
      </c>
      <c r="O281" s="74">
        <v>48</v>
      </c>
      <c r="P281" s="74">
        <v>48</v>
      </c>
      <c r="Q281" s="74">
        <v>48</v>
      </c>
      <c r="R281" s="74">
        <v>48</v>
      </c>
      <c r="S281" s="74">
        <v>48</v>
      </c>
    </row>
    <row r="282" spans="1:19">
      <c r="A282" s="14">
        <f t="shared" si="4"/>
        <v>282</v>
      </c>
      <c r="B282" s="121" t="s">
        <v>801</v>
      </c>
      <c r="C282" s="121"/>
      <c r="D282" s="121" t="s">
        <v>802</v>
      </c>
      <c r="E282" s="121" t="s">
        <v>352</v>
      </c>
      <c r="F282" s="121" t="s">
        <v>2252</v>
      </c>
      <c r="G282" s="121" t="s">
        <v>46</v>
      </c>
      <c r="H282" s="122">
        <v>2010</v>
      </c>
      <c r="I282" s="74">
        <v>60.5</v>
      </c>
      <c r="J282" s="74">
        <v>48</v>
      </c>
      <c r="K282" s="74">
        <v>48</v>
      </c>
      <c r="L282" s="74">
        <v>48</v>
      </c>
      <c r="M282" s="74">
        <v>48</v>
      </c>
      <c r="N282" s="74">
        <v>48</v>
      </c>
      <c r="O282" s="74">
        <v>48</v>
      </c>
      <c r="P282" s="74">
        <v>48</v>
      </c>
      <c r="Q282" s="74">
        <v>48</v>
      </c>
      <c r="R282" s="74">
        <v>48</v>
      </c>
      <c r="S282" s="74">
        <v>48</v>
      </c>
    </row>
    <row r="283" spans="1:19">
      <c r="A283" s="14">
        <f t="shared" si="4"/>
        <v>283</v>
      </c>
      <c r="B283" s="121" t="s">
        <v>621</v>
      </c>
      <c r="C283" s="121"/>
      <c r="D283" s="121" t="s">
        <v>622</v>
      </c>
      <c r="E283" s="121" t="s">
        <v>352</v>
      </c>
      <c r="F283" s="121" t="s">
        <v>2251</v>
      </c>
      <c r="G283" s="121" t="s">
        <v>46</v>
      </c>
      <c r="H283" s="122">
        <v>2004</v>
      </c>
      <c r="I283" s="74">
        <v>191</v>
      </c>
      <c r="J283" s="74">
        <v>150</v>
      </c>
      <c r="K283" s="74">
        <v>150</v>
      </c>
      <c r="L283" s="74">
        <v>150</v>
      </c>
      <c r="M283" s="74">
        <v>150</v>
      </c>
      <c r="N283" s="74">
        <v>150</v>
      </c>
      <c r="O283" s="74">
        <v>150</v>
      </c>
      <c r="P283" s="74">
        <v>150</v>
      </c>
      <c r="Q283" s="74">
        <v>150</v>
      </c>
      <c r="R283" s="74">
        <v>150</v>
      </c>
      <c r="S283" s="74">
        <v>150</v>
      </c>
    </row>
    <row r="284" spans="1:19">
      <c r="A284" s="14">
        <f t="shared" si="4"/>
        <v>284</v>
      </c>
      <c r="B284" s="121" t="s">
        <v>803</v>
      </c>
      <c r="C284" s="121"/>
      <c r="D284" s="121" t="s">
        <v>804</v>
      </c>
      <c r="E284" s="121" t="s">
        <v>48</v>
      </c>
      <c r="F284" s="121" t="s">
        <v>2252</v>
      </c>
      <c r="G284" s="121" t="s">
        <v>90</v>
      </c>
      <c r="H284" s="122">
        <v>2004</v>
      </c>
      <c r="I284" s="74">
        <v>60.5</v>
      </c>
      <c r="J284" s="74">
        <v>46</v>
      </c>
      <c r="K284" s="74">
        <v>46</v>
      </c>
      <c r="L284" s="74">
        <v>46</v>
      </c>
      <c r="M284" s="74">
        <v>46</v>
      </c>
      <c r="N284" s="74">
        <v>46</v>
      </c>
      <c r="O284" s="74">
        <v>46</v>
      </c>
      <c r="P284" s="74">
        <v>46</v>
      </c>
      <c r="Q284" s="74">
        <v>46</v>
      </c>
      <c r="R284" s="74">
        <v>46</v>
      </c>
      <c r="S284" s="74">
        <v>46</v>
      </c>
    </row>
    <row r="285" spans="1:19">
      <c r="A285" s="14">
        <f t="shared" si="4"/>
        <v>285</v>
      </c>
      <c r="B285" s="121" t="s">
        <v>625</v>
      </c>
      <c r="C285" s="121"/>
      <c r="D285" s="121" t="s">
        <v>626</v>
      </c>
      <c r="E285" s="121" t="s">
        <v>48</v>
      </c>
      <c r="F285" s="121" t="s">
        <v>2251</v>
      </c>
      <c r="G285" s="121" t="s">
        <v>90</v>
      </c>
      <c r="H285" s="122">
        <v>1996</v>
      </c>
      <c r="I285" s="74">
        <v>50</v>
      </c>
      <c r="J285" s="74">
        <v>49</v>
      </c>
      <c r="K285" s="74">
        <v>49</v>
      </c>
      <c r="L285" s="74">
        <v>49</v>
      </c>
      <c r="M285" s="74">
        <v>49</v>
      </c>
      <c r="N285" s="74">
        <v>49</v>
      </c>
      <c r="O285" s="74">
        <v>49</v>
      </c>
      <c r="P285" s="74">
        <v>49</v>
      </c>
      <c r="Q285" s="74">
        <v>49</v>
      </c>
      <c r="R285" s="74">
        <v>49</v>
      </c>
      <c r="S285" s="74">
        <v>49</v>
      </c>
    </row>
    <row r="286" spans="1:19">
      <c r="A286" s="14">
        <f t="shared" si="4"/>
        <v>286</v>
      </c>
      <c r="B286" s="121" t="s">
        <v>623</v>
      </c>
      <c r="C286" s="121"/>
      <c r="D286" s="121" t="s">
        <v>624</v>
      </c>
      <c r="E286" s="121" t="s">
        <v>48</v>
      </c>
      <c r="F286" s="121" t="s">
        <v>2251</v>
      </c>
      <c r="G286" s="121" t="s">
        <v>90</v>
      </c>
      <c r="H286" s="122">
        <v>1962</v>
      </c>
      <c r="I286" s="74">
        <v>25</v>
      </c>
      <c r="J286" s="74">
        <v>21</v>
      </c>
      <c r="K286" s="74">
        <v>21</v>
      </c>
      <c r="L286" s="74">
        <v>21</v>
      </c>
      <c r="M286" s="74">
        <v>21</v>
      </c>
      <c r="N286" s="74">
        <v>21</v>
      </c>
      <c r="O286" s="74">
        <v>21</v>
      </c>
      <c r="P286" s="74">
        <v>21</v>
      </c>
      <c r="Q286" s="74">
        <v>21</v>
      </c>
      <c r="R286" s="74">
        <v>21</v>
      </c>
      <c r="S286" s="74">
        <v>21</v>
      </c>
    </row>
    <row r="287" spans="1:19">
      <c r="A287" s="14">
        <f t="shared" si="4"/>
        <v>287</v>
      </c>
      <c r="B287" s="121" t="s">
        <v>805</v>
      </c>
      <c r="C287" s="121"/>
      <c r="D287" s="121" t="s">
        <v>806</v>
      </c>
      <c r="E287" s="121" t="s">
        <v>248</v>
      </c>
      <c r="F287" s="121" t="s">
        <v>2253</v>
      </c>
      <c r="G287" s="121" t="s">
        <v>46</v>
      </c>
      <c r="H287" s="122">
        <v>1965</v>
      </c>
      <c r="I287" s="74">
        <v>136</v>
      </c>
      <c r="J287" s="74">
        <v>130</v>
      </c>
      <c r="K287" s="74">
        <v>130</v>
      </c>
      <c r="L287" s="74">
        <v>130</v>
      </c>
      <c r="M287" s="74">
        <v>130</v>
      </c>
      <c r="N287" s="74">
        <v>130</v>
      </c>
      <c r="O287" s="74">
        <v>130</v>
      </c>
      <c r="P287" s="74">
        <v>130</v>
      </c>
      <c r="Q287" s="74">
        <v>130</v>
      </c>
      <c r="R287" s="74">
        <v>130</v>
      </c>
      <c r="S287" s="74">
        <v>130</v>
      </c>
    </row>
    <row r="288" spans="1:19">
      <c r="A288" s="14">
        <f t="shared" si="4"/>
        <v>288</v>
      </c>
      <c r="B288" s="121" t="s">
        <v>807</v>
      </c>
      <c r="C288" s="121"/>
      <c r="D288" s="121" t="s">
        <v>808</v>
      </c>
      <c r="E288" s="121" t="s">
        <v>248</v>
      </c>
      <c r="F288" s="121" t="s">
        <v>2253</v>
      </c>
      <c r="G288" s="121" t="s">
        <v>46</v>
      </c>
      <c r="H288" s="122">
        <v>1968</v>
      </c>
      <c r="I288" s="74">
        <v>136</v>
      </c>
      <c r="J288" s="74">
        <v>135</v>
      </c>
      <c r="K288" s="74">
        <v>135</v>
      </c>
      <c r="L288" s="74">
        <v>135</v>
      </c>
      <c r="M288" s="74">
        <v>135</v>
      </c>
      <c r="N288" s="74">
        <v>135</v>
      </c>
      <c r="O288" s="74">
        <v>135</v>
      </c>
      <c r="P288" s="74">
        <v>135</v>
      </c>
      <c r="Q288" s="74">
        <v>135</v>
      </c>
      <c r="R288" s="74">
        <v>135</v>
      </c>
      <c r="S288" s="74">
        <v>135</v>
      </c>
    </row>
    <row r="289" spans="1:19">
      <c r="A289" s="14">
        <f t="shared" si="4"/>
        <v>289</v>
      </c>
      <c r="B289" s="121" t="s">
        <v>809</v>
      </c>
      <c r="C289" s="121"/>
      <c r="D289" s="121" t="s">
        <v>810</v>
      </c>
      <c r="E289" s="121" t="s">
        <v>248</v>
      </c>
      <c r="F289" s="121" t="s">
        <v>2253</v>
      </c>
      <c r="G289" s="121" t="s">
        <v>46</v>
      </c>
      <c r="H289" s="122">
        <v>1972</v>
      </c>
      <c r="I289" s="74">
        <v>351</v>
      </c>
      <c r="J289" s="74">
        <v>340</v>
      </c>
      <c r="K289" s="74">
        <v>340</v>
      </c>
      <c r="L289" s="74">
        <v>340</v>
      </c>
      <c r="M289" s="74">
        <v>340</v>
      </c>
      <c r="N289" s="74">
        <v>340</v>
      </c>
      <c r="O289" s="74">
        <v>340</v>
      </c>
      <c r="P289" s="74">
        <v>340</v>
      </c>
      <c r="Q289" s="74">
        <v>340</v>
      </c>
      <c r="R289" s="74">
        <v>340</v>
      </c>
      <c r="S289" s="74">
        <v>340</v>
      </c>
    </row>
    <row r="290" spans="1:19">
      <c r="A290" s="14">
        <f t="shared" si="4"/>
        <v>290</v>
      </c>
      <c r="B290" s="121" t="s">
        <v>811</v>
      </c>
      <c r="C290" s="121"/>
      <c r="D290" s="121" t="s">
        <v>812</v>
      </c>
      <c r="E290" s="121" t="s">
        <v>813</v>
      </c>
      <c r="F290" s="121" t="s">
        <v>2254</v>
      </c>
      <c r="G290" s="121" t="s">
        <v>46</v>
      </c>
      <c r="H290" s="122">
        <v>2016</v>
      </c>
      <c r="I290" s="74">
        <v>25.71</v>
      </c>
      <c r="J290" s="74">
        <v>26.7</v>
      </c>
      <c r="K290" s="74">
        <v>26.7</v>
      </c>
      <c r="L290" s="74">
        <v>26.7</v>
      </c>
      <c r="M290" s="74">
        <v>26.7</v>
      </c>
      <c r="N290" s="74">
        <v>26.7</v>
      </c>
      <c r="O290" s="74">
        <v>26.7</v>
      </c>
      <c r="P290" s="74">
        <v>26.7</v>
      </c>
      <c r="Q290" s="74">
        <v>26.7</v>
      </c>
      <c r="R290" s="74">
        <v>26.7</v>
      </c>
      <c r="S290" s="74">
        <v>26.7</v>
      </c>
    </row>
    <row r="291" spans="1:19">
      <c r="A291" s="14">
        <f t="shared" si="4"/>
        <v>291</v>
      </c>
      <c r="B291" s="121" t="s">
        <v>814</v>
      </c>
      <c r="C291" s="121"/>
      <c r="D291" s="121" t="s">
        <v>815</v>
      </c>
      <c r="E291" s="121" t="s">
        <v>813</v>
      </c>
      <c r="F291" s="121" t="s">
        <v>2254</v>
      </c>
      <c r="G291" s="121" t="s">
        <v>46</v>
      </c>
      <c r="H291" s="122">
        <v>2016</v>
      </c>
      <c r="I291" s="74">
        <v>25.71</v>
      </c>
      <c r="J291" s="74">
        <v>26.7</v>
      </c>
      <c r="K291" s="74">
        <v>26.7</v>
      </c>
      <c r="L291" s="74">
        <v>26.7</v>
      </c>
      <c r="M291" s="74">
        <v>26.7</v>
      </c>
      <c r="N291" s="74">
        <v>26.7</v>
      </c>
      <c r="O291" s="74">
        <v>26.7</v>
      </c>
      <c r="P291" s="74">
        <v>26.7</v>
      </c>
      <c r="Q291" s="74">
        <v>26.7</v>
      </c>
      <c r="R291" s="74">
        <v>26.7</v>
      </c>
      <c r="S291" s="74">
        <v>26.7</v>
      </c>
    </row>
    <row r="292" spans="1:19">
      <c r="A292" s="14">
        <f t="shared" si="4"/>
        <v>292</v>
      </c>
      <c r="B292" s="121" t="s">
        <v>2605</v>
      </c>
      <c r="C292" s="121"/>
      <c r="D292" s="121" t="s">
        <v>1679</v>
      </c>
      <c r="E292" s="121" t="s">
        <v>397</v>
      </c>
      <c r="F292" s="121" t="s">
        <v>2253</v>
      </c>
      <c r="G292" s="121" t="s">
        <v>45</v>
      </c>
      <c r="H292" s="122">
        <v>1966</v>
      </c>
      <c r="I292" s="74">
        <v>61</v>
      </c>
      <c r="J292" s="74">
        <v>57</v>
      </c>
      <c r="K292" s="74">
        <v>57</v>
      </c>
      <c r="L292" s="74">
        <v>57</v>
      </c>
      <c r="M292" s="74">
        <v>57</v>
      </c>
      <c r="N292" s="74">
        <v>57</v>
      </c>
      <c r="O292" s="74">
        <v>57</v>
      </c>
      <c r="P292" s="74">
        <v>57</v>
      </c>
      <c r="Q292" s="74">
        <v>57</v>
      </c>
      <c r="R292" s="74">
        <v>57</v>
      </c>
      <c r="S292" s="74">
        <v>57</v>
      </c>
    </row>
    <row r="293" spans="1:19">
      <c r="A293" s="14">
        <f t="shared" si="4"/>
        <v>293</v>
      </c>
      <c r="B293" s="121" t="s">
        <v>2606</v>
      </c>
      <c r="C293" s="121"/>
      <c r="D293" s="121" t="s">
        <v>1680</v>
      </c>
      <c r="E293" s="121" t="s">
        <v>397</v>
      </c>
      <c r="F293" s="121" t="s">
        <v>2253</v>
      </c>
      <c r="G293" s="121" t="s">
        <v>45</v>
      </c>
      <c r="H293" s="122">
        <v>1973</v>
      </c>
      <c r="I293" s="74">
        <v>65</v>
      </c>
      <c r="J293" s="74">
        <v>61</v>
      </c>
      <c r="K293" s="74">
        <v>61</v>
      </c>
      <c r="L293" s="74">
        <v>61</v>
      </c>
      <c r="M293" s="74">
        <v>61</v>
      </c>
      <c r="N293" s="74">
        <v>61</v>
      </c>
      <c r="O293" s="74">
        <v>61</v>
      </c>
      <c r="P293" s="74">
        <v>61</v>
      </c>
      <c r="Q293" s="74">
        <v>61</v>
      </c>
      <c r="R293" s="74">
        <v>61</v>
      </c>
      <c r="S293" s="74">
        <v>61</v>
      </c>
    </row>
    <row r="294" spans="1:19">
      <c r="A294" s="14">
        <f t="shared" si="4"/>
        <v>294</v>
      </c>
      <c r="B294" s="121" t="s">
        <v>816</v>
      </c>
      <c r="C294" s="121"/>
      <c r="D294" s="121" t="s">
        <v>817</v>
      </c>
      <c r="E294" s="121" t="s">
        <v>818</v>
      </c>
      <c r="F294" s="121" t="s">
        <v>2253</v>
      </c>
      <c r="G294" s="121" t="s">
        <v>45</v>
      </c>
      <c r="H294" s="122">
        <v>1958</v>
      </c>
      <c r="I294" s="74">
        <v>177</v>
      </c>
      <c r="J294" s="74">
        <v>167</v>
      </c>
      <c r="K294" s="74">
        <v>167</v>
      </c>
      <c r="L294" s="74">
        <v>167</v>
      </c>
      <c r="M294" s="74">
        <v>167</v>
      </c>
      <c r="N294" s="74">
        <v>167</v>
      </c>
      <c r="O294" s="74">
        <v>167</v>
      </c>
      <c r="P294" s="74">
        <v>167</v>
      </c>
      <c r="Q294" s="74">
        <v>167</v>
      </c>
      <c r="R294" s="74">
        <v>167</v>
      </c>
      <c r="S294" s="74">
        <v>167</v>
      </c>
    </row>
    <row r="295" spans="1:19">
      <c r="A295" s="14">
        <f t="shared" si="4"/>
        <v>295</v>
      </c>
      <c r="B295" s="121" t="s">
        <v>819</v>
      </c>
      <c r="C295" s="121"/>
      <c r="D295" s="121" t="s">
        <v>820</v>
      </c>
      <c r="E295" s="121" t="s">
        <v>818</v>
      </c>
      <c r="F295" s="121" t="s">
        <v>2253</v>
      </c>
      <c r="G295" s="121" t="s">
        <v>45</v>
      </c>
      <c r="H295" s="122">
        <v>1965</v>
      </c>
      <c r="I295" s="74">
        <v>479</v>
      </c>
      <c r="J295" s="74">
        <v>502</v>
      </c>
      <c r="K295" s="74">
        <v>502</v>
      </c>
      <c r="L295" s="74">
        <v>502</v>
      </c>
      <c r="M295" s="74">
        <v>502</v>
      </c>
      <c r="N295" s="74">
        <v>502</v>
      </c>
      <c r="O295" s="74">
        <v>502</v>
      </c>
      <c r="P295" s="74">
        <v>502</v>
      </c>
      <c r="Q295" s="74">
        <v>502</v>
      </c>
      <c r="R295" s="74">
        <v>502</v>
      </c>
      <c r="S295" s="74">
        <v>502</v>
      </c>
    </row>
    <row r="296" spans="1:19">
      <c r="A296" s="14">
        <f t="shared" si="4"/>
        <v>296</v>
      </c>
      <c r="B296" s="121" t="s">
        <v>821</v>
      </c>
      <c r="C296" s="121"/>
      <c r="D296" s="121" t="s">
        <v>822</v>
      </c>
      <c r="E296" s="121" t="s">
        <v>294</v>
      </c>
      <c r="F296" s="121" t="s">
        <v>2252</v>
      </c>
      <c r="G296" s="121" t="s">
        <v>221</v>
      </c>
      <c r="H296" s="122">
        <v>1967</v>
      </c>
      <c r="I296" s="74">
        <v>16.32</v>
      </c>
      <c r="J296" s="74">
        <v>16</v>
      </c>
      <c r="K296" s="74">
        <v>16</v>
      </c>
      <c r="L296" s="74">
        <v>16</v>
      </c>
      <c r="M296" s="74">
        <v>16</v>
      </c>
      <c r="N296" s="74">
        <v>16</v>
      </c>
      <c r="O296" s="74">
        <v>16</v>
      </c>
      <c r="P296" s="74">
        <v>16</v>
      </c>
      <c r="Q296" s="74">
        <v>16</v>
      </c>
      <c r="R296" s="74">
        <v>16</v>
      </c>
      <c r="S296" s="74">
        <v>16</v>
      </c>
    </row>
    <row r="297" spans="1:19">
      <c r="A297" s="14">
        <f t="shared" si="4"/>
        <v>297</v>
      </c>
      <c r="B297" s="121" t="s">
        <v>628</v>
      </c>
      <c r="C297" s="121"/>
      <c r="D297" s="121" t="s">
        <v>629</v>
      </c>
      <c r="E297" s="121" t="s">
        <v>294</v>
      </c>
      <c r="F297" s="121" t="s">
        <v>2251</v>
      </c>
      <c r="G297" s="121" t="s">
        <v>221</v>
      </c>
      <c r="H297" s="122">
        <v>1972</v>
      </c>
      <c r="I297" s="74">
        <v>51.3</v>
      </c>
      <c r="J297" s="74">
        <v>69</v>
      </c>
      <c r="K297" s="74">
        <v>69</v>
      </c>
      <c r="L297" s="74">
        <v>69</v>
      </c>
      <c r="M297" s="74">
        <v>69</v>
      </c>
      <c r="N297" s="74">
        <v>69</v>
      </c>
      <c r="O297" s="74">
        <v>69</v>
      </c>
      <c r="P297" s="74">
        <v>69</v>
      </c>
      <c r="Q297" s="74">
        <v>69</v>
      </c>
      <c r="R297" s="74">
        <v>69</v>
      </c>
      <c r="S297" s="74">
        <v>69</v>
      </c>
    </row>
    <row r="298" spans="1:19">
      <c r="A298" s="14">
        <f t="shared" si="4"/>
        <v>298</v>
      </c>
      <c r="B298" s="121" t="s">
        <v>631</v>
      </c>
      <c r="C298" s="121"/>
      <c r="D298" s="121" t="s">
        <v>632</v>
      </c>
      <c r="E298" s="121" t="s">
        <v>294</v>
      </c>
      <c r="F298" s="121" t="s">
        <v>2251</v>
      </c>
      <c r="G298" s="121" t="s">
        <v>221</v>
      </c>
      <c r="H298" s="122">
        <v>1972</v>
      </c>
      <c r="I298" s="74">
        <v>51.3</v>
      </c>
      <c r="J298" s="74">
        <v>69</v>
      </c>
      <c r="K298" s="74">
        <v>69</v>
      </c>
      <c r="L298" s="74">
        <v>69</v>
      </c>
      <c r="M298" s="74">
        <v>69</v>
      </c>
      <c r="N298" s="74">
        <v>69</v>
      </c>
      <c r="O298" s="74">
        <v>69</v>
      </c>
      <c r="P298" s="74">
        <v>69</v>
      </c>
      <c r="Q298" s="74">
        <v>69</v>
      </c>
      <c r="R298" s="74">
        <v>69</v>
      </c>
      <c r="S298" s="74">
        <v>69</v>
      </c>
    </row>
    <row r="299" spans="1:19">
      <c r="A299" s="14">
        <f t="shared" si="4"/>
        <v>299</v>
      </c>
      <c r="B299" s="121" t="s">
        <v>634</v>
      </c>
      <c r="C299" s="121"/>
      <c r="D299" s="121" t="s">
        <v>635</v>
      </c>
      <c r="E299" s="121" t="s">
        <v>294</v>
      </c>
      <c r="F299" s="121" t="s">
        <v>2251</v>
      </c>
      <c r="G299" s="121" t="s">
        <v>221</v>
      </c>
      <c r="H299" s="122">
        <v>1972</v>
      </c>
      <c r="I299" s="74">
        <v>51.3</v>
      </c>
      <c r="J299" s="74">
        <v>69</v>
      </c>
      <c r="K299" s="74">
        <v>69</v>
      </c>
      <c r="L299" s="74">
        <v>69</v>
      </c>
      <c r="M299" s="74">
        <v>69</v>
      </c>
      <c r="N299" s="74">
        <v>69</v>
      </c>
      <c r="O299" s="74">
        <v>69</v>
      </c>
      <c r="P299" s="74">
        <v>69</v>
      </c>
      <c r="Q299" s="74">
        <v>69</v>
      </c>
      <c r="R299" s="74">
        <v>69</v>
      </c>
      <c r="S299" s="74">
        <v>69</v>
      </c>
    </row>
    <row r="300" spans="1:19">
      <c r="A300" s="14">
        <f t="shared" si="4"/>
        <v>300</v>
      </c>
      <c r="B300" s="121" t="s">
        <v>637</v>
      </c>
      <c r="C300" s="121"/>
      <c r="D300" s="121" t="s">
        <v>638</v>
      </c>
      <c r="E300" s="121" t="s">
        <v>294</v>
      </c>
      <c r="F300" s="121" t="s">
        <v>2251</v>
      </c>
      <c r="G300" s="121" t="s">
        <v>221</v>
      </c>
      <c r="H300" s="122">
        <v>1972</v>
      </c>
      <c r="I300" s="74">
        <v>51.3</v>
      </c>
      <c r="J300" s="74">
        <v>69</v>
      </c>
      <c r="K300" s="74">
        <v>69</v>
      </c>
      <c r="L300" s="74">
        <v>69</v>
      </c>
      <c r="M300" s="74">
        <v>69</v>
      </c>
      <c r="N300" s="74">
        <v>69</v>
      </c>
      <c r="O300" s="74">
        <v>69</v>
      </c>
      <c r="P300" s="74">
        <v>69</v>
      </c>
      <c r="Q300" s="74">
        <v>69</v>
      </c>
      <c r="R300" s="74">
        <v>69</v>
      </c>
      <c r="S300" s="74">
        <v>69</v>
      </c>
    </row>
    <row r="301" spans="1:19">
      <c r="A301" s="14">
        <f t="shared" si="4"/>
        <v>301</v>
      </c>
      <c r="B301" s="121" t="s">
        <v>643</v>
      </c>
      <c r="C301" s="121"/>
      <c r="D301" s="121" t="s">
        <v>644</v>
      </c>
      <c r="E301" s="121" t="s">
        <v>294</v>
      </c>
      <c r="F301" s="121" t="s">
        <v>2251</v>
      </c>
      <c r="G301" s="121" t="s">
        <v>221</v>
      </c>
      <c r="H301" s="122">
        <v>1972</v>
      </c>
      <c r="I301" s="74">
        <v>51.3</v>
      </c>
      <c r="J301" s="74">
        <v>69</v>
      </c>
      <c r="K301" s="74">
        <v>69</v>
      </c>
      <c r="L301" s="74">
        <v>69</v>
      </c>
      <c r="M301" s="74">
        <v>69</v>
      </c>
      <c r="N301" s="74">
        <v>69</v>
      </c>
      <c r="O301" s="74">
        <v>69</v>
      </c>
      <c r="P301" s="74">
        <v>69</v>
      </c>
      <c r="Q301" s="74">
        <v>69</v>
      </c>
      <c r="R301" s="74">
        <v>69</v>
      </c>
      <c r="S301" s="74">
        <v>69</v>
      </c>
    </row>
    <row r="302" spans="1:19">
      <c r="A302" s="14">
        <f t="shared" si="4"/>
        <v>302</v>
      </c>
      <c r="B302" s="121" t="s">
        <v>646</v>
      </c>
      <c r="C302" s="121"/>
      <c r="D302" s="121" t="s">
        <v>647</v>
      </c>
      <c r="E302" s="121" t="s">
        <v>294</v>
      </c>
      <c r="F302" s="121" t="s">
        <v>2251</v>
      </c>
      <c r="G302" s="121" t="s">
        <v>221</v>
      </c>
      <c r="H302" s="122">
        <v>1972</v>
      </c>
      <c r="I302" s="74">
        <v>51.3</v>
      </c>
      <c r="J302" s="74">
        <v>69</v>
      </c>
      <c r="K302" s="74">
        <v>69</v>
      </c>
      <c r="L302" s="74">
        <v>69</v>
      </c>
      <c r="M302" s="74">
        <v>69</v>
      </c>
      <c r="N302" s="74">
        <v>69</v>
      </c>
      <c r="O302" s="74">
        <v>69</v>
      </c>
      <c r="P302" s="74">
        <v>69</v>
      </c>
      <c r="Q302" s="74">
        <v>69</v>
      </c>
      <c r="R302" s="74">
        <v>69</v>
      </c>
      <c r="S302" s="74">
        <v>69</v>
      </c>
    </row>
    <row r="303" spans="1:19">
      <c r="A303" s="14">
        <f t="shared" si="4"/>
        <v>303</v>
      </c>
      <c r="B303" s="121" t="s">
        <v>651</v>
      </c>
      <c r="C303" s="121"/>
      <c r="D303" s="121" t="s">
        <v>652</v>
      </c>
      <c r="E303" s="121" t="s">
        <v>294</v>
      </c>
      <c r="F303" s="121" t="s">
        <v>2251</v>
      </c>
      <c r="G303" s="121" t="s">
        <v>221</v>
      </c>
      <c r="H303" s="122">
        <v>1974</v>
      </c>
      <c r="I303" s="74">
        <v>62</v>
      </c>
      <c r="J303" s="74">
        <v>69</v>
      </c>
      <c r="K303" s="74">
        <v>69</v>
      </c>
      <c r="L303" s="74">
        <v>69</v>
      </c>
      <c r="M303" s="74">
        <v>69</v>
      </c>
      <c r="N303" s="74">
        <v>69</v>
      </c>
      <c r="O303" s="74">
        <v>69</v>
      </c>
      <c r="P303" s="74">
        <v>69</v>
      </c>
      <c r="Q303" s="74">
        <v>69</v>
      </c>
      <c r="R303" s="74">
        <v>69</v>
      </c>
      <c r="S303" s="74">
        <v>69</v>
      </c>
    </row>
    <row r="304" spans="1:19">
      <c r="A304" s="14">
        <f t="shared" si="4"/>
        <v>304</v>
      </c>
      <c r="B304" s="121" t="s">
        <v>655</v>
      </c>
      <c r="C304" s="121"/>
      <c r="D304" s="121" t="s">
        <v>656</v>
      </c>
      <c r="E304" s="121" t="s">
        <v>294</v>
      </c>
      <c r="F304" s="121" t="s">
        <v>2251</v>
      </c>
      <c r="G304" s="121" t="s">
        <v>221</v>
      </c>
      <c r="H304" s="122">
        <v>1974</v>
      </c>
      <c r="I304" s="74">
        <v>62</v>
      </c>
      <c r="J304" s="74">
        <v>69</v>
      </c>
      <c r="K304" s="74">
        <v>69</v>
      </c>
      <c r="L304" s="74">
        <v>69</v>
      </c>
      <c r="M304" s="74">
        <v>69</v>
      </c>
      <c r="N304" s="74">
        <v>69</v>
      </c>
      <c r="O304" s="74">
        <v>69</v>
      </c>
      <c r="P304" s="74">
        <v>69</v>
      </c>
      <c r="Q304" s="74">
        <v>69</v>
      </c>
      <c r="R304" s="74">
        <v>69</v>
      </c>
      <c r="S304" s="74">
        <v>69</v>
      </c>
    </row>
    <row r="305" spans="1:19">
      <c r="A305" s="14">
        <f t="shared" si="4"/>
        <v>305</v>
      </c>
      <c r="B305" s="121" t="s">
        <v>831</v>
      </c>
      <c r="C305" s="121"/>
      <c r="D305" s="121" t="s">
        <v>823</v>
      </c>
      <c r="E305" s="121" t="s">
        <v>294</v>
      </c>
      <c r="F305" s="121" t="s">
        <v>2252</v>
      </c>
      <c r="G305" s="121" t="s">
        <v>221</v>
      </c>
      <c r="H305" s="122">
        <v>1975</v>
      </c>
      <c r="I305" s="74">
        <v>85</v>
      </c>
      <c r="J305" s="74">
        <v>65</v>
      </c>
      <c r="K305" s="74">
        <v>65</v>
      </c>
      <c r="L305" s="74">
        <v>65</v>
      </c>
      <c r="M305" s="74">
        <v>65</v>
      </c>
      <c r="N305" s="74">
        <v>65</v>
      </c>
      <c r="O305" s="74">
        <v>65</v>
      </c>
      <c r="P305" s="74">
        <v>65</v>
      </c>
      <c r="Q305" s="74">
        <v>65</v>
      </c>
      <c r="R305" s="74">
        <v>65</v>
      </c>
      <c r="S305" s="74">
        <v>65</v>
      </c>
    </row>
    <row r="306" spans="1:19">
      <c r="A306" s="14">
        <f t="shared" si="4"/>
        <v>306</v>
      </c>
      <c r="B306" s="121" t="s">
        <v>834</v>
      </c>
      <c r="C306" s="121"/>
      <c r="D306" s="121" t="s">
        <v>824</v>
      </c>
      <c r="E306" s="121" t="s">
        <v>294</v>
      </c>
      <c r="F306" s="121" t="s">
        <v>2252</v>
      </c>
      <c r="G306" s="121" t="s">
        <v>221</v>
      </c>
      <c r="H306" s="122">
        <v>1975</v>
      </c>
      <c r="I306" s="74">
        <v>85</v>
      </c>
      <c r="J306" s="74">
        <v>65</v>
      </c>
      <c r="K306" s="74">
        <v>65</v>
      </c>
      <c r="L306" s="74">
        <v>65</v>
      </c>
      <c r="M306" s="74">
        <v>65</v>
      </c>
      <c r="N306" s="74">
        <v>65</v>
      </c>
      <c r="O306" s="74">
        <v>65</v>
      </c>
      <c r="P306" s="74">
        <v>65</v>
      </c>
      <c r="Q306" s="74">
        <v>65</v>
      </c>
      <c r="R306" s="74">
        <v>65</v>
      </c>
      <c r="S306" s="74">
        <v>65</v>
      </c>
    </row>
    <row r="307" spans="1:19">
      <c r="A307" s="14">
        <f t="shared" si="4"/>
        <v>307</v>
      </c>
      <c r="B307" s="121" t="s">
        <v>837</v>
      </c>
      <c r="C307" s="121"/>
      <c r="D307" s="121" t="s">
        <v>825</v>
      </c>
      <c r="E307" s="121" t="s">
        <v>294</v>
      </c>
      <c r="F307" s="121" t="s">
        <v>2252</v>
      </c>
      <c r="G307" s="121" t="s">
        <v>221</v>
      </c>
      <c r="H307" s="122">
        <v>1975</v>
      </c>
      <c r="I307" s="74">
        <v>85</v>
      </c>
      <c r="J307" s="74">
        <v>65</v>
      </c>
      <c r="K307" s="74">
        <v>65</v>
      </c>
      <c r="L307" s="74">
        <v>65</v>
      </c>
      <c r="M307" s="74">
        <v>65</v>
      </c>
      <c r="N307" s="74">
        <v>65</v>
      </c>
      <c r="O307" s="74">
        <v>65</v>
      </c>
      <c r="P307" s="74">
        <v>65</v>
      </c>
      <c r="Q307" s="74">
        <v>65</v>
      </c>
      <c r="R307" s="74">
        <v>65</v>
      </c>
      <c r="S307" s="74">
        <v>65</v>
      </c>
    </row>
    <row r="308" spans="1:19">
      <c r="A308" s="14">
        <f t="shared" si="4"/>
        <v>308</v>
      </c>
      <c r="B308" s="121" t="s">
        <v>840</v>
      </c>
      <c r="C308" s="121"/>
      <c r="D308" s="121" t="s">
        <v>826</v>
      </c>
      <c r="E308" s="121" t="s">
        <v>294</v>
      </c>
      <c r="F308" s="121" t="s">
        <v>2252</v>
      </c>
      <c r="G308" s="121" t="s">
        <v>221</v>
      </c>
      <c r="H308" s="122">
        <v>1975</v>
      </c>
      <c r="I308" s="74">
        <v>85</v>
      </c>
      <c r="J308" s="74">
        <v>65</v>
      </c>
      <c r="K308" s="74">
        <v>65</v>
      </c>
      <c r="L308" s="74">
        <v>65</v>
      </c>
      <c r="M308" s="74">
        <v>65</v>
      </c>
      <c r="N308" s="74">
        <v>65</v>
      </c>
      <c r="O308" s="74">
        <v>65</v>
      </c>
      <c r="P308" s="74">
        <v>65</v>
      </c>
      <c r="Q308" s="74">
        <v>65</v>
      </c>
      <c r="R308" s="74">
        <v>65</v>
      </c>
      <c r="S308" s="74">
        <v>65</v>
      </c>
    </row>
    <row r="309" spans="1:19">
      <c r="A309" s="14">
        <f t="shared" si="4"/>
        <v>309</v>
      </c>
      <c r="B309" s="121" t="s">
        <v>843</v>
      </c>
      <c r="C309" s="121"/>
      <c r="D309" s="121" t="s">
        <v>827</v>
      </c>
      <c r="E309" s="121" t="s">
        <v>294</v>
      </c>
      <c r="F309" s="121" t="s">
        <v>2252</v>
      </c>
      <c r="G309" s="121" t="s">
        <v>221</v>
      </c>
      <c r="H309" s="122">
        <v>1975</v>
      </c>
      <c r="I309" s="74">
        <v>85</v>
      </c>
      <c r="J309" s="74">
        <v>65</v>
      </c>
      <c r="K309" s="74">
        <v>65</v>
      </c>
      <c r="L309" s="74">
        <v>65</v>
      </c>
      <c r="M309" s="74">
        <v>65</v>
      </c>
      <c r="N309" s="74">
        <v>65</v>
      </c>
      <c r="O309" s="74">
        <v>65</v>
      </c>
      <c r="P309" s="74">
        <v>65</v>
      </c>
      <c r="Q309" s="74">
        <v>65</v>
      </c>
      <c r="R309" s="74">
        <v>65</v>
      </c>
      <c r="S309" s="74">
        <v>65</v>
      </c>
    </row>
    <row r="310" spans="1:19">
      <c r="A310" s="14">
        <f t="shared" si="4"/>
        <v>310</v>
      </c>
      <c r="B310" s="121" t="s">
        <v>846</v>
      </c>
      <c r="C310" s="121"/>
      <c r="D310" s="121" t="s">
        <v>828</v>
      </c>
      <c r="E310" s="121" t="s">
        <v>294</v>
      </c>
      <c r="F310" s="121" t="s">
        <v>2252</v>
      </c>
      <c r="G310" s="121" t="s">
        <v>221</v>
      </c>
      <c r="H310" s="122">
        <v>1975</v>
      </c>
      <c r="I310" s="74">
        <v>85</v>
      </c>
      <c r="J310" s="74">
        <v>65</v>
      </c>
      <c r="K310" s="74">
        <v>65</v>
      </c>
      <c r="L310" s="74">
        <v>65</v>
      </c>
      <c r="M310" s="74">
        <v>65</v>
      </c>
      <c r="N310" s="74">
        <v>65</v>
      </c>
      <c r="O310" s="74">
        <v>65</v>
      </c>
      <c r="P310" s="74">
        <v>65</v>
      </c>
      <c r="Q310" s="74">
        <v>65</v>
      </c>
      <c r="R310" s="74">
        <v>65</v>
      </c>
      <c r="S310" s="74">
        <v>65</v>
      </c>
    </row>
    <row r="311" spans="1:19">
      <c r="A311" s="14">
        <f t="shared" si="4"/>
        <v>311</v>
      </c>
      <c r="B311" s="121" t="s">
        <v>640</v>
      </c>
      <c r="C311" s="121"/>
      <c r="D311" s="121" t="s">
        <v>641</v>
      </c>
      <c r="E311" s="121" t="s">
        <v>294</v>
      </c>
      <c r="F311" s="121" t="s">
        <v>2251</v>
      </c>
      <c r="G311" s="121" t="s">
        <v>221</v>
      </c>
      <c r="H311" s="122">
        <v>1974</v>
      </c>
      <c r="I311" s="74">
        <v>113.1</v>
      </c>
      <c r="J311" s="74">
        <v>110</v>
      </c>
      <c r="K311" s="74">
        <v>110</v>
      </c>
      <c r="L311" s="74">
        <v>110</v>
      </c>
      <c r="M311" s="74">
        <v>110</v>
      </c>
      <c r="N311" s="74">
        <v>110</v>
      </c>
      <c r="O311" s="74">
        <v>110</v>
      </c>
      <c r="P311" s="74">
        <v>110</v>
      </c>
      <c r="Q311" s="74">
        <v>110</v>
      </c>
      <c r="R311" s="74">
        <v>110</v>
      </c>
      <c r="S311" s="74">
        <v>110</v>
      </c>
    </row>
    <row r="312" spans="1:19">
      <c r="A312" s="14">
        <f t="shared" si="4"/>
        <v>312</v>
      </c>
      <c r="B312" s="121" t="s">
        <v>659</v>
      </c>
      <c r="C312" s="121"/>
      <c r="D312" s="121" t="s">
        <v>660</v>
      </c>
      <c r="E312" s="121" t="s">
        <v>294</v>
      </c>
      <c r="F312" s="121" t="s">
        <v>2251</v>
      </c>
      <c r="G312" s="121" t="s">
        <v>221</v>
      </c>
      <c r="H312" s="122">
        <v>1974</v>
      </c>
      <c r="I312" s="74">
        <v>113.1</v>
      </c>
      <c r="J312" s="74">
        <v>110</v>
      </c>
      <c r="K312" s="74">
        <v>110</v>
      </c>
      <c r="L312" s="74">
        <v>110</v>
      </c>
      <c r="M312" s="74">
        <v>110</v>
      </c>
      <c r="N312" s="74">
        <v>110</v>
      </c>
      <c r="O312" s="74">
        <v>110</v>
      </c>
      <c r="P312" s="74">
        <v>110</v>
      </c>
      <c r="Q312" s="74">
        <v>110</v>
      </c>
      <c r="R312" s="74">
        <v>110</v>
      </c>
      <c r="S312" s="74">
        <v>110</v>
      </c>
    </row>
    <row r="313" spans="1:19">
      <c r="A313" s="14">
        <f t="shared" si="4"/>
        <v>313</v>
      </c>
      <c r="B313" s="121" t="s">
        <v>663</v>
      </c>
      <c r="C313" s="121"/>
      <c r="D313" s="121" t="s">
        <v>664</v>
      </c>
      <c r="E313" s="121" t="s">
        <v>665</v>
      </c>
      <c r="F313" s="121" t="s">
        <v>2251</v>
      </c>
      <c r="G313" s="121" t="s">
        <v>221</v>
      </c>
      <c r="H313" s="122">
        <v>2000</v>
      </c>
      <c r="I313" s="74">
        <v>129.06</v>
      </c>
      <c r="J313" s="74">
        <v>102.4</v>
      </c>
      <c r="K313" s="74">
        <v>102.4</v>
      </c>
      <c r="L313" s="74">
        <v>102.4</v>
      </c>
      <c r="M313" s="74">
        <v>102.4</v>
      </c>
      <c r="N313" s="74">
        <v>102.4</v>
      </c>
      <c r="O313" s="74">
        <v>102.4</v>
      </c>
      <c r="P313" s="74">
        <v>102.4</v>
      </c>
      <c r="Q313" s="74">
        <v>102.4</v>
      </c>
      <c r="R313" s="74">
        <v>102.4</v>
      </c>
      <c r="S313" s="74">
        <v>102.4</v>
      </c>
    </row>
    <row r="314" spans="1:19">
      <c r="A314" s="14">
        <f t="shared" si="4"/>
        <v>314</v>
      </c>
      <c r="B314" s="121" t="s">
        <v>668</v>
      </c>
      <c r="C314" s="121"/>
      <c r="D314" s="121" t="s">
        <v>669</v>
      </c>
      <c r="E314" s="121" t="s">
        <v>665</v>
      </c>
      <c r="F314" s="121" t="s">
        <v>2251</v>
      </c>
      <c r="G314" s="121" t="s">
        <v>221</v>
      </c>
      <c r="H314" s="122">
        <v>2000</v>
      </c>
      <c r="I314" s="74">
        <v>129.06</v>
      </c>
      <c r="J314" s="74">
        <v>102.4</v>
      </c>
      <c r="K314" s="74">
        <v>102.4</v>
      </c>
      <c r="L314" s="74">
        <v>102.4</v>
      </c>
      <c r="M314" s="74">
        <v>102.4</v>
      </c>
      <c r="N314" s="74">
        <v>102.4</v>
      </c>
      <c r="O314" s="74">
        <v>102.4</v>
      </c>
      <c r="P314" s="74">
        <v>102.4</v>
      </c>
      <c r="Q314" s="74">
        <v>102.4</v>
      </c>
      <c r="R314" s="74">
        <v>102.4</v>
      </c>
      <c r="S314" s="74">
        <v>102.4</v>
      </c>
    </row>
    <row r="315" spans="1:19">
      <c r="A315" s="14">
        <f t="shared" si="4"/>
        <v>315</v>
      </c>
      <c r="B315" s="121" t="s">
        <v>672</v>
      </c>
      <c r="C315" s="121"/>
      <c r="D315" s="121" t="s">
        <v>673</v>
      </c>
      <c r="E315" s="121" t="s">
        <v>665</v>
      </c>
      <c r="F315" s="121" t="s">
        <v>2251</v>
      </c>
      <c r="G315" s="121" t="s">
        <v>221</v>
      </c>
      <c r="H315" s="122">
        <v>2000</v>
      </c>
      <c r="I315" s="74">
        <v>129.06</v>
      </c>
      <c r="J315" s="74">
        <v>102.4</v>
      </c>
      <c r="K315" s="74">
        <v>102.4</v>
      </c>
      <c r="L315" s="74">
        <v>102.4</v>
      </c>
      <c r="M315" s="74">
        <v>102.4</v>
      </c>
      <c r="N315" s="74">
        <v>102.4</v>
      </c>
      <c r="O315" s="74">
        <v>102.4</v>
      </c>
      <c r="P315" s="74">
        <v>102.4</v>
      </c>
      <c r="Q315" s="74">
        <v>102.4</v>
      </c>
      <c r="R315" s="74">
        <v>102.4</v>
      </c>
      <c r="S315" s="74">
        <v>102.4</v>
      </c>
    </row>
    <row r="316" spans="1:19">
      <c r="A316" s="14">
        <f t="shared" si="4"/>
        <v>316</v>
      </c>
      <c r="B316" s="121" t="s">
        <v>676</v>
      </c>
      <c r="C316" s="121"/>
      <c r="D316" s="121" t="s">
        <v>677</v>
      </c>
      <c r="E316" s="121" t="s">
        <v>665</v>
      </c>
      <c r="F316" s="121" t="s">
        <v>2251</v>
      </c>
      <c r="G316" s="121" t="s">
        <v>221</v>
      </c>
      <c r="H316" s="122">
        <v>2000</v>
      </c>
      <c r="I316" s="74">
        <v>143.65</v>
      </c>
      <c r="J316" s="74">
        <v>131.5</v>
      </c>
      <c r="K316" s="74">
        <v>131.5</v>
      </c>
      <c r="L316" s="74">
        <v>131.5</v>
      </c>
      <c r="M316" s="74">
        <v>131.5</v>
      </c>
      <c r="N316" s="74">
        <v>131.5</v>
      </c>
      <c r="O316" s="74">
        <v>131.5</v>
      </c>
      <c r="P316" s="74">
        <v>131.5</v>
      </c>
      <c r="Q316" s="74">
        <v>131.5</v>
      </c>
      <c r="R316" s="74">
        <v>131.5</v>
      </c>
      <c r="S316" s="74">
        <v>131.5</v>
      </c>
    </row>
    <row r="317" spans="1:19">
      <c r="A317" s="14">
        <f t="shared" si="4"/>
        <v>317</v>
      </c>
      <c r="B317" s="121" t="s">
        <v>2582</v>
      </c>
      <c r="C317" s="121"/>
      <c r="D317" s="121" t="s">
        <v>2583</v>
      </c>
      <c r="E317" s="121" t="s">
        <v>297</v>
      </c>
      <c r="F317" s="121" t="s">
        <v>2252</v>
      </c>
      <c r="G317" s="121" t="s">
        <v>46</v>
      </c>
      <c r="H317" s="122">
        <v>1985</v>
      </c>
      <c r="I317" s="74">
        <v>94</v>
      </c>
      <c r="J317" s="74">
        <v>80</v>
      </c>
      <c r="K317" s="74">
        <v>80</v>
      </c>
      <c r="L317" s="74">
        <v>80</v>
      </c>
      <c r="M317" s="74">
        <v>80</v>
      </c>
      <c r="N317" s="74">
        <v>80</v>
      </c>
      <c r="O317" s="74">
        <v>80</v>
      </c>
      <c r="P317" s="74">
        <v>80</v>
      </c>
      <c r="Q317" s="74">
        <v>80</v>
      </c>
      <c r="R317" s="74">
        <v>80</v>
      </c>
      <c r="S317" s="74">
        <v>80</v>
      </c>
    </row>
    <row r="318" spans="1:19">
      <c r="A318" s="14">
        <f t="shared" si="4"/>
        <v>318</v>
      </c>
      <c r="B318" s="121" t="s">
        <v>2413</v>
      </c>
      <c r="C318" s="121"/>
      <c r="D318" s="121" t="s">
        <v>853</v>
      </c>
      <c r="E318" s="121" t="s">
        <v>854</v>
      </c>
      <c r="F318" s="121" t="s">
        <v>2253</v>
      </c>
      <c r="G318" s="121" t="s">
        <v>45</v>
      </c>
      <c r="H318" s="122">
        <v>1965</v>
      </c>
      <c r="I318" s="74">
        <v>239</v>
      </c>
      <c r="J318" s="74">
        <v>235</v>
      </c>
      <c r="K318" s="74">
        <v>235</v>
      </c>
      <c r="L318" s="74">
        <v>235</v>
      </c>
      <c r="M318" s="74">
        <v>235</v>
      </c>
      <c r="N318" s="74">
        <v>235</v>
      </c>
      <c r="O318" s="74">
        <v>235</v>
      </c>
      <c r="P318" s="74">
        <v>235</v>
      </c>
      <c r="Q318" s="74">
        <v>235</v>
      </c>
      <c r="R318" s="74">
        <v>235</v>
      </c>
      <c r="S318" s="74">
        <v>235</v>
      </c>
    </row>
    <row r="319" spans="1:19">
      <c r="A319" s="14">
        <f t="shared" si="4"/>
        <v>319</v>
      </c>
      <c r="B319" s="121" t="s">
        <v>2607</v>
      </c>
      <c r="C319" s="121"/>
      <c r="D319" s="121" t="s">
        <v>2608</v>
      </c>
      <c r="E319" s="121" t="s">
        <v>665</v>
      </c>
      <c r="F319" s="121" t="s">
        <v>2252</v>
      </c>
      <c r="G319" s="121" t="s">
        <v>221</v>
      </c>
      <c r="H319" s="122">
        <v>2021</v>
      </c>
      <c r="I319" s="74">
        <v>60.5</v>
      </c>
      <c r="J319" s="74">
        <v>49.8</v>
      </c>
      <c r="K319" s="74">
        <v>49.8</v>
      </c>
      <c r="L319" s="74">
        <v>49.8</v>
      </c>
      <c r="M319" s="74">
        <v>49.8</v>
      </c>
      <c r="N319" s="74">
        <v>49.8</v>
      </c>
      <c r="O319" s="74">
        <v>49.8</v>
      </c>
      <c r="P319" s="74">
        <v>49.8</v>
      </c>
      <c r="Q319" s="74">
        <v>49.8</v>
      </c>
      <c r="R319" s="74">
        <v>49.8</v>
      </c>
      <c r="S319" s="74">
        <v>49.8</v>
      </c>
    </row>
    <row r="320" spans="1:19">
      <c r="A320" s="14">
        <f t="shared" si="4"/>
        <v>320</v>
      </c>
      <c r="B320" s="121" t="s">
        <v>2609</v>
      </c>
      <c r="C320" s="121"/>
      <c r="D320" s="121" t="s">
        <v>2610</v>
      </c>
      <c r="E320" s="121" t="s">
        <v>665</v>
      </c>
      <c r="F320" s="121" t="s">
        <v>2252</v>
      </c>
      <c r="G320" s="121" t="s">
        <v>221</v>
      </c>
      <c r="H320" s="122">
        <v>2021</v>
      </c>
      <c r="I320" s="74">
        <v>60.5</v>
      </c>
      <c r="J320" s="74">
        <v>49.8</v>
      </c>
      <c r="K320" s="74">
        <v>49.8</v>
      </c>
      <c r="L320" s="74">
        <v>49.8</v>
      </c>
      <c r="M320" s="74">
        <v>49.8</v>
      </c>
      <c r="N320" s="74">
        <v>49.8</v>
      </c>
      <c r="O320" s="74">
        <v>49.8</v>
      </c>
      <c r="P320" s="74">
        <v>49.8</v>
      </c>
      <c r="Q320" s="74">
        <v>49.8</v>
      </c>
      <c r="R320" s="74">
        <v>49.8</v>
      </c>
      <c r="S320" s="74">
        <v>49.8</v>
      </c>
    </row>
    <row r="321" spans="1:19">
      <c r="A321" s="14">
        <f t="shared" si="4"/>
        <v>321</v>
      </c>
      <c r="B321" s="121" t="s">
        <v>2611</v>
      </c>
      <c r="C321" s="121"/>
      <c r="D321" s="121" t="s">
        <v>2612</v>
      </c>
      <c r="E321" s="121" t="s">
        <v>665</v>
      </c>
      <c r="F321" s="121" t="s">
        <v>2252</v>
      </c>
      <c r="G321" s="121" t="s">
        <v>221</v>
      </c>
      <c r="H321" s="122">
        <v>2021</v>
      </c>
      <c r="I321" s="74">
        <v>60.5</v>
      </c>
      <c r="J321" s="74">
        <v>49.8</v>
      </c>
      <c r="K321" s="74">
        <v>49.8</v>
      </c>
      <c r="L321" s="74">
        <v>49.8</v>
      </c>
      <c r="M321" s="74">
        <v>49.8</v>
      </c>
      <c r="N321" s="74">
        <v>49.8</v>
      </c>
      <c r="O321" s="74">
        <v>49.8</v>
      </c>
      <c r="P321" s="74">
        <v>49.8</v>
      </c>
      <c r="Q321" s="74">
        <v>49.8</v>
      </c>
      <c r="R321" s="74">
        <v>49.8</v>
      </c>
      <c r="S321" s="74">
        <v>49.8</v>
      </c>
    </row>
    <row r="322" spans="1:19">
      <c r="A322" s="14">
        <f t="shared" si="4"/>
        <v>322</v>
      </c>
      <c r="B322" s="121" t="s">
        <v>2613</v>
      </c>
      <c r="C322" s="121"/>
      <c r="D322" s="121" t="s">
        <v>2614</v>
      </c>
      <c r="E322" s="121" t="s">
        <v>665</v>
      </c>
      <c r="F322" s="121" t="s">
        <v>2252</v>
      </c>
      <c r="G322" s="121" t="s">
        <v>221</v>
      </c>
      <c r="H322" s="122">
        <v>2021</v>
      </c>
      <c r="I322" s="74">
        <v>60.5</v>
      </c>
      <c r="J322" s="74">
        <v>49.8</v>
      </c>
      <c r="K322" s="74">
        <v>49.8</v>
      </c>
      <c r="L322" s="74">
        <v>49.8</v>
      </c>
      <c r="M322" s="74">
        <v>49.8</v>
      </c>
      <c r="N322" s="74">
        <v>49.8</v>
      </c>
      <c r="O322" s="74">
        <v>49.8</v>
      </c>
      <c r="P322" s="74">
        <v>49.8</v>
      </c>
      <c r="Q322" s="74">
        <v>49.8</v>
      </c>
      <c r="R322" s="74">
        <v>49.8</v>
      </c>
      <c r="S322" s="74">
        <v>49.8</v>
      </c>
    </row>
    <row r="323" spans="1:19">
      <c r="A323" s="14">
        <f t="shared" si="4"/>
        <v>323</v>
      </c>
      <c r="B323" s="121" t="s">
        <v>2615</v>
      </c>
      <c r="C323" s="121"/>
      <c r="D323" s="121" t="s">
        <v>2616</v>
      </c>
      <c r="E323" s="121" t="s">
        <v>665</v>
      </c>
      <c r="F323" s="121" t="s">
        <v>2252</v>
      </c>
      <c r="G323" s="121" t="s">
        <v>221</v>
      </c>
      <c r="H323" s="122">
        <v>2021</v>
      </c>
      <c r="I323" s="74">
        <v>60.5</v>
      </c>
      <c r="J323" s="74">
        <v>49.8</v>
      </c>
      <c r="K323" s="74">
        <v>49.8</v>
      </c>
      <c r="L323" s="74">
        <v>49.8</v>
      </c>
      <c r="M323" s="74">
        <v>49.8</v>
      </c>
      <c r="N323" s="74">
        <v>49.8</v>
      </c>
      <c r="O323" s="74">
        <v>49.8</v>
      </c>
      <c r="P323" s="74">
        <v>49.8</v>
      </c>
      <c r="Q323" s="74">
        <v>49.8</v>
      </c>
      <c r="R323" s="74">
        <v>49.8</v>
      </c>
      <c r="S323" s="74">
        <v>49.8</v>
      </c>
    </row>
    <row r="324" spans="1:19">
      <c r="A324" s="14">
        <f t="shared" si="4"/>
        <v>324</v>
      </c>
      <c r="B324" s="121" t="s">
        <v>2617</v>
      </c>
      <c r="C324" s="121"/>
      <c r="D324" s="121" t="s">
        <v>2618</v>
      </c>
      <c r="E324" s="121" t="s">
        <v>665</v>
      </c>
      <c r="F324" s="121" t="s">
        <v>2252</v>
      </c>
      <c r="G324" s="121" t="s">
        <v>221</v>
      </c>
      <c r="H324" s="122">
        <v>2021</v>
      </c>
      <c r="I324" s="74">
        <v>60.5</v>
      </c>
      <c r="J324" s="74">
        <v>49.8</v>
      </c>
      <c r="K324" s="74">
        <v>49.8</v>
      </c>
      <c r="L324" s="74">
        <v>49.8</v>
      </c>
      <c r="M324" s="74">
        <v>49.8</v>
      </c>
      <c r="N324" s="74">
        <v>49.8</v>
      </c>
      <c r="O324" s="74">
        <v>49.8</v>
      </c>
      <c r="P324" s="74">
        <v>49.8</v>
      </c>
      <c r="Q324" s="74">
        <v>49.8</v>
      </c>
      <c r="R324" s="74">
        <v>49.8</v>
      </c>
      <c r="S324" s="74">
        <v>49.8</v>
      </c>
    </row>
    <row r="325" spans="1:19">
      <c r="A325" s="14">
        <f t="shared" si="4"/>
        <v>325</v>
      </c>
      <c r="B325" s="121" t="s">
        <v>2619</v>
      </c>
      <c r="C325" s="121"/>
      <c r="D325" s="121" t="s">
        <v>2620</v>
      </c>
      <c r="E325" s="121" t="s">
        <v>665</v>
      </c>
      <c r="F325" s="121" t="s">
        <v>2252</v>
      </c>
      <c r="G325" s="121" t="s">
        <v>221</v>
      </c>
      <c r="H325" s="122">
        <v>2021</v>
      </c>
      <c r="I325" s="74">
        <v>60.5</v>
      </c>
      <c r="J325" s="74">
        <v>49.8</v>
      </c>
      <c r="K325" s="74">
        <v>49.8</v>
      </c>
      <c r="L325" s="74">
        <v>49.8</v>
      </c>
      <c r="M325" s="74">
        <v>49.8</v>
      </c>
      <c r="N325" s="74">
        <v>49.8</v>
      </c>
      <c r="O325" s="74">
        <v>49.8</v>
      </c>
      <c r="P325" s="74">
        <v>49.8</v>
      </c>
      <c r="Q325" s="74">
        <v>49.8</v>
      </c>
      <c r="R325" s="74">
        <v>49.8</v>
      </c>
      <c r="S325" s="74">
        <v>49.8</v>
      </c>
    </row>
    <row r="326" spans="1:19">
      <c r="A326" s="14">
        <f t="shared" ref="A326:A389" si="5">A325+1</f>
        <v>326</v>
      </c>
      <c r="B326" s="121" t="s">
        <v>2621</v>
      </c>
      <c r="C326" s="121"/>
      <c r="D326" s="121" t="s">
        <v>2622</v>
      </c>
      <c r="E326" s="121" t="s">
        <v>665</v>
      </c>
      <c r="F326" s="121" t="s">
        <v>2252</v>
      </c>
      <c r="G326" s="121" t="s">
        <v>221</v>
      </c>
      <c r="H326" s="122">
        <v>2021</v>
      </c>
      <c r="I326" s="74">
        <v>60.5</v>
      </c>
      <c r="J326" s="74">
        <v>49.8</v>
      </c>
      <c r="K326" s="74">
        <v>49.8</v>
      </c>
      <c r="L326" s="74">
        <v>49.8</v>
      </c>
      <c r="M326" s="74">
        <v>49.8</v>
      </c>
      <c r="N326" s="74">
        <v>49.8</v>
      </c>
      <c r="O326" s="74">
        <v>49.8</v>
      </c>
      <c r="P326" s="74">
        <v>49.8</v>
      </c>
      <c r="Q326" s="74">
        <v>49.8</v>
      </c>
      <c r="R326" s="74">
        <v>49.8</v>
      </c>
      <c r="S326" s="74">
        <v>49.8</v>
      </c>
    </row>
    <row r="327" spans="1:19">
      <c r="A327" s="14">
        <f t="shared" si="5"/>
        <v>327</v>
      </c>
      <c r="B327" s="121" t="s">
        <v>2623</v>
      </c>
      <c r="C327" s="121"/>
      <c r="D327" s="121" t="s">
        <v>2624</v>
      </c>
      <c r="E327" s="121" t="s">
        <v>665</v>
      </c>
      <c r="F327" s="121" t="s">
        <v>2252</v>
      </c>
      <c r="G327" s="121" t="s">
        <v>221</v>
      </c>
      <c r="H327" s="122">
        <v>2021</v>
      </c>
      <c r="I327" s="74">
        <v>60.5</v>
      </c>
      <c r="J327" s="74">
        <v>49.8</v>
      </c>
      <c r="K327" s="74">
        <v>49.8</v>
      </c>
      <c r="L327" s="74">
        <v>49.8</v>
      </c>
      <c r="M327" s="74">
        <v>49.8</v>
      </c>
      <c r="N327" s="74">
        <v>49.8</v>
      </c>
      <c r="O327" s="74">
        <v>49.8</v>
      </c>
      <c r="P327" s="74">
        <v>49.8</v>
      </c>
      <c r="Q327" s="74">
        <v>49.8</v>
      </c>
      <c r="R327" s="74">
        <v>49.8</v>
      </c>
      <c r="S327" s="74">
        <v>49.8</v>
      </c>
    </row>
    <row r="328" spans="1:19">
      <c r="A328" s="14">
        <f t="shared" si="5"/>
        <v>328</v>
      </c>
      <c r="B328" s="121" t="s">
        <v>2625</v>
      </c>
      <c r="C328" s="121"/>
      <c r="D328" s="121" t="s">
        <v>2626</v>
      </c>
      <c r="E328" s="121" t="s">
        <v>665</v>
      </c>
      <c r="F328" s="121" t="s">
        <v>2252</v>
      </c>
      <c r="G328" s="121" t="s">
        <v>221</v>
      </c>
      <c r="H328" s="122">
        <v>2021</v>
      </c>
      <c r="I328" s="74">
        <v>60.5</v>
      </c>
      <c r="J328" s="74">
        <v>49.8</v>
      </c>
      <c r="K328" s="74">
        <v>49.8</v>
      </c>
      <c r="L328" s="74">
        <v>49.8</v>
      </c>
      <c r="M328" s="74">
        <v>49.8</v>
      </c>
      <c r="N328" s="74">
        <v>49.8</v>
      </c>
      <c r="O328" s="74">
        <v>49.8</v>
      </c>
      <c r="P328" s="74">
        <v>49.8</v>
      </c>
      <c r="Q328" s="74">
        <v>49.8</v>
      </c>
      <c r="R328" s="74">
        <v>49.8</v>
      </c>
      <c r="S328" s="74">
        <v>49.8</v>
      </c>
    </row>
    <row r="329" spans="1:19">
      <c r="A329" s="14">
        <f t="shared" si="5"/>
        <v>329</v>
      </c>
      <c r="B329" s="121" t="s">
        <v>829</v>
      </c>
      <c r="C329" s="121"/>
      <c r="D329" s="121" t="s">
        <v>830</v>
      </c>
      <c r="E329" s="121" t="s">
        <v>51</v>
      </c>
      <c r="F329" s="121" t="s">
        <v>2252</v>
      </c>
      <c r="G329" s="121" t="s">
        <v>46</v>
      </c>
      <c r="H329" s="122">
        <v>2009</v>
      </c>
      <c r="I329" s="74">
        <v>64.5</v>
      </c>
      <c r="J329" s="74">
        <v>48</v>
      </c>
      <c r="K329" s="74">
        <v>48</v>
      </c>
      <c r="L329" s="74">
        <v>48</v>
      </c>
      <c r="M329" s="74">
        <v>48</v>
      </c>
      <c r="N329" s="74">
        <v>48</v>
      </c>
      <c r="O329" s="74">
        <v>48</v>
      </c>
      <c r="P329" s="74">
        <v>48</v>
      </c>
      <c r="Q329" s="74">
        <v>48</v>
      </c>
      <c r="R329" s="74">
        <v>48</v>
      </c>
      <c r="S329" s="74">
        <v>48</v>
      </c>
    </row>
    <row r="330" spans="1:19">
      <c r="A330" s="14">
        <f t="shared" si="5"/>
        <v>330</v>
      </c>
      <c r="B330" s="121" t="s">
        <v>832</v>
      </c>
      <c r="C330" s="121"/>
      <c r="D330" s="121" t="s">
        <v>833</v>
      </c>
      <c r="E330" s="121" t="s">
        <v>51</v>
      </c>
      <c r="F330" s="121" t="s">
        <v>2252</v>
      </c>
      <c r="G330" s="121" t="s">
        <v>46</v>
      </c>
      <c r="H330" s="122">
        <v>2009</v>
      </c>
      <c r="I330" s="74">
        <v>64.5</v>
      </c>
      <c r="J330" s="74">
        <v>48</v>
      </c>
      <c r="K330" s="74">
        <v>48</v>
      </c>
      <c r="L330" s="74">
        <v>48</v>
      </c>
      <c r="M330" s="74">
        <v>48</v>
      </c>
      <c r="N330" s="74">
        <v>48</v>
      </c>
      <c r="O330" s="74">
        <v>48</v>
      </c>
      <c r="P330" s="74">
        <v>48</v>
      </c>
      <c r="Q330" s="74">
        <v>48</v>
      </c>
      <c r="R330" s="74">
        <v>48</v>
      </c>
      <c r="S330" s="74">
        <v>48</v>
      </c>
    </row>
    <row r="331" spans="1:19">
      <c r="A331" s="14">
        <f t="shared" si="5"/>
        <v>331</v>
      </c>
      <c r="B331" s="121" t="s">
        <v>835</v>
      </c>
      <c r="C331" s="121"/>
      <c r="D331" s="121" t="s">
        <v>836</v>
      </c>
      <c r="E331" s="121" t="s">
        <v>51</v>
      </c>
      <c r="F331" s="121" t="s">
        <v>2252</v>
      </c>
      <c r="G331" s="121" t="s">
        <v>46</v>
      </c>
      <c r="H331" s="122">
        <v>2009</v>
      </c>
      <c r="I331" s="74">
        <v>64.5</v>
      </c>
      <c r="J331" s="74">
        <v>48</v>
      </c>
      <c r="K331" s="74">
        <v>48</v>
      </c>
      <c r="L331" s="74">
        <v>48</v>
      </c>
      <c r="M331" s="74">
        <v>48</v>
      </c>
      <c r="N331" s="74">
        <v>48</v>
      </c>
      <c r="O331" s="74">
        <v>48</v>
      </c>
      <c r="P331" s="74">
        <v>48</v>
      </c>
      <c r="Q331" s="74">
        <v>48</v>
      </c>
      <c r="R331" s="74">
        <v>48</v>
      </c>
      <c r="S331" s="74">
        <v>48</v>
      </c>
    </row>
    <row r="332" spans="1:19">
      <c r="A332" s="14">
        <f t="shared" si="5"/>
        <v>332</v>
      </c>
      <c r="B332" s="121" t="s">
        <v>838</v>
      </c>
      <c r="C332" s="121"/>
      <c r="D332" s="121" t="s">
        <v>839</v>
      </c>
      <c r="E332" s="121" t="s">
        <v>51</v>
      </c>
      <c r="F332" s="121" t="s">
        <v>2252</v>
      </c>
      <c r="G332" s="121" t="s">
        <v>46</v>
      </c>
      <c r="H332" s="122">
        <v>2009</v>
      </c>
      <c r="I332" s="74">
        <v>64.5</v>
      </c>
      <c r="J332" s="74">
        <v>47</v>
      </c>
      <c r="K332" s="74">
        <v>47</v>
      </c>
      <c r="L332" s="74">
        <v>47</v>
      </c>
      <c r="M332" s="74">
        <v>47</v>
      </c>
      <c r="N332" s="74">
        <v>47</v>
      </c>
      <c r="O332" s="74">
        <v>47</v>
      </c>
      <c r="P332" s="74">
        <v>47</v>
      </c>
      <c r="Q332" s="74">
        <v>47</v>
      </c>
      <c r="R332" s="74">
        <v>47</v>
      </c>
      <c r="S332" s="74">
        <v>47</v>
      </c>
    </row>
    <row r="333" spans="1:19">
      <c r="A333" s="14">
        <f t="shared" si="5"/>
        <v>333</v>
      </c>
      <c r="B333" s="121" t="s">
        <v>855</v>
      </c>
      <c r="C333" s="121"/>
      <c r="D333" s="121" t="s">
        <v>856</v>
      </c>
      <c r="E333" s="121" t="s">
        <v>51</v>
      </c>
      <c r="F333" s="121" t="s">
        <v>2253</v>
      </c>
      <c r="G333" s="121" t="s">
        <v>46</v>
      </c>
      <c r="H333" s="122">
        <v>1966</v>
      </c>
      <c r="I333" s="74">
        <v>225</v>
      </c>
      <c r="J333" s="74">
        <v>217</v>
      </c>
      <c r="K333" s="74">
        <v>217</v>
      </c>
      <c r="L333" s="74">
        <v>217</v>
      </c>
      <c r="M333" s="74">
        <v>217</v>
      </c>
      <c r="N333" s="74">
        <v>217</v>
      </c>
      <c r="O333" s="74">
        <v>217</v>
      </c>
      <c r="P333" s="74">
        <v>217</v>
      </c>
      <c r="Q333" s="74">
        <v>217</v>
      </c>
      <c r="R333" s="74">
        <v>217</v>
      </c>
      <c r="S333" s="74">
        <v>217</v>
      </c>
    </row>
    <row r="334" spans="1:19">
      <c r="A334" s="14">
        <f t="shared" si="5"/>
        <v>334</v>
      </c>
      <c r="B334" s="121" t="s">
        <v>857</v>
      </c>
      <c r="C334" s="121"/>
      <c r="D334" s="121" t="s">
        <v>858</v>
      </c>
      <c r="E334" s="121" t="s">
        <v>51</v>
      </c>
      <c r="F334" s="121" t="s">
        <v>2253</v>
      </c>
      <c r="G334" s="121" t="s">
        <v>46</v>
      </c>
      <c r="H334" s="122">
        <v>1968</v>
      </c>
      <c r="I334" s="74">
        <v>240</v>
      </c>
      <c r="J334" s="74">
        <v>230</v>
      </c>
      <c r="K334" s="74">
        <v>230</v>
      </c>
      <c r="L334" s="74">
        <v>230</v>
      </c>
      <c r="M334" s="74">
        <v>230</v>
      </c>
      <c r="N334" s="74">
        <v>230</v>
      </c>
      <c r="O334" s="74">
        <v>230</v>
      </c>
      <c r="P334" s="74">
        <v>230</v>
      </c>
      <c r="Q334" s="74">
        <v>230</v>
      </c>
      <c r="R334" s="74">
        <v>230</v>
      </c>
      <c r="S334" s="74">
        <v>230</v>
      </c>
    </row>
    <row r="335" spans="1:19">
      <c r="A335" s="14">
        <f t="shared" si="5"/>
        <v>335</v>
      </c>
      <c r="B335" s="121" t="s">
        <v>859</v>
      </c>
      <c r="C335" s="121"/>
      <c r="D335" s="121" t="s">
        <v>860</v>
      </c>
      <c r="E335" s="121" t="s">
        <v>51</v>
      </c>
      <c r="F335" s="121" t="s">
        <v>2253</v>
      </c>
      <c r="G335" s="121" t="s">
        <v>46</v>
      </c>
      <c r="H335" s="122">
        <v>1970</v>
      </c>
      <c r="I335" s="74">
        <v>420</v>
      </c>
      <c r="J335" s="74">
        <v>412</v>
      </c>
      <c r="K335" s="74">
        <v>412</v>
      </c>
      <c r="L335" s="74">
        <v>412</v>
      </c>
      <c r="M335" s="74">
        <v>412</v>
      </c>
      <c r="N335" s="74">
        <v>412</v>
      </c>
      <c r="O335" s="74">
        <v>412</v>
      </c>
      <c r="P335" s="74">
        <v>412</v>
      </c>
      <c r="Q335" s="74">
        <v>412</v>
      </c>
      <c r="R335" s="74">
        <v>412</v>
      </c>
      <c r="S335" s="74">
        <v>412</v>
      </c>
    </row>
    <row r="336" spans="1:19">
      <c r="A336" s="14">
        <f t="shared" si="5"/>
        <v>336</v>
      </c>
      <c r="B336" s="121" t="s">
        <v>1746</v>
      </c>
      <c r="C336" s="121"/>
      <c r="D336" s="121" t="s">
        <v>1747</v>
      </c>
      <c r="E336" s="121" t="s">
        <v>607</v>
      </c>
      <c r="F336" s="121" t="s">
        <v>2252</v>
      </c>
      <c r="G336" s="121" t="s">
        <v>46</v>
      </c>
      <c r="H336" s="122">
        <v>2020</v>
      </c>
      <c r="I336" s="74">
        <v>60.5</v>
      </c>
      <c r="J336" s="74">
        <v>49.8</v>
      </c>
      <c r="K336" s="74">
        <v>49.8</v>
      </c>
      <c r="L336" s="74">
        <v>49.8</v>
      </c>
      <c r="M336" s="74">
        <v>49.8</v>
      </c>
      <c r="N336" s="74">
        <v>49.8</v>
      </c>
      <c r="O336" s="74">
        <v>49.8</v>
      </c>
      <c r="P336" s="74">
        <v>49.8</v>
      </c>
      <c r="Q336" s="74">
        <v>49.8</v>
      </c>
      <c r="R336" s="74">
        <v>49.8</v>
      </c>
      <c r="S336" s="74">
        <v>49.8</v>
      </c>
    </row>
    <row r="337" spans="1:19">
      <c r="A337" s="14">
        <f t="shared" si="5"/>
        <v>337</v>
      </c>
      <c r="B337" s="121" t="s">
        <v>1748</v>
      </c>
      <c r="C337" s="121"/>
      <c r="D337" s="121" t="s">
        <v>1749</v>
      </c>
      <c r="E337" s="121" t="s">
        <v>607</v>
      </c>
      <c r="F337" s="121" t="s">
        <v>2252</v>
      </c>
      <c r="G337" s="121" t="s">
        <v>46</v>
      </c>
      <c r="H337" s="122">
        <v>2020</v>
      </c>
      <c r="I337" s="74">
        <v>60.5</v>
      </c>
      <c r="J337" s="74">
        <v>49.8</v>
      </c>
      <c r="K337" s="74">
        <v>49.8</v>
      </c>
      <c r="L337" s="74">
        <v>49.8</v>
      </c>
      <c r="M337" s="74">
        <v>49.8</v>
      </c>
      <c r="N337" s="74">
        <v>49.8</v>
      </c>
      <c r="O337" s="74">
        <v>49.8</v>
      </c>
      <c r="P337" s="74">
        <v>49.8</v>
      </c>
      <c r="Q337" s="74">
        <v>49.8</v>
      </c>
      <c r="R337" s="74">
        <v>49.8</v>
      </c>
      <c r="S337" s="74">
        <v>49.8</v>
      </c>
    </row>
    <row r="338" spans="1:19">
      <c r="A338" s="14">
        <f t="shared" si="5"/>
        <v>338</v>
      </c>
      <c r="B338" s="121" t="s">
        <v>861</v>
      </c>
      <c r="C338" s="121"/>
      <c r="D338" s="121" t="s">
        <v>862</v>
      </c>
      <c r="E338" s="121" t="s">
        <v>607</v>
      </c>
      <c r="F338" s="121" t="s">
        <v>2252</v>
      </c>
      <c r="G338" s="121" t="s">
        <v>46</v>
      </c>
      <c r="H338" s="122">
        <v>2019</v>
      </c>
      <c r="I338" s="74">
        <v>60.5</v>
      </c>
      <c r="J338" s="74">
        <v>49.8</v>
      </c>
      <c r="K338" s="74">
        <v>49.8</v>
      </c>
      <c r="L338" s="74">
        <v>49.8</v>
      </c>
      <c r="M338" s="74">
        <v>49.8</v>
      </c>
      <c r="N338" s="74">
        <v>49.8</v>
      </c>
      <c r="O338" s="74">
        <v>49.8</v>
      </c>
      <c r="P338" s="74">
        <v>49.8</v>
      </c>
      <c r="Q338" s="74">
        <v>49.8</v>
      </c>
      <c r="R338" s="74">
        <v>49.8</v>
      </c>
      <c r="S338" s="74">
        <v>49.8</v>
      </c>
    </row>
    <row r="339" spans="1:19">
      <c r="A339" s="14">
        <f t="shared" si="5"/>
        <v>339</v>
      </c>
      <c r="B339" s="121" t="s">
        <v>863</v>
      </c>
      <c r="C339" s="121"/>
      <c r="D339" s="121" t="s">
        <v>864</v>
      </c>
      <c r="E339" s="121" t="s">
        <v>607</v>
      </c>
      <c r="F339" s="121" t="s">
        <v>2252</v>
      </c>
      <c r="G339" s="121" t="s">
        <v>46</v>
      </c>
      <c r="H339" s="122">
        <v>2019</v>
      </c>
      <c r="I339" s="74">
        <v>60.5</v>
      </c>
      <c r="J339" s="74">
        <v>49.8</v>
      </c>
      <c r="K339" s="74">
        <v>49.8</v>
      </c>
      <c r="L339" s="74">
        <v>49.8</v>
      </c>
      <c r="M339" s="74">
        <v>49.8</v>
      </c>
      <c r="N339" s="74">
        <v>49.8</v>
      </c>
      <c r="O339" s="74">
        <v>49.8</v>
      </c>
      <c r="P339" s="74">
        <v>49.8</v>
      </c>
      <c r="Q339" s="74">
        <v>49.8</v>
      </c>
      <c r="R339" s="74">
        <v>49.8</v>
      </c>
      <c r="S339" s="74">
        <v>49.8</v>
      </c>
    </row>
    <row r="340" spans="1:19">
      <c r="A340" s="14">
        <f t="shared" si="5"/>
        <v>340</v>
      </c>
      <c r="B340" s="121" t="s">
        <v>680</v>
      </c>
      <c r="C340" s="121"/>
      <c r="D340" s="121" t="s">
        <v>681</v>
      </c>
      <c r="E340" s="121" t="s">
        <v>607</v>
      </c>
      <c r="F340" s="121" t="s">
        <v>2251</v>
      </c>
      <c r="G340" s="121" t="s">
        <v>46</v>
      </c>
      <c r="H340" s="122">
        <v>2009</v>
      </c>
      <c r="I340" s="74">
        <v>196.86</v>
      </c>
      <c r="J340" s="74">
        <v>171</v>
      </c>
      <c r="K340" s="74">
        <v>171</v>
      </c>
      <c r="L340" s="74">
        <v>171</v>
      </c>
      <c r="M340" s="74">
        <v>171</v>
      </c>
      <c r="N340" s="74">
        <v>171</v>
      </c>
      <c r="O340" s="74">
        <v>171</v>
      </c>
      <c r="P340" s="74">
        <v>171</v>
      </c>
      <c r="Q340" s="74">
        <v>171</v>
      </c>
      <c r="R340" s="74">
        <v>171</v>
      </c>
      <c r="S340" s="74">
        <v>171</v>
      </c>
    </row>
    <row r="341" spans="1:19">
      <c r="A341" s="14">
        <f t="shared" si="5"/>
        <v>341</v>
      </c>
      <c r="B341" s="121" t="s">
        <v>684</v>
      </c>
      <c r="C341" s="121"/>
      <c r="D341" s="121" t="s">
        <v>685</v>
      </c>
      <c r="E341" s="121" t="s">
        <v>607</v>
      </c>
      <c r="F341" s="121" t="s">
        <v>2251</v>
      </c>
      <c r="G341" s="121" t="s">
        <v>46</v>
      </c>
      <c r="H341" s="122">
        <v>2009</v>
      </c>
      <c r="I341" s="74">
        <v>180.2</v>
      </c>
      <c r="J341" s="74">
        <v>132</v>
      </c>
      <c r="K341" s="74">
        <v>132</v>
      </c>
      <c r="L341" s="74">
        <v>132</v>
      </c>
      <c r="M341" s="74">
        <v>132</v>
      </c>
      <c r="N341" s="74">
        <v>132</v>
      </c>
      <c r="O341" s="74">
        <v>132</v>
      </c>
      <c r="P341" s="74">
        <v>132</v>
      </c>
      <c r="Q341" s="74">
        <v>132</v>
      </c>
      <c r="R341" s="74">
        <v>132</v>
      </c>
      <c r="S341" s="74">
        <v>132</v>
      </c>
    </row>
    <row r="342" spans="1:19">
      <c r="A342" s="14">
        <f t="shared" si="5"/>
        <v>342</v>
      </c>
      <c r="B342" s="121" t="s">
        <v>841</v>
      </c>
      <c r="C342" s="121"/>
      <c r="D342" s="121" t="s">
        <v>842</v>
      </c>
      <c r="E342" s="121" t="s">
        <v>267</v>
      </c>
      <c r="F342" s="121" t="s">
        <v>2252</v>
      </c>
      <c r="G342" s="121" t="s">
        <v>221</v>
      </c>
      <c r="H342" s="122">
        <v>1967</v>
      </c>
      <c r="I342" s="74">
        <v>16.32</v>
      </c>
      <c r="J342" s="74">
        <v>13</v>
      </c>
      <c r="K342" s="74">
        <v>13</v>
      </c>
      <c r="L342" s="74">
        <v>13</v>
      </c>
      <c r="M342" s="74">
        <v>13</v>
      </c>
      <c r="N342" s="74">
        <v>13</v>
      </c>
      <c r="O342" s="74">
        <v>13</v>
      </c>
      <c r="P342" s="74">
        <v>13</v>
      </c>
      <c r="Q342" s="74">
        <v>13</v>
      </c>
      <c r="R342" s="74">
        <v>13</v>
      </c>
      <c r="S342" s="74">
        <v>13</v>
      </c>
    </row>
    <row r="343" spans="1:19">
      <c r="A343" s="14">
        <f t="shared" si="5"/>
        <v>343</v>
      </c>
      <c r="B343" s="121" t="s">
        <v>865</v>
      </c>
      <c r="C343" s="121"/>
      <c r="D343" s="121" t="s">
        <v>866</v>
      </c>
      <c r="E343" s="121" t="s">
        <v>267</v>
      </c>
      <c r="F343" s="121" t="s">
        <v>2253</v>
      </c>
      <c r="G343" s="121" t="s">
        <v>221</v>
      </c>
      <c r="H343" s="122">
        <v>1958</v>
      </c>
      <c r="I343" s="74">
        <v>187.85</v>
      </c>
      <c r="J343" s="74">
        <v>169</v>
      </c>
      <c r="K343" s="74">
        <v>169</v>
      </c>
      <c r="L343" s="74">
        <v>169</v>
      </c>
      <c r="M343" s="74">
        <v>169</v>
      </c>
      <c r="N343" s="74">
        <v>169</v>
      </c>
      <c r="O343" s="74">
        <v>169</v>
      </c>
      <c r="P343" s="74">
        <v>169</v>
      </c>
      <c r="Q343" s="74">
        <v>169</v>
      </c>
      <c r="R343" s="74">
        <v>169</v>
      </c>
      <c r="S343" s="74">
        <v>169</v>
      </c>
    </row>
    <row r="344" spans="1:19">
      <c r="A344" s="14">
        <f t="shared" si="5"/>
        <v>344</v>
      </c>
      <c r="B344" s="121" t="s">
        <v>867</v>
      </c>
      <c r="C344" s="121"/>
      <c r="D344" s="121" t="s">
        <v>868</v>
      </c>
      <c r="E344" s="121" t="s">
        <v>267</v>
      </c>
      <c r="F344" s="121" t="s">
        <v>2253</v>
      </c>
      <c r="G344" s="121" t="s">
        <v>221</v>
      </c>
      <c r="H344" s="122">
        <v>1958</v>
      </c>
      <c r="I344" s="74">
        <v>187.85</v>
      </c>
      <c r="J344" s="74">
        <v>169</v>
      </c>
      <c r="K344" s="74">
        <v>169</v>
      </c>
      <c r="L344" s="74">
        <v>169</v>
      </c>
      <c r="M344" s="74">
        <v>169</v>
      </c>
      <c r="N344" s="74">
        <v>169</v>
      </c>
      <c r="O344" s="74">
        <v>169</v>
      </c>
      <c r="P344" s="74">
        <v>169</v>
      </c>
      <c r="Q344" s="74">
        <v>169</v>
      </c>
      <c r="R344" s="74">
        <v>169</v>
      </c>
      <c r="S344" s="74">
        <v>169</v>
      </c>
    </row>
    <row r="345" spans="1:19">
      <c r="A345" s="14">
        <f t="shared" si="5"/>
        <v>345</v>
      </c>
      <c r="B345" s="121" t="s">
        <v>869</v>
      </c>
      <c r="C345" s="121"/>
      <c r="D345" s="121" t="s">
        <v>870</v>
      </c>
      <c r="E345" s="121" t="s">
        <v>267</v>
      </c>
      <c r="F345" s="121" t="s">
        <v>2253</v>
      </c>
      <c r="G345" s="121" t="s">
        <v>221</v>
      </c>
      <c r="H345" s="122">
        <v>1961</v>
      </c>
      <c r="I345" s="74">
        <v>299.2</v>
      </c>
      <c r="J345" s="74">
        <v>258</v>
      </c>
      <c r="K345" s="74">
        <v>258</v>
      </c>
      <c r="L345" s="74">
        <v>258</v>
      </c>
      <c r="M345" s="74">
        <v>258</v>
      </c>
      <c r="N345" s="74">
        <v>258</v>
      </c>
      <c r="O345" s="74">
        <v>258</v>
      </c>
      <c r="P345" s="74">
        <v>258</v>
      </c>
      <c r="Q345" s="74">
        <v>258</v>
      </c>
      <c r="R345" s="74">
        <v>258</v>
      </c>
      <c r="S345" s="74">
        <v>258</v>
      </c>
    </row>
    <row r="346" spans="1:19">
      <c r="A346" s="14">
        <f t="shared" si="5"/>
        <v>346</v>
      </c>
      <c r="B346" s="121" t="s">
        <v>871</v>
      </c>
      <c r="C346" s="121"/>
      <c r="D346" s="121" t="s">
        <v>872</v>
      </c>
      <c r="E346" s="121" t="s">
        <v>267</v>
      </c>
      <c r="F346" s="121" t="s">
        <v>2253</v>
      </c>
      <c r="G346" s="121" t="s">
        <v>221</v>
      </c>
      <c r="H346" s="122">
        <v>1968</v>
      </c>
      <c r="I346" s="74">
        <v>580.5</v>
      </c>
      <c r="J346" s="74">
        <v>552</v>
      </c>
      <c r="K346" s="74">
        <v>552</v>
      </c>
      <c r="L346" s="74">
        <v>552</v>
      </c>
      <c r="M346" s="74">
        <v>552</v>
      </c>
      <c r="N346" s="74">
        <v>552</v>
      </c>
      <c r="O346" s="74">
        <v>552</v>
      </c>
      <c r="P346" s="74">
        <v>552</v>
      </c>
      <c r="Q346" s="74">
        <v>552</v>
      </c>
      <c r="R346" s="74">
        <v>552</v>
      </c>
      <c r="S346" s="74">
        <v>552</v>
      </c>
    </row>
    <row r="347" spans="1:19">
      <c r="A347" s="14">
        <f t="shared" si="5"/>
        <v>347</v>
      </c>
      <c r="B347" s="121" t="s">
        <v>686</v>
      </c>
      <c r="C347" s="121"/>
      <c r="D347" s="121" t="s">
        <v>687</v>
      </c>
      <c r="E347" s="121" t="s">
        <v>688</v>
      </c>
      <c r="F347" s="121" t="s">
        <v>2251</v>
      </c>
      <c r="G347" s="121" t="s">
        <v>47</v>
      </c>
      <c r="H347" s="122">
        <v>1987</v>
      </c>
      <c r="I347" s="74">
        <v>20</v>
      </c>
      <c r="J347" s="74">
        <v>20</v>
      </c>
      <c r="K347" s="74">
        <v>20</v>
      </c>
      <c r="L347" s="74">
        <v>20</v>
      </c>
      <c r="M347" s="74">
        <v>20</v>
      </c>
      <c r="N347" s="74">
        <v>20</v>
      </c>
      <c r="O347" s="74">
        <v>20</v>
      </c>
      <c r="P347" s="74">
        <v>20</v>
      </c>
      <c r="Q347" s="74">
        <v>20</v>
      </c>
      <c r="R347" s="74">
        <v>20</v>
      </c>
      <c r="S347" s="74">
        <v>20</v>
      </c>
    </row>
    <row r="348" spans="1:19">
      <c r="A348" s="14">
        <f t="shared" si="5"/>
        <v>348</v>
      </c>
      <c r="B348" s="121" t="s">
        <v>689</v>
      </c>
      <c r="C348" s="121"/>
      <c r="D348" s="121" t="s">
        <v>690</v>
      </c>
      <c r="E348" s="121" t="s">
        <v>688</v>
      </c>
      <c r="F348" s="121" t="s">
        <v>2251</v>
      </c>
      <c r="G348" s="121" t="s">
        <v>47</v>
      </c>
      <c r="H348" s="122">
        <v>1987</v>
      </c>
      <c r="I348" s="74">
        <v>20</v>
      </c>
      <c r="J348" s="74">
        <v>20</v>
      </c>
      <c r="K348" s="74">
        <v>20</v>
      </c>
      <c r="L348" s="74">
        <v>20</v>
      </c>
      <c r="M348" s="74">
        <v>20</v>
      </c>
      <c r="N348" s="74">
        <v>20</v>
      </c>
      <c r="O348" s="74">
        <v>20</v>
      </c>
      <c r="P348" s="74">
        <v>20</v>
      </c>
      <c r="Q348" s="74">
        <v>20</v>
      </c>
      <c r="R348" s="74">
        <v>20</v>
      </c>
      <c r="S348" s="74">
        <v>20</v>
      </c>
    </row>
    <row r="349" spans="1:19">
      <c r="A349" s="14">
        <f t="shared" si="5"/>
        <v>349</v>
      </c>
      <c r="B349" s="121" t="s">
        <v>691</v>
      </c>
      <c r="C349" s="121"/>
      <c r="D349" s="121" t="s">
        <v>692</v>
      </c>
      <c r="E349" s="121" t="s">
        <v>688</v>
      </c>
      <c r="F349" s="121" t="s">
        <v>2251</v>
      </c>
      <c r="G349" s="121" t="s">
        <v>47</v>
      </c>
      <c r="H349" s="122">
        <v>1987</v>
      </c>
      <c r="I349" s="74">
        <v>20</v>
      </c>
      <c r="J349" s="74">
        <v>20</v>
      </c>
      <c r="K349" s="74">
        <v>20</v>
      </c>
      <c r="L349" s="74">
        <v>20</v>
      </c>
      <c r="M349" s="74">
        <v>20</v>
      </c>
      <c r="N349" s="74">
        <v>20</v>
      </c>
      <c r="O349" s="74">
        <v>20</v>
      </c>
      <c r="P349" s="74">
        <v>20</v>
      </c>
      <c r="Q349" s="74">
        <v>20</v>
      </c>
      <c r="R349" s="74">
        <v>20</v>
      </c>
      <c r="S349" s="74">
        <v>20</v>
      </c>
    </row>
    <row r="350" spans="1:19">
      <c r="A350" s="14">
        <f t="shared" si="5"/>
        <v>350</v>
      </c>
      <c r="B350" s="121" t="s">
        <v>695</v>
      </c>
      <c r="C350" s="121"/>
      <c r="D350" s="121" t="s">
        <v>696</v>
      </c>
      <c r="E350" s="121" t="s">
        <v>688</v>
      </c>
      <c r="F350" s="121" t="s">
        <v>2251</v>
      </c>
      <c r="G350" s="121" t="s">
        <v>47</v>
      </c>
      <c r="H350" s="122">
        <v>1987</v>
      </c>
      <c r="I350" s="74">
        <v>20</v>
      </c>
      <c r="J350" s="74">
        <v>16</v>
      </c>
      <c r="K350" s="74">
        <v>16</v>
      </c>
      <c r="L350" s="74">
        <v>16</v>
      </c>
      <c r="M350" s="74">
        <v>16</v>
      </c>
      <c r="N350" s="74">
        <v>16</v>
      </c>
      <c r="O350" s="74">
        <v>16</v>
      </c>
      <c r="P350" s="74">
        <v>16</v>
      </c>
      <c r="Q350" s="74">
        <v>16</v>
      </c>
      <c r="R350" s="74">
        <v>16</v>
      </c>
      <c r="S350" s="74">
        <v>16</v>
      </c>
    </row>
    <row r="351" spans="1:19">
      <c r="A351" s="14">
        <f t="shared" si="5"/>
        <v>351</v>
      </c>
      <c r="B351" s="121" t="s">
        <v>844</v>
      </c>
      <c r="C351" s="121"/>
      <c r="D351" s="121" t="s">
        <v>845</v>
      </c>
      <c r="E351" s="121" t="s">
        <v>186</v>
      </c>
      <c r="F351" s="121" t="s">
        <v>2252</v>
      </c>
      <c r="G351" s="121" t="s">
        <v>46</v>
      </c>
      <c r="H351" s="122">
        <v>2009</v>
      </c>
      <c r="I351" s="74">
        <v>60.5</v>
      </c>
      <c r="J351" s="74">
        <v>46</v>
      </c>
      <c r="K351" s="74">
        <v>46</v>
      </c>
      <c r="L351" s="74">
        <v>46</v>
      </c>
      <c r="M351" s="74">
        <v>46</v>
      </c>
      <c r="N351" s="74">
        <v>46</v>
      </c>
      <c r="O351" s="74">
        <v>46</v>
      </c>
      <c r="P351" s="74">
        <v>46</v>
      </c>
      <c r="Q351" s="74">
        <v>46</v>
      </c>
      <c r="R351" s="74">
        <v>46</v>
      </c>
      <c r="S351" s="74">
        <v>46</v>
      </c>
    </row>
    <row r="352" spans="1:19">
      <c r="A352" s="14">
        <f t="shared" si="5"/>
        <v>352</v>
      </c>
      <c r="B352" s="121" t="s">
        <v>847</v>
      </c>
      <c r="C352" s="121"/>
      <c r="D352" s="121" t="s">
        <v>848</v>
      </c>
      <c r="E352" s="121" t="s">
        <v>186</v>
      </c>
      <c r="F352" s="121" t="s">
        <v>2252</v>
      </c>
      <c r="G352" s="121" t="s">
        <v>46</v>
      </c>
      <c r="H352" s="122">
        <v>2009</v>
      </c>
      <c r="I352" s="74">
        <v>60.5</v>
      </c>
      <c r="J352" s="74">
        <v>46</v>
      </c>
      <c r="K352" s="74">
        <v>46</v>
      </c>
      <c r="L352" s="74">
        <v>46</v>
      </c>
      <c r="M352" s="74">
        <v>46</v>
      </c>
      <c r="N352" s="74">
        <v>46</v>
      </c>
      <c r="O352" s="74">
        <v>46</v>
      </c>
      <c r="P352" s="74">
        <v>46</v>
      </c>
      <c r="Q352" s="74">
        <v>46</v>
      </c>
      <c r="R352" s="74">
        <v>46</v>
      </c>
      <c r="S352" s="74">
        <v>46</v>
      </c>
    </row>
    <row r="353" spans="1:19">
      <c r="A353" s="14">
        <f t="shared" si="5"/>
        <v>353</v>
      </c>
      <c r="B353" s="121" t="s">
        <v>849</v>
      </c>
      <c r="C353" s="121"/>
      <c r="D353" s="121" t="s">
        <v>850</v>
      </c>
      <c r="E353" s="121" t="s">
        <v>186</v>
      </c>
      <c r="F353" s="121" t="s">
        <v>2252</v>
      </c>
      <c r="G353" s="121" t="s">
        <v>46</v>
      </c>
      <c r="H353" s="122">
        <v>2009</v>
      </c>
      <c r="I353" s="74">
        <v>60.5</v>
      </c>
      <c r="J353" s="74">
        <v>46</v>
      </c>
      <c r="K353" s="74">
        <v>46</v>
      </c>
      <c r="L353" s="74">
        <v>46</v>
      </c>
      <c r="M353" s="74">
        <v>46</v>
      </c>
      <c r="N353" s="74">
        <v>46</v>
      </c>
      <c r="O353" s="74">
        <v>46</v>
      </c>
      <c r="P353" s="74">
        <v>46</v>
      </c>
      <c r="Q353" s="74">
        <v>46</v>
      </c>
      <c r="R353" s="74">
        <v>46</v>
      </c>
      <c r="S353" s="74">
        <v>46</v>
      </c>
    </row>
    <row r="354" spans="1:19">
      <c r="A354" s="14">
        <f t="shared" si="5"/>
        <v>354</v>
      </c>
      <c r="B354" s="121" t="s">
        <v>851</v>
      </c>
      <c r="C354" s="121"/>
      <c r="D354" s="121" t="s">
        <v>852</v>
      </c>
      <c r="E354" s="121" t="s">
        <v>186</v>
      </c>
      <c r="F354" s="121" t="s">
        <v>2252</v>
      </c>
      <c r="G354" s="121" t="s">
        <v>46</v>
      </c>
      <c r="H354" s="122">
        <v>2009</v>
      </c>
      <c r="I354" s="74">
        <v>60.5</v>
      </c>
      <c r="J354" s="74">
        <v>46</v>
      </c>
      <c r="K354" s="74">
        <v>46</v>
      </c>
      <c r="L354" s="74">
        <v>46</v>
      </c>
      <c r="M354" s="74">
        <v>46</v>
      </c>
      <c r="N354" s="74">
        <v>46</v>
      </c>
      <c r="O354" s="74">
        <v>46</v>
      </c>
      <c r="P354" s="74">
        <v>46</v>
      </c>
      <c r="Q354" s="74">
        <v>46</v>
      </c>
      <c r="R354" s="74">
        <v>46</v>
      </c>
      <c r="S354" s="74">
        <v>46</v>
      </c>
    </row>
    <row r="355" spans="1:19">
      <c r="A355" s="14">
        <f t="shared" si="5"/>
        <v>355</v>
      </c>
      <c r="B355" s="121" t="s">
        <v>699</v>
      </c>
      <c r="C355" s="121" t="s">
        <v>3079</v>
      </c>
      <c r="D355" s="121" t="s">
        <v>700</v>
      </c>
      <c r="E355" s="121" t="s">
        <v>701</v>
      </c>
      <c r="F355" s="121" t="s">
        <v>2251</v>
      </c>
      <c r="G355" s="121" t="s">
        <v>45</v>
      </c>
      <c r="H355" s="122">
        <v>2004</v>
      </c>
      <c r="I355" s="74">
        <v>275</v>
      </c>
      <c r="J355" s="74">
        <v>263.8</v>
      </c>
      <c r="K355" s="74">
        <v>263.8</v>
      </c>
      <c r="L355" s="74">
        <v>263.8</v>
      </c>
      <c r="M355" s="74">
        <v>263.8</v>
      </c>
      <c r="N355" s="74">
        <v>263.8</v>
      </c>
      <c r="O355" s="74">
        <v>263.8</v>
      </c>
      <c r="P355" s="74">
        <v>263.8</v>
      </c>
      <c r="Q355" s="74">
        <v>263.8</v>
      </c>
      <c r="R355" s="74">
        <v>263.8</v>
      </c>
      <c r="S355" s="74">
        <v>263.8</v>
      </c>
    </row>
    <row r="356" spans="1:19">
      <c r="A356" s="14">
        <f t="shared" si="5"/>
        <v>356</v>
      </c>
      <c r="B356" s="121" t="s">
        <v>702</v>
      </c>
      <c r="C356" s="121" t="s">
        <v>3079</v>
      </c>
      <c r="D356" s="121" t="s">
        <v>703</v>
      </c>
      <c r="E356" s="121" t="s">
        <v>701</v>
      </c>
      <c r="F356" s="121" t="s">
        <v>2251</v>
      </c>
      <c r="G356" s="121" t="s">
        <v>45</v>
      </c>
      <c r="H356" s="122">
        <v>2004</v>
      </c>
      <c r="I356" s="74">
        <v>275</v>
      </c>
      <c r="J356" s="74">
        <v>263.8</v>
      </c>
      <c r="K356" s="74">
        <v>263.8</v>
      </c>
      <c r="L356" s="74">
        <v>263.8</v>
      </c>
      <c r="M356" s="74">
        <v>263.8</v>
      </c>
      <c r="N356" s="74">
        <v>263.8</v>
      </c>
      <c r="O356" s="74">
        <v>263.8</v>
      </c>
      <c r="P356" s="74">
        <v>263.8</v>
      </c>
      <c r="Q356" s="74">
        <v>263.8</v>
      </c>
      <c r="R356" s="74">
        <v>263.8</v>
      </c>
      <c r="S356" s="74">
        <v>263.8</v>
      </c>
    </row>
    <row r="357" spans="1:19">
      <c r="A357" s="14">
        <f t="shared" si="5"/>
        <v>357</v>
      </c>
      <c r="B357" s="121" t="s">
        <v>704</v>
      </c>
      <c r="C357" s="121" t="s">
        <v>3079</v>
      </c>
      <c r="D357" s="121" t="s">
        <v>705</v>
      </c>
      <c r="E357" s="121" t="s">
        <v>701</v>
      </c>
      <c r="F357" s="121" t="s">
        <v>2251</v>
      </c>
      <c r="G357" s="121" t="s">
        <v>45</v>
      </c>
      <c r="H357" s="122">
        <v>2004</v>
      </c>
      <c r="I357" s="74">
        <v>290</v>
      </c>
      <c r="J357" s="74">
        <v>298</v>
      </c>
      <c r="K357" s="74">
        <v>298</v>
      </c>
      <c r="L357" s="74">
        <v>298</v>
      </c>
      <c r="M357" s="74">
        <v>298</v>
      </c>
      <c r="N357" s="74">
        <v>298</v>
      </c>
      <c r="O357" s="74">
        <v>298</v>
      </c>
      <c r="P357" s="74">
        <v>298</v>
      </c>
      <c r="Q357" s="74">
        <v>298</v>
      </c>
      <c r="R357" s="74">
        <v>298</v>
      </c>
      <c r="S357" s="74">
        <v>298</v>
      </c>
    </row>
    <row r="358" spans="1:19">
      <c r="A358" s="14">
        <f t="shared" si="5"/>
        <v>358</v>
      </c>
      <c r="B358" s="121" t="s">
        <v>706</v>
      </c>
      <c r="C358" s="121"/>
      <c r="D358" s="121" t="s">
        <v>707</v>
      </c>
      <c r="E358" s="121" t="s">
        <v>366</v>
      </c>
      <c r="F358" s="121" t="s">
        <v>2251</v>
      </c>
      <c r="G358" s="121" t="s">
        <v>45</v>
      </c>
      <c r="H358" s="122">
        <v>2002</v>
      </c>
      <c r="I358" s="74">
        <v>264.5</v>
      </c>
      <c r="J358" s="74">
        <v>240.4</v>
      </c>
      <c r="K358" s="74">
        <v>240.4</v>
      </c>
      <c r="L358" s="74">
        <v>240.4</v>
      </c>
      <c r="M358" s="74">
        <v>240.4</v>
      </c>
      <c r="N358" s="74">
        <v>240.4</v>
      </c>
      <c r="O358" s="74">
        <v>240.4</v>
      </c>
      <c r="P358" s="74">
        <v>240.4</v>
      </c>
      <c r="Q358" s="74">
        <v>240.4</v>
      </c>
      <c r="R358" s="74">
        <v>240.4</v>
      </c>
      <c r="S358" s="74">
        <v>240.4</v>
      </c>
    </row>
    <row r="359" spans="1:19">
      <c r="A359" s="14">
        <f t="shared" si="5"/>
        <v>359</v>
      </c>
      <c r="B359" s="121" t="s">
        <v>708</v>
      </c>
      <c r="C359" s="121"/>
      <c r="D359" s="121" t="s">
        <v>709</v>
      </c>
      <c r="E359" s="121" t="s">
        <v>366</v>
      </c>
      <c r="F359" s="121" t="s">
        <v>2251</v>
      </c>
      <c r="G359" s="121" t="s">
        <v>45</v>
      </c>
      <c r="H359" s="122">
        <v>2002</v>
      </c>
      <c r="I359" s="74">
        <v>264.5</v>
      </c>
      <c r="J359" s="74">
        <v>235.4</v>
      </c>
      <c r="K359" s="74">
        <v>235.4</v>
      </c>
      <c r="L359" s="74">
        <v>235.4</v>
      </c>
      <c r="M359" s="74">
        <v>235.4</v>
      </c>
      <c r="N359" s="74">
        <v>235.4</v>
      </c>
      <c r="O359" s="74">
        <v>235.4</v>
      </c>
      <c r="P359" s="74">
        <v>235.4</v>
      </c>
      <c r="Q359" s="74">
        <v>235.4</v>
      </c>
      <c r="R359" s="74">
        <v>235.4</v>
      </c>
      <c r="S359" s="74">
        <v>235.4</v>
      </c>
    </row>
    <row r="360" spans="1:19">
      <c r="A360" s="14">
        <f t="shared" si="5"/>
        <v>360</v>
      </c>
      <c r="B360" s="121" t="s">
        <v>710</v>
      </c>
      <c r="C360" s="121"/>
      <c r="D360" s="121" t="s">
        <v>711</v>
      </c>
      <c r="E360" s="121" t="s">
        <v>366</v>
      </c>
      <c r="F360" s="121" t="s">
        <v>2251</v>
      </c>
      <c r="G360" s="121" t="s">
        <v>45</v>
      </c>
      <c r="H360" s="122">
        <v>2002</v>
      </c>
      <c r="I360" s="74">
        <v>300</v>
      </c>
      <c r="J360" s="74">
        <v>269</v>
      </c>
      <c r="K360" s="74">
        <v>269</v>
      </c>
      <c r="L360" s="74">
        <v>269</v>
      </c>
      <c r="M360" s="74">
        <v>269</v>
      </c>
      <c r="N360" s="74">
        <v>269</v>
      </c>
      <c r="O360" s="74">
        <v>269</v>
      </c>
      <c r="P360" s="74">
        <v>269</v>
      </c>
      <c r="Q360" s="74">
        <v>269</v>
      </c>
      <c r="R360" s="74">
        <v>269</v>
      </c>
      <c r="S360" s="74">
        <v>269</v>
      </c>
    </row>
    <row r="361" spans="1:19">
      <c r="A361" s="14">
        <f t="shared" si="5"/>
        <v>361</v>
      </c>
      <c r="B361" s="121" t="s">
        <v>2627</v>
      </c>
      <c r="C361" s="121"/>
      <c r="D361" s="121" t="s">
        <v>873</v>
      </c>
      <c r="E361" s="121" t="s">
        <v>874</v>
      </c>
      <c r="F361" s="121" t="s">
        <v>875</v>
      </c>
      <c r="G361" s="121" t="s">
        <v>45</v>
      </c>
      <c r="H361" s="122">
        <v>2012</v>
      </c>
      <c r="I361" s="74">
        <v>116.45</v>
      </c>
      <c r="J361" s="74">
        <v>105</v>
      </c>
      <c r="K361" s="74">
        <v>105</v>
      </c>
      <c r="L361" s="74">
        <v>105</v>
      </c>
      <c r="M361" s="74">
        <v>105</v>
      </c>
      <c r="N361" s="74">
        <v>105</v>
      </c>
      <c r="O361" s="74">
        <v>105</v>
      </c>
      <c r="P361" s="74">
        <v>105</v>
      </c>
      <c r="Q361" s="74">
        <v>105</v>
      </c>
      <c r="R361" s="74">
        <v>105</v>
      </c>
      <c r="S361" s="74">
        <v>105</v>
      </c>
    </row>
    <row r="362" spans="1:19">
      <c r="A362" s="14">
        <f t="shared" si="5"/>
        <v>362</v>
      </c>
      <c r="B362" s="121" t="s">
        <v>876</v>
      </c>
      <c r="C362" s="121"/>
      <c r="D362" s="121" t="s">
        <v>877</v>
      </c>
      <c r="E362" s="121" t="s">
        <v>51</v>
      </c>
      <c r="F362" s="121" t="s">
        <v>875</v>
      </c>
      <c r="G362" s="121" t="s">
        <v>46</v>
      </c>
      <c r="H362" s="122">
        <v>2002</v>
      </c>
      <c r="I362" s="74">
        <v>9.8000000000000007</v>
      </c>
      <c r="J362" s="74">
        <v>9.8000000000000007</v>
      </c>
      <c r="K362" s="74">
        <v>9.8000000000000007</v>
      </c>
      <c r="L362" s="74">
        <v>9.8000000000000007</v>
      </c>
      <c r="M362" s="74">
        <v>9.8000000000000007</v>
      </c>
      <c r="N362" s="74">
        <v>9.8000000000000007</v>
      </c>
      <c r="O362" s="74">
        <v>9.8000000000000007</v>
      </c>
      <c r="P362" s="74">
        <v>9.8000000000000007</v>
      </c>
      <c r="Q362" s="74">
        <v>9.8000000000000007</v>
      </c>
      <c r="R362" s="74">
        <v>9.8000000000000007</v>
      </c>
      <c r="S362" s="74">
        <v>9.8000000000000007</v>
      </c>
    </row>
    <row r="363" spans="1:19">
      <c r="A363" s="14">
        <f t="shared" si="5"/>
        <v>363</v>
      </c>
      <c r="B363" s="121" t="s">
        <v>878</v>
      </c>
      <c r="C363" s="121"/>
      <c r="D363" s="121" t="s">
        <v>879</v>
      </c>
      <c r="E363" s="121" t="s">
        <v>51</v>
      </c>
      <c r="F363" s="121" t="s">
        <v>875</v>
      </c>
      <c r="G363" s="121" t="s">
        <v>46</v>
      </c>
      <c r="H363" s="122">
        <v>2005</v>
      </c>
      <c r="I363" s="74">
        <v>9.6</v>
      </c>
      <c r="J363" s="74">
        <v>9.6</v>
      </c>
      <c r="K363" s="74">
        <v>9.6</v>
      </c>
      <c r="L363" s="74">
        <v>9.6</v>
      </c>
      <c r="M363" s="74">
        <v>9.6</v>
      </c>
      <c r="N363" s="74">
        <v>9.6</v>
      </c>
      <c r="O363" s="74">
        <v>9.6</v>
      </c>
      <c r="P363" s="74">
        <v>9.6</v>
      </c>
      <c r="Q363" s="74">
        <v>9.6</v>
      </c>
      <c r="R363" s="74">
        <v>9.6</v>
      </c>
      <c r="S363" s="74">
        <v>9.6</v>
      </c>
    </row>
    <row r="364" spans="1:19" ht="15" customHeight="1">
      <c r="A364" s="14">
        <f t="shared" si="5"/>
        <v>364</v>
      </c>
      <c r="B364" s="121" t="s">
        <v>880</v>
      </c>
      <c r="C364" s="121"/>
      <c r="D364" s="121" t="s">
        <v>881</v>
      </c>
      <c r="E364" s="121" t="s">
        <v>397</v>
      </c>
      <c r="F364" s="121" t="s">
        <v>875</v>
      </c>
      <c r="G364" s="121" t="s">
        <v>45</v>
      </c>
      <c r="H364" s="122">
        <v>2011</v>
      </c>
      <c r="I364" s="74">
        <v>3.2</v>
      </c>
      <c r="J364" s="74">
        <v>3.2</v>
      </c>
      <c r="K364" s="74">
        <v>3.2</v>
      </c>
      <c r="L364" s="74">
        <v>3.2</v>
      </c>
      <c r="M364" s="74">
        <v>3.2</v>
      </c>
      <c r="N364" s="74">
        <v>3.2</v>
      </c>
      <c r="O364" s="74">
        <v>3.2</v>
      </c>
      <c r="P364" s="74">
        <v>3.2</v>
      </c>
      <c r="Q364" s="74">
        <v>3.2</v>
      </c>
      <c r="R364" s="74">
        <v>3.2</v>
      </c>
      <c r="S364" s="74">
        <v>3.2</v>
      </c>
    </row>
    <row r="365" spans="1:19" ht="15" customHeight="1">
      <c r="A365" s="14">
        <f t="shared" si="5"/>
        <v>365</v>
      </c>
      <c r="B365" s="121" t="s">
        <v>882</v>
      </c>
      <c r="C365" s="121"/>
      <c r="D365" s="121" t="s">
        <v>883</v>
      </c>
      <c r="E365" s="121" t="s">
        <v>574</v>
      </c>
      <c r="F365" s="121" t="s">
        <v>875</v>
      </c>
      <c r="G365" s="121" t="s">
        <v>45</v>
      </c>
      <c r="H365" s="122">
        <v>2015</v>
      </c>
      <c r="I365" s="74">
        <v>4</v>
      </c>
      <c r="J365" s="74">
        <v>4</v>
      </c>
      <c r="K365" s="74">
        <v>4</v>
      </c>
      <c r="L365" s="74">
        <v>4</v>
      </c>
      <c r="M365" s="74">
        <v>4</v>
      </c>
      <c r="N365" s="74">
        <v>4</v>
      </c>
      <c r="O365" s="74">
        <v>4</v>
      </c>
      <c r="P365" s="74">
        <v>4</v>
      </c>
      <c r="Q365" s="74">
        <v>4</v>
      </c>
      <c r="R365" s="74">
        <v>4</v>
      </c>
      <c r="S365" s="74">
        <v>4</v>
      </c>
    </row>
    <row r="366" spans="1:19" ht="15" customHeight="1">
      <c r="A366" s="14">
        <f t="shared" si="5"/>
        <v>366</v>
      </c>
      <c r="B366" s="121" t="s">
        <v>884</v>
      </c>
      <c r="C366" s="121"/>
      <c r="D366" s="121" t="s">
        <v>885</v>
      </c>
      <c r="E366" s="121" t="s">
        <v>51</v>
      </c>
      <c r="F366" s="121" t="s">
        <v>875</v>
      </c>
      <c r="G366" s="121" t="s">
        <v>46</v>
      </c>
      <c r="H366" s="122">
        <v>2013</v>
      </c>
      <c r="I366" s="74">
        <v>4.2</v>
      </c>
      <c r="J366" s="74">
        <v>4.2</v>
      </c>
      <c r="K366" s="74">
        <v>4.2</v>
      </c>
      <c r="L366" s="74">
        <v>4.2</v>
      </c>
      <c r="M366" s="74">
        <v>4.2</v>
      </c>
      <c r="N366" s="74">
        <v>4.2</v>
      </c>
      <c r="O366" s="74">
        <v>4.2</v>
      </c>
      <c r="P366" s="74">
        <v>4.2</v>
      </c>
      <c r="Q366" s="74">
        <v>4.2</v>
      </c>
      <c r="R366" s="74">
        <v>4.2</v>
      </c>
      <c r="S366" s="74">
        <v>4.2</v>
      </c>
    </row>
    <row r="367" spans="1:19" ht="15" customHeight="1">
      <c r="A367" s="14">
        <f t="shared" si="5"/>
        <v>367</v>
      </c>
      <c r="B367" s="121" t="s">
        <v>886</v>
      </c>
      <c r="C367" s="121"/>
      <c r="D367" s="121" t="s">
        <v>887</v>
      </c>
      <c r="E367" s="121" t="s">
        <v>352</v>
      </c>
      <c r="F367" s="121" t="s">
        <v>875</v>
      </c>
      <c r="G367" s="121" t="s">
        <v>46</v>
      </c>
      <c r="H367" s="122">
        <v>2007</v>
      </c>
      <c r="I367" s="74">
        <v>6.4</v>
      </c>
      <c r="J367" s="74">
        <v>6.4</v>
      </c>
      <c r="K367" s="74">
        <v>6.4</v>
      </c>
      <c r="L367" s="74">
        <v>6.4</v>
      </c>
      <c r="M367" s="74">
        <v>6.4</v>
      </c>
      <c r="N367" s="74">
        <v>6.4</v>
      </c>
      <c r="O367" s="74">
        <v>6.4</v>
      </c>
      <c r="P367" s="74">
        <v>6.4</v>
      </c>
      <c r="Q367" s="74">
        <v>6.4</v>
      </c>
      <c r="R367" s="74">
        <v>6.4</v>
      </c>
      <c r="S367" s="74">
        <v>6.4</v>
      </c>
    </row>
    <row r="368" spans="1:19" ht="15" customHeight="1">
      <c r="A368" s="14">
        <f t="shared" si="5"/>
        <v>368</v>
      </c>
      <c r="B368" s="121" t="s">
        <v>888</v>
      </c>
      <c r="C368" s="121"/>
      <c r="D368" s="121" t="s">
        <v>889</v>
      </c>
      <c r="E368" s="121" t="s">
        <v>397</v>
      </c>
      <c r="F368" s="121" t="s">
        <v>875</v>
      </c>
      <c r="G368" s="121" t="s">
        <v>45</v>
      </c>
      <c r="H368" s="122">
        <v>1988</v>
      </c>
      <c r="I368" s="74">
        <v>6.2</v>
      </c>
      <c r="J368" s="74">
        <v>6.2</v>
      </c>
      <c r="K368" s="74">
        <v>6.2</v>
      </c>
      <c r="L368" s="74">
        <v>6.2</v>
      </c>
      <c r="M368" s="74">
        <v>6.2</v>
      </c>
      <c r="N368" s="74">
        <v>6.2</v>
      </c>
      <c r="O368" s="74">
        <v>6.2</v>
      </c>
      <c r="P368" s="74">
        <v>6.2</v>
      </c>
      <c r="Q368" s="74">
        <v>6.2</v>
      </c>
      <c r="R368" s="74">
        <v>6.2</v>
      </c>
      <c r="S368" s="74">
        <v>6.2</v>
      </c>
    </row>
    <row r="369" spans="1:19" ht="15" customHeight="1">
      <c r="A369" s="14">
        <f t="shared" si="5"/>
        <v>369</v>
      </c>
      <c r="B369" s="121" t="s">
        <v>890</v>
      </c>
      <c r="C369" s="121"/>
      <c r="D369" s="121" t="s">
        <v>891</v>
      </c>
      <c r="E369" s="121" t="s">
        <v>397</v>
      </c>
      <c r="F369" s="121" t="s">
        <v>875</v>
      </c>
      <c r="G369" s="121" t="s">
        <v>45</v>
      </c>
      <c r="H369" s="122">
        <v>2009</v>
      </c>
      <c r="I369" s="74">
        <v>6.4</v>
      </c>
      <c r="J369" s="74">
        <v>6.4</v>
      </c>
      <c r="K369" s="74">
        <v>6.4</v>
      </c>
      <c r="L369" s="74">
        <v>6.4</v>
      </c>
      <c r="M369" s="74">
        <v>6.4</v>
      </c>
      <c r="N369" s="74">
        <v>6.4</v>
      </c>
      <c r="O369" s="74">
        <v>6.4</v>
      </c>
      <c r="P369" s="74">
        <v>6.4</v>
      </c>
      <c r="Q369" s="74">
        <v>6.4</v>
      </c>
      <c r="R369" s="74">
        <v>6.4</v>
      </c>
      <c r="S369" s="74">
        <v>6.4</v>
      </c>
    </row>
    <row r="370" spans="1:19" ht="15" customHeight="1">
      <c r="A370" s="14">
        <f t="shared" si="5"/>
        <v>370</v>
      </c>
      <c r="B370" s="121" t="s">
        <v>892</v>
      </c>
      <c r="C370" s="121"/>
      <c r="D370" s="121" t="s">
        <v>893</v>
      </c>
      <c r="E370" s="121" t="s">
        <v>894</v>
      </c>
      <c r="F370" s="121" t="s">
        <v>875</v>
      </c>
      <c r="G370" s="121" t="s">
        <v>46</v>
      </c>
      <c r="H370" s="122">
        <v>2011</v>
      </c>
      <c r="I370" s="74">
        <v>3.2</v>
      </c>
      <c r="J370" s="74">
        <v>3.2</v>
      </c>
      <c r="K370" s="74">
        <v>3.2</v>
      </c>
      <c r="L370" s="74">
        <v>3.2</v>
      </c>
      <c r="M370" s="74">
        <v>3.2</v>
      </c>
      <c r="N370" s="74">
        <v>3.2</v>
      </c>
      <c r="O370" s="74">
        <v>3.2</v>
      </c>
      <c r="P370" s="74">
        <v>3.2</v>
      </c>
      <c r="Q370" s="74">
        <v>3.2</v>
      </c>
      <c r="R370" s="74">
        <v>3.2</v>
      </c>
      <c r="S370" s="74">
        <v>3.2</v>
      </c>
    </row>
    <row r="371" spans="1:19" ht="15" customHeight="1">
      <c r="A371" s="14">
        <f t="shared" si="5"/>
        <v>371</v>
      </c>
      <c r="B371" s="121" t="s">
        <v>895</v>
      </c>
      <c r="C371" s="121"/>
      <c r="D371" s="121" t="s">
        <v>896</v>
      </c>
      <c r="E371" s="121" t="s">
        <v>897</v>
      </c>
      <c r="F371" s="121" t="s">
        <v>875</v>
      </c>
      <c r="G371" s="121" t="s">
        <v>45</v>
      </c>
      <c r="H371" s="122">
        <v>2010</v>
      </c>
      <c r="I371" s="74">
        <v>4.8</v>
      </c>
      <c r="J371" s="74">
        <v>4.8</v>
      </c>
      <c r="K371" s="74">
        <v>4.8</v>
      </c>
      <c r="L371" s="74">
        <v>4.8</v>
      </c>
      <c r="M371" s="74">
        <v>4.8</v>
      </c>
      <c r="N371" s="74">
        <v>4.8</v>
      </c>
      <c r="O371" s="74">
        <v>4.8</v>
      </c>
      <c r="P371" s="74">
        <v>4.8</v>
      </c>
      <c r="Q371" s="74">
        <v>4.8</v>
      </c>
      <c r="R371" s="74">
        <v>4.8</v>
      </c>
      <c r="S371" s="74">
        <v>4.8</v>
      </c>
    </row>
    <row r="372" spans="1:19" ht="15" customHeight="1">
      <c r="A372" s="14">
        <f t="shared" si="5"/>
        <v>372</v>
      </c>
      <c r="B372" s="119" t="s">
        <v>898</v>
      </c>
      <c r="C372" s="121"/>
      <c r="D372" s="119"/>
      <c r="E372" s="119"/>
      <c r="F372" s="119"/>
      <c r="G372" s="119"/>
      <c r="H372" s="120"/>
      <c r="I372" s="71">
        <f t="shared" ref="I372:R372" si="6">SUM(I4:I371)</f>
        <v>71031.88</v>
      </c>
      <c r="J372" s="71">
        <f t="shared" si="6"/>
        <v>66929.300000000047</v>
      </c>
      <c r="K372" s="71">
        <f t="shared" si="6"/>
        <v>66929.300000000047</v>
      </c>
      <c r="L372" s="71">
        <f t="shared" si="6"/>
        <v>66929.300000000047</v>
      </c>
      <c r="M372" s="71">
        <f t="shared" si="6"/>
        <v>66929.300000000047</v>
      </c>
      <c r="N372" s="71">
        <f t="shared" si="6"/>
        <v>66929.300000000047</v>
      </c>
      <c r="O372" s="71">
        <f t="shared" si="6"/>
        <v>66929.300000000047</v>
      </c>
      <c r="P372" s="71">
        <f t="shared" si="6"/>
        <v>66929.300000000047</v>
      </c>
      <c r="Q372" s="71">
        <f t="shared" si="6"/>
        <v>66929.300000000047</v>
      </c>
      <c r="R372" s="71">
        <f t="shared" si="6"/>
        <v>66929.300000000047</v>
      </c>
      <c r="S372" s="71">
        <f t="shared" ref="S372" si="7">SUM(S4:S371)</f>
        <v>66929.300000000047</v>
      </c>
    </row>
    <row r="373" spans="1:19" ht="15" customHeight="1">
      <c r="A373" s="14">
        <f t="shared" si="5"/>
        <v>373</v>
      </c>
      <c r="B373" s="121"/>
      <c r="C373" s="121"/>
      <c r="D373" s="121"/>
      <c r="E373" s="121"/>
      <c r="F373" s="121"/>
      <c r="G373" s="121"/>
      <c r="H373" s="122"/>
      <c r="I373" s="74"/>
      <c r="J373" s="74"/>
      <c r="K373" s="74"/>
      <c r="L373" s="74"/>
      <c r="M373" s="74"/>
      <c r="N373" s="74"/>
      <c r="O373" s="74"/>
      <c r="P373" s="74"/>
      <c r="Q373" s="74"/>
      <c r="R373" s="74"/>
      <c r="S373" s="74"/>
    </row>
    <row r="374" spans="1:19" ht="15" customHeight="1">
      <c r="A374" s="14">
        <f t="shared" si="5"/>
        <v>374</v>
      </c>
      <c r="B374" s="119" t="s">
        <v>2628</v>
      </c>
      <c r="C374" s="121"/>
      <c r="D374" s="119"/>
      <c r="E374" s="119"/>
      <c r="F374" s="119"/>
      <c r="G374" s="119"/>
      <c r="H374" s="120"/>
      <c r="I374" s="71"/>
      <c r="J374" s="71"/>
      <c r="K374" s="71"/>
      <c r="L374" s="71"/>
      <c r="M374" s="71"/>
      <c r="N374" s="71"/>
      <c r="O374" s="71"/>
      <c r="P374" s="71"/>
      <c r="Q374" s="71"/>
      <c r="R374" s="71"/>
      <c r="S374" s="71"/>
    </row>
    <row r="375" spans="1:19" ht="15" customHeight="1">
      <c r="A375" s="14">
        <f t="shared" si="5"/>
        <v>375</v>
      </c>
      <c r="B375" s="121" t="s">
        <v>2426</v>
      </c>
      <c r="C375" s="121" t="s">
        <v>3158</v>
      </c>
      <c r="D375" s="121" t="s">
        <v>2851</v>
      </c>
      <c r="E375" s="121" t="s">
        <v>270</v>
      </c>
      <c r="F375" s="121" t="s">
        <v>2252</v>
      </c>
      <c r="G375" s="121" t="s">
        <v>55</v>
      </c>
      <c r="H375" s="122">
        <v>2021</v>
      </c>
      <c r="I375" s="74">
        <v>25</v>
      </c>
      <c r="J375" s="74">
        <v>20</v>
      </c>
      <c r="K375" s="74">
        <v>20</v>
      </c>
      <c r="L375" s="74">
        <v>20</v>
      </c>
      <c r="M375" s="74">
        <v>20</v>
      </c>
      <c r="N375" s="74">
        <v>20</v>
      </c>
      <c r="O375" s="74">
        <v>20</v>
      </c>
      <c r="P375" s="74">
        <v>20</v>
      </c>
      <c r="Q375" s="74">
        <v>20</v>
      </c>
      <c r="R375" s="74">
        <v>20</v>
      </c>
      <c r="S375" s="74">
        <v>20</v>
      </c>
    </row>
    <row r="376" spans="1:19" ht="15" customHeight="1">
      <c r="A376" s="14">
        <f t="shared" si="5"/>
        <v>376</v>
      </c>
      <c r="B376" s="121" t="s">
        <v>2857</v>
      </c>
      <c r="C376" s="121" t="s">
        <v>3159</v>
      </c>
      <c r="D376" s="121" t="s">
        <v>2858</v>
      </c>
      <c r="E376" s="121" t="s">
        <v>270</v>
      </c>
      <c r="F376" s="121" t="s">
        <v>2251</v>
      </c>
      <c r="G376" s="121" t="s">
        <v>55</v>
      </c>
      <c r="H376" s="122">
        <v>2021</v>
      </c>
      <c r="I376" s="74">
        <v>20</v>
      </c>
      <c r="J376" s="74">
        <v>18</v>
      </c>
      <c r="K376" s="74">
        <v>18</v>
      </c>
      <c r="L376" s="74">
        <v>18</v>
      </c>
      <c r="M376" s="74">
        <v>18</v>
      </c>
      <c r="N376" s="74">
        <v>18</v>
      </c>
      <c r="O376" s="74">
        <v>18</v>
      </c>
      <c r="P376" s="74">
        <v>18</v>
      </c>
      <c r="Q376" s="74">
        <v>18</v>
      </c>
      <c r="R376" s="74">
        <v>18</v>
      </c>
      <c r="S376" s="74">
        <v>18</v>
      </c>
    </row>
    <row r="377" spans="1:19" ht="15" customHeight="1">
      <c r="A377" s="14">
        <f t="shared" si="5"/>
        <v>377</v>
      </c>
      <c r="B377" s="121" t="s">
        <v>2859</v>
      </c>
      <c r="C377" s="121" t="s">
        <v>3159</v>
      </c>
      <c r="D377" s="121" t="s">
        <v>2860</v>
      </c>
      <c r="E377" s="121" t="s">
        <v>270</v>
      </c>
      <c r="F377" s="121" t="s">
        <v>2251</v>
      </c>
      <c r="G377" s="121" t="s">
        <v>55</v>
      </c>
      <c r="H377" s="122">
        <v>2021</v>
      </c>
      <c r="I377" s="74">
        <v>20</v>
      </c>
      <c r="J377" s="74">
        <v>18</v>
      </c>
      <c r="K377" s="74">
        <v>18</v>
      </c>
      <c r="L377" s="74">
        <v>18</v>
      </c>
      <c r="M377" s="74">
        <v>18</v>
      </c>
      <c r="N377" s="74">
        <v>18</v>
      </c>
      <c r="O377" s="74">
        <v>18</v>
      </c>
      <c r="P377" s="74">
        <v>18</v>
      </c>
      <c r="Q377" s="74">
        <v>18</v>
      </c>
      <c r="R377" s="74">
        <v>18</v>
      </c>
      <c r="S377" s="74">
        <v>18</v>
      </c>
    </row>
    <row r="378" spans="1:19" ht="15" customHeight="1">
      <c r="A378" s="14">
        <f t="shared" si="5"/>
        <v>378</v>
      </c>
      <c r="B378" s="121" t="s">
        <v>2861</v>
      </c>
      <c r="C378" s="121" t="s">
        <v>3159</v>
      </c>
      <c r="D378" s="121" t="s">
        <v>2862</v>
      </c>
      <c r="E378" s="121" t="s">
        <v>270</v>
      </c>
      <c r="F378" s="121" t="s">
        <v>2251</v>
      </c>
      <c r="G378" s="121" t="s">
        <v>55</v>
      </c>
      <c r="H378" s="122">
        <v>2021</v>
      </c>
      <c r="I378" s="74">
        <v>58.9</v>
      </c>
      <c r="J378" s="74">
        <v>38</v>
      </c>
      <c r="K378" s="74">
        <v>38</v>
      </c>
      <c r="L378" s="74">
        <v>38</v>
      </c>
      <c r="M378" s="74">
        <v>38</v>
      </c>
      <c r="N378" s="74">
        <v>38</v>
      </c>
      <c r="O378" s="74">
        <v>38</v>
      </c>
      <c r="P378" s="74">
        <v>38</v>
      </c>
      <c r="Q378" s="74">
        <v>38</v>
      </c>
      <c r="R378" s="74">
        <v>38</v>
      </c>
      <c r="S378" s="74">
        <v>38</v>
      </c>
    </row>
    <row r="379" spans="1:19" ht="15" customHeight="1">
      <c r="A379" s="14">
        <f t="shared" si="5"/>
        <v>379</v>
      </c>
      <c r="B379" s="121" t="s">
        <v>3164</v>
      </c>
      <c r="C379" s="121" t="s">
        <v>3165</v>
      </c>
      <c r="D379" s="121" t="s">
        <v>3166</v>
      </c>
      <c r="E379" s="121" t="s">
        <v>267</v>
      </c>
      <c r="F379" s="121" t="s">
        <v>2252</v>
      </c>
      <c r="G379" s="121" t="s">
        <v>221</v>
      </c>
      <c r="H379" s="122">
        <v>2022</v>
      </c>
      <c r="I379" s="74">
        <v>60.5</v>
      </c>
      <c r="J379" s="74">
        <v>49.8</v>
      </c>
      <c r="K379" s="74">
        <v>49.8</v>
      </c>
      <c r="L379" s="74">
        <v>49.8</v>
      </c>
      <c r="M379" s="74">
        <v>49.8</v>
      </c>
      <c r="N379" s="74">
        <v>49.8</v>
      </c>
      <c r="O379" s="74">
        <v>49.8</v>
      </c>
      <c r="P379" s="74">
        <v>49.8</v>
      </c>
      <c r="Q379" s="74">
        <v>49.8</v>
      </c>
      <c r="R379" s="74">
        <v>49.8</v>
      </c>
      <c r="S379" s="74">
        <v>49.8</v>
      </c>
    </row>
    <row r="380" spans="1:19" ht="15" customHeight="1">
      <c r="A380" s="14">
        <f t="shared" si="5"/>
        <v>380</v>
      </c>
      <c r="B380" s="121" t="s">
        <v>3164</v>
      </c>
      <c r="C380" s="121" t="s">
        <v>3165</v>
      </c>
      <c r="D380" s="121" t="s">
        <v>3167</v>
      </c>
      <c r="E380" s="121" t="s">
        <v>267</v>
      </c>
      <c r="F380" s="121" t="s">
        <v>2252</v>
      </c>
      <c r="G380" s="121" t="s">
        <v>221</v>
      </c>
      <c r="H380" s="122">
        <v>2022</v>
      </c>
      <c r="I380" s="74">
        <v>60.5</v>
      </c>
      <c r="J380" s="74">
        <v>49.8</v>
      </c>
      <c r="K380" s="74">
        <v>49.8</v>
      </c>
      <c r="L380" s="74">
        <v>49.8</v>
      </c>
      <c r="M380" s="74">
        <v>49.8</v>
      </c>
      <c r="N380" s="74">
        <v>49.8</v>
      </c>
      <c r="O380" s="74">
        <v>49.8</v>
      </c>
      <c r="P380" s="74">
        <v>49.8</v>
      </c>
      <c r="Q380" s="74">
        <v>49.8</v>
      </c>
      <c r="R380" s="74">
        <v>49.8</v>
      </c>
      <c r="S380" s="74">
        <v>49.8</v>
      </c>
    </row>
    <row r="381" spans="1:19" ht="15" customHeight="1">
      <c r="A381" s="14">
        <f t="shared" si="5"/>
        <v>381</v>
      </c>
      <c r="B381" s="121" t="s">
        <v>3164</v>
      </c>
      <c r="C381" s="121" t="s">
        <v>3165</v>
      </c>
      <c r="D381" s="121" t="s">
        <v>3168</v>
      </c>
      <c r="E381" s="121" t="s">
        <v>267</v>
      </c>
      <c r="F381" s="121" t="s">
        <v>2252</v>
      </c>
      <c r="G381" s="121" t="s">
        <v>221</v>
      </c>
      <c r="H381" s="122">
        <v>2022</v>
      </c>
      <c r="I381" s="74">
        <v>60.5</v>
      </c>
      <c r="J381" s="74">
        <v>49.8</v>
      </c>
      <c r="K381" s="74">
        <v>49.8</v>
      </c>
      <c r="L381" s="74">
        <v>49.8</v>
      </c>
      <c r="M381" s="74">
        <v>49.8</v>
      </c>
      <c r="N381" s="74">
        <v>49.8</v>
      </c>
      <c r="O381" s="74">
        <v>49.8</v>
      </c>
      <c r="P381" s="74">
        <v>49.8</v>
      </c>
      <c r="Q381" s="74">
        <v>49.8</v>
      </c>
      <c r="R381" s="74">
        <v>49.8</v>
      </c>
      <c r="S381" s="74">
        <v>49.8</v>
      </c>
    </row>
    <row r="382" spans="1:19" ht="15" customHeight="1">
      <c r="A382" s="14">
        <f t="shared" si="5"/>
        <v>382</v>
      </c>
      <c r="B382" s="121" t="s">
        <v>2863</v>
      </c>
      <c r="C382" s="121" t="s">
        <v>3169</v>
      </c>
      <c r="D382" s="121" t="s">
        <v>2864</v>
      </c>
      <c r="E382" s="121" t="s">
        <v>270</v>
      </c>
      <c r="F382" s="121" t="s">
        <v>2252</v>
      </c>
      <c r="G382" s="121" t="s">
        <v>55</v>
      </c>
      <c r="H382" s="122">
        <v>2021</v>
      </c>
      <c r="I382" s="74">
        <v>18.7</v>
      </c>
      <c r="J382" s="74">
        <v>14</v>
      </c>
      <c r="K382" s="74">
        <v>14</v>
      </c>
      <c r="L382" s="74">
        <v>14</v>
      </c>
      <c r="M382" s="74">
        <v>14</v>
      </c>
      <c r="N382" s="74">
        <v>14</v>
      </c>
      <c r="O382" s="74">
        <v>14</v>
      </c>
      <c r="P382" s="74">
        <v>14</v>
      </c>
      <c r="Q382" s="74">
        <v>14</v>
      </c>
      <c r="R382" s="74">
        <v>14</v>
      </c>
      <c r="S382" s="74">
        <v>14</v>
      </c>
    </row>
    <row r="383" spans="1:19" ht="15" customHeight="1">
      <c r="A383" s="14">
        <f t="shared" si="5"/>
        <v>383</v>
      </c>
      <c r="B383" s="121" t="s">
        <v>2865</v>
      </c>
      <c r="C383" s="121" t="s">
        <v>3169</v>
      </c>
      <c r="D383" s="121" t="s">
        <v>2866</v>
      </c>
      <c r="E383" s="121" t="s">
        <v>270</v>
      </c>
      <c r="F383" s="121" t="s">
        <v>2252</v>
      </c>
      <c r="G383" s="121" t="s">
        <v>55</v>
      </c>
      <c r="H383" s="122">
        <v>2021</v>
      </c>
      <c r="I383" s="74">
        <v>26.6</v>
      </c>
      <c r="J383" s="74">
        <v>17</v>
      </c>
      <c r="K383" s="74">
        <v>17</v>
      </c>
      <c r="L383" s="74">
        <v>17</v>
      </c>
      <c r="M383" s="74">
        <v>17</v>
      </c>
      <c r="N383" s="74">
        <v>17</v>
      </c>
      <c r="O383" s="74">
        <v>17</v>
      </c>
      <c r="P383" s="74">
        <v>17</v>
      </c>
      <c r="Q383" s="74">
        <v>17</v>
      </c>
      <c r="R383" s="74">
        <v>17</v>
      </c>
      <c r="S383" s="74">
        <v>17</v>
      </c>
    </row>
    <row r="384" spans="1:19" ht="15" customHeight="1">
      <c r="A384" s="14">
        <f t="shared" si="5"/>
        <v>384</v>
      </c>
      <c r="B384" s="119" t="s">
        <v>2629</v>
      </c>
      <c r="C384" s="119"/>
      <c r="D384" s="119"/>
      <c r="E384" s="119"/>
      <c r="F384" s="119"/>
      <c r="G384" s="119"/>
      <c r="H384" s="120"/>
      <c r="I384" s="71">
        <f t="shared" ref="I384:S384" si="8">SUM(I375:I383)</f>
        <v>350.7</v>
      </c>
      <c r="J384" s="71">
        <f t="shared" si="8"/>
        <v>274.40000000000003</v>
      </c>
      <c r="K384" s="71">
        <f t="shared" si="8"/>
        <v>274.40000000000003</v>
      </c>
      <c r="L384" s="71">
        <f t="shared" si="8"/>
        <v>274.40000000000003</v>
      </c>
      <c r="M384" s="71">
        <f t="shared" si="8"/>
        <v>274.40000000000003</v>
      </c>
      <c r="N384" s="71">
        <f t="shared" si="8"/>
        <v>274.40000000000003</v>
      </c>
      <c r="O384" s="71">
        <f t="shared" si="8"/>
        <v>274.40000000000003</v>
      </c>
      <c r="P384" s="71">
        <f t="shared" si="8"/>
        <v>274.40000000000003</v>
      </c>
      <c r="Q384" s="71">
        <f t="shared" si="8"/>
        <v>274.40000000000003</v>
      </c>
      <c r="R384" s="71">
        <f t="shared" si="8"/>
        <v>274.40000000000003</v>
      </c>
      <c r="S384" s="71">
        <f t="shared" si="8"/>
        <v>274.40000000000003</v>
      </c>
    </row>
    <row r="385" spans="1:19" ht="15" customHeight="1">
      <c r="A385" s="14">
        <f t="shared" si="5"/>
        <v>385</v>
      </c>
      <c r="B385" s="119"/>
      <c r="C385" s="119"/>
      <c r="D385" s="119"/>
      <c r="E385" s="119"/>
      <c r="F385" s="119"/>
      <c r="G385" s="119"/>
      <c r="H385" s="120"/>
      <c r="I385" s="71"/>
      <c r="J385" s="71"/>
      <c r="K385" s="71"/>
      <c r="L385" s="71"/>
      <c r="M385" s="71"/>
      <c r="N385" s="71"/>
      <c r="O385" s="71"/>
      <c r="P385" s="71"/>
      <c r="Q385" s="71"/>
      <c r="R385" s="71"/>
      <c r="S385" s="71"/>
    </row>
    <row r="386" spans="1:19" ht="15" customHeight="1">
      <c r="A386" s="14">
        <f t="shared" si="5"/>
        <v>386</v>
      </c>
      <c r="B386" s="121" t="s">
        <v>3170</v>
      </c>
      <c r="C386" s="121"/>
      <c r="D386" s="121" t="s">
        <v>3171</v>
      </c>
      <c r="E386" s="121"/>
      <c r="F386" s="121"/>
      <c r="G386" s="121"/>
      <c r="H386" s="122"/>
      <c r="I386" s="74">
        <v>0</v>
      </c>
      <c r="J386" s="74">
        <v>0</v>
      </c>
      <c r="K386" s="74">
        <v>0</v>
      </c>
      <c r="L386" s="74">
        <v>0</v>
      </c>
      <c r="M386" s="74">
        <v>0</v>
      </c>
      <c r="N386" s="74">
        <v>0</v>
      </c>
      <c r="O386" s="74">
        <v>0</v>
      </c>
      <c r="P386" s="74">
        <v>0</v>
      </c>
      <c r="Q386" s="74">
        <v>0</v>
      </c>
      <c r="R386" s="74">
        <v>0</v>
      </c>
      <c r="S386" s="74">
        <v>0</v>
      </c>
    </row>
    <row r="387" spans="1:19" ht="15" customHeight="1">
      <c r="A387" s="14">
        <f t="shared" si="5"/>
        <v>387</v>
      </c>
      <c r="B387" s="121" t="s">
        <v>3172</v>
      </c>
      <c r="C387" s="121"/>
      <c r="D387" s="121" t="s">
        <v>3173</v>
      </c>
      <c r="E387" s="121"/>
      <c r="F387" s="121"/>
      <c r="G387" s="121"/>
      <c r="H387" s="122"/>
      <c r="I387" s="183">
        <f t="shared" ref="I387:S387" si="9">I372+I384+I386</f>
        <v>71382.58</v>
      </c>
      <c r="J387" s="183">
        <f t="shared" si="9"/>
        <v>67203.700000000041</v>
      </c>
      <c r="K387" s="183">
        <f t="shared" si="9"/>
        <v>67203.700000000041</v>
      </c>
      <c r="L387" s="183">
        <f t="shared" si="9"/>
        <v>67203.700000000041</v>
      </c>
      <c r="M387" s="183">
        <f t="shared" si="9"/>
        <v>67203.700000000041</v>
      </c>
      <c r="N387" s="183">
        <f t="shared" si="9"/>
        <v>67203.700000000041</v>
      </c>
      <c r="O387" s="183">
        <f t="shared" si="9"/>
        <v>67203.700000000041</v>
      </c>
      <c r="P387" s="183">
        <f t="shared" si="9"/>
        <v>67203.700000000041</v>
      </c>
      <c r="Q387" s="183">
        <f t="shared" si="9"/>
        <v>67203.700000000041</v>
      </c>
      <c r="R387" s="183">
        <f t="shared" si="9"/>
        <v>67203.700000000041</v>
      </c>
      <c r="S387" s="183">
        <f t="shared" si="9"/>
        <v>67203.700000000041</v>
      </c>
    </row>
    <row r="388" spans="1:19" ht="15" customHeight="1">
      <c r="A388" s="14">
        <f t="shared" si="5"/>
        <v>388</v>
      </c>
      <c r="B388" s="121"/>
      <c r="C388" s="121"/>
      <c r="D388" s="121"/>
      <c r="E388" s="121"/>
      <c r="F388" s="121"/>
      <c r="G388" s="121"/>
      <c r="H388" s="122"/>
      <c r="I388" s="74"/>
      <c r="J388" s="74"/>
      <c r="K388" s="74"/>
      <c r="L388" s="74"/>
      <c r="M388" s="74"/>
      <c r="N388" s="74"/>
      <c r="O388" s="74"/>
      <c r="P388" s="74"/>
      <c r="Q388" s="74"/>
      <c r="R388" s="74"/>
      <c r="S388" s="74"/>
    </row>
    <row r="389" spans="1:19" ht="15" customHeight="1">
      <c r="A389" s="14">
        <f t="shared" si="5"/>
        <v>389</v>
      </c>
      <c r="B389" s="119" t="s">
        <v>899</v>
      </c>
      <c r="C389" s="119"/>
      <c r="D389" s="119"/>
      <c r="E389" s="119"/>
      <c r="F389" s="119"/>
      <c r="G389" s="119"/>
      <c r="H389" s="120"/>
      <c r="I389" s="71"/>
      <c r="J389" s="71"/>
      <c r="K389" s="71"/>
      <c r="L389" s="71"/>
      <c r="M389" s="71"/>
      <c r="N389" s="71"/>
      <c r="O389" s="71"/>
      <c r="P389" s="71"/>
      <c r="Q389" s="71"/>
      <c r="R389" s="71"/>
      <c r="S389" s="71"/>
    </row>
    <row r="390" spans="1:19" ht="15" customHeight="1">
      <c r="A390" s="14">
        <f t="shared" ref="A390:A453" si="10">A389+1</f>
        <v>390</v>
      </c>
      <c r="B390" s="121" t="s">
        <v>900</v>
      </c>
      <c r="C390" s="121"/>
      <c r="D390" s="121" t="s">
        <v>901</v>
      </c>
      <c r="E390" s="121" t="s">
        <v>902</v>
      </c>
      <c r="F390" s="121" t="s">
        <v>903</v>
      </c>
      <c r="G390" s="121" t="s">
        <v>47</v>
      </c>
      <c r="H390" s="122">
        <v>1983</v>
      </c>
      <c r="I390" s="74">
        <v>34.700000000000003</v>
      </c>
      <c r="J390" s="74">
        <v>37.9</v>
      </c>
      <c r="K390" s="74">
        <v>37.9</v>
      </c>
      <c r="L390" s="74">
        <v>37.9</v>
      </c>
      <c r="M390" s="74">
        <v>37.9</v>
      </c>
      <c r="N390" s="74">
        <v>37.9</v>
      </c>
      <c r="O390" s="74">
        <v>37.9</v>
      </c>
      <c r="P390" s="74">
        <v>37.9</v>
      </c>
      <c r="Q390" s="74">
        <v>37.9</v>
      </c>
      <c r="R390" s="74">
        <v>37.9</v>
      </c>
      <c r="S390" s="74">
        <v>37.9</v>
      </c>
    </row>
    <row r="391" spans="1:19" ht="15" customHeight="1">
      <c r="A391" s="14">
        <f t="shared" si="10"/>
        <v>391</v>
      </c>
      <c r="B391" s="121" t="s">
        <v>904</v>
      </c>
      <c r="C391" s="121"/>
      <c r="D391" s="121" t="s">
        <v>905</v>
      </c>
      <c r="E391" s="121" t="s">
        <v>902</v>
      </c>
      <c r="F391" s="121" t="s">
        <v>903</v>
      </c>
      <c r="G391" s="121" t="s">
        <v>47</v>
      </c>
      <c r="H391" s="122">
        <v>1983</v>
      </c>
      <c r="I391" s="74">
        <v>34.700000000000003</v>
      </c>
      <c r="J391" s="74">
        <v>37.9</v>
      </c>
      <c r="K391" s="74">
        <v>37.9</v>
      </c>
      <c r="L391" s="74">
        <v>37.9</v>
      </c>
      <c r="M391" s="74">
        <v>37.9</v>
      </c>
      <c r="N391" s="74">
        <v>37.9</v>
      </c>
      <c r="O391" s="74">
        <v>37.9</v>
      </c>
      <c r="P391" s="74">
        <v>37.9</v>
      </c>
      <c r="Q391" s="74">
        <v>37.9</v>
      </c>
      <c r="R391" s="74">
        <v>37.9</v>
      </c>
      <c r="S391" s="74">
        <v>37.9</v>
      </c>
    </row>
    <row r="392" spans="1:19" ht="15" customHeight="1">
      <c r="A392" s="14">
        <f t="shared" si="10"/>
        <v>392</v>
      </c>
      <c r="B392" s="121" t="s">
        <v>906</v>
      </c>
      <c r="C392" s="121"/>
      <c r="D392" s="121" t="s">
        <v>907</v>
      </c>
      <c r="E392" s="121" t="s">
        <v>352</v>
      </c>
      <c r="F392" s="121" t="s">
        <v>903</v>
      </c>
      <c r="G392" s="121" t="s">
        <v>46</v>
      </c>
      <c r="H392" s="122">
        <v>1940</v>
      </c>
      <c r="I392" s="74">
        <v>9</v>
      </c>
      <c r="J392" s="74">
        <v>8</v>
      </c>
      <c r="K392" s="74">
        <v>8</v>
      </c>
      <c r="L392" s="74">
        <v>8</v>
      </c>
      <c r="M392" s="74">
        <v>8</v>
      </c>
      <c r="N392" s="74">
        <v>8</v>
      </c>
      <c r="O392" s="74">
        <v>8</v>
      </c>
      <c r="P392" s="74">
        <v>8</v>
      </c>
      <c r="Q392" s="74">
        <v>8</v>
      </c>
      <c r="R392" s="74">
        <v>8</v>
      </c>
      <c r="S392" s="74">
        <v>8</v>
      </c>
    </row>
    <row r="393" spans="1:19" ht="15" customHeight="1">
      <c r="A393" s="14">
        <f t="shared" si="10"/>
        <v>393</v>
      </c>
      <c r="B393" s="121" t="s">
        <v>908</v>
      </c>
      <c r="C393" s="121"/>
      <c r="D393" s="121" t="s">
        <v>909</v>
      </c>
      <c r="E393" s="121" t="s">
        <v>352</v>
      </c>
      <c r="F393" s="121" t="s">
        <v>903</v>
      </c>
      <c r="G393" s="121" t="s">
        <v>46</v>
      </c>
      <c r="H393" s="122">
        <v>1940</v>
      </c>
      <c r="I393" s="74">
        <v>9</v>
      </c>
      <c r="J393" s="74">
        <v>9</v>
      </c>
      <c r="K393" s="74">
        <v>9</v>
      </c>
      <c r="L393" s="74">
        <v>9</v>
      </c>
      <c r="M393" s="74">
        <v>9</v>
      </c>
      <c r="N393" s="74">
        <v>9</v>
      </c>
      <c r="O393" s="74">
        <v>9</v>
      </c>
      <c r="P393" s="74">
        <v>9</v>
      </c>
      <c r="Q393" s="74">
        <v>9</v>
      </c>
      <c r="R393" s="74">
        <v>9</v>
      </c>
      <c r="S393" s="74">
        <v>9</v>
      </c>
    </row>
    <row r="394" spans="1:19" ht="15" customHeight="1">
      <c r="A394" s="14">
        <f t="shared" si="10"/>
        <v>394</v>
      </c>
      <c r="B394" s="121" t="s">
        <v>910</v>
      </c>
      <c r="C394" s="121"/>
      <c r="D394" s="121" t="s">
        <v>911</v>
      </c>
      <c r="E394" s="121" t="s">
        <v>348</v>
      </c>
      <c r="F394" s="121" t="s">
        <v>903</v>
      </c>
      <c r="G394" s="121" t="s">
        <v>46</v>
      </c>
      <c r="H394" s="122">
        <v>1938</v>
      </c>
      <c r="I394" s="74">
        <v>18.3</v>
      </c>
      <c r="J394" s="74">
        <v>16</v>
      </c>
      <c r="K394" s="74">
        <v>16</v>
      </c>
      <c r="L394" s="74">
        <v>16</v>
      </c>
      <c r="M394" s="74">
        <v>16</v>
      </c>
      <c r="N394" s="74">
        <v>16</v>
      </c>
      <c r="O394" s="74">
        <v>16</v>
      </c>
      <c r="P394" s="74">
        <v>16</v>
      </c>
      <c r="Q394" s="74">
        <v>16</v>
      </c>
      <c r="R394" s="74">
        <v>16</v>
      </c>
      <c r="S394" s="74">
        <v>16</v>
      </c>
    </row>
    <row r="395" spans="1:19" ht="15" customHeight="1">
      <c r="A395" s="14">
        <f t="shared" si="10"/>
        <v>395</v>
      </c>
      <c r="B395" s="121" t="s">
        <v>912</v>
      </c>
      <c r="C395" s="121"/>
      <c r="D395" s="121" t="s">
        <v>913</v>
      </c>
      <c r="E395" s="121" t="s">
        <v>348</v>
      </c>
      <c r="F395" s="121" t="s">
        <v>903</v>
      </c>
      <c r="G395" s="121" t="s">
        <v>46</v>
      </c>
      <c r="H395" s="122">
        <v>1938</v>
      </c>
      <c r="I395" s="74">
        <v>18.3</v>
      </c>
      <c r="J395" s="74">
        <v>16</v>
      </c>
      <c r="K395" s="74">
        <v>16</v>
      </c>
      <c r="L395" s="74">
        <v>16</v>
      </c>
      <c r="M395" s="74">
        <v>16</v>
      </c>
      <c r="N395" s="74">
        <v>16</v>
      </c>
      <c r="O395" s="74">
        <v>16</v>
      </c>
      <c r="P395" s="74">
        <v>16</v>
      </c>
      <c r="Q395" s="74">
        <v>16</v>
      </c>
      <c r="R395" s="74">
        <v>16</v>
      </c>
      <c r="S395" s="74">
        <v>16</v>
      </c>
    </row>
    <row r="396" spans="1:19" ht="15" customHeight="1">
      <c r="A396" s="14">
        <f t="shared" si="10"/>
        <v>396</v>
      </c>
      <c r="B396" s="121" t="s">
        <v>914</v>
      </c>
      <c r="C396" s="121"/>
      <c r="D396" s="121" t="s">
        <v>915</v>
      </c>
      <c r="E396" s="121" t="s">
        <v>348</v>
      </c>
      <c r="F396" s="121" t="s">
        <v>903</v>
      </c>
      <c r="G396" s="121" t="s">
        <v>46</v>
      </c>
      <c r="H396" s="122">
        <v>1950</v>
      </c>
      <c r="I396" s="74">
        <v>18.3</v>
      </c>
      <c r="J396" s="74">
        <v>17</v>
      </c>
      <c r="K396" s="74">
        <v>17</v>
      </c>
      <c r="L396" s="74">
        <v>17</v>
      </c>
      <c r="M396" s="74">
        <v>17</v>
      </c>
      <c r="N396" s="74">
        <v>17</v>
      </c>
      <c r="O396" s="74">
        <v>17</v>
      </c>
      <c r="P396" s="74">
        <v>17</v>
      </c>
      <c r="Q396" s="74">
        <v>17</v>
      </c>
      <c r="R396" s="74">
        <v>17</v>
      </c>
      <c r="S396" s="74">
        <v>17</v>
      </c>
    </row>
    <row r="397" spans="1:19" ht="15" customHeight="1">
      <c r="A397" s="14">
        <f t="shared" si="10"/>
        <v>397</v>
      </c>
      <c r="B397" s="121" t="s">
        <v>916</v>
      </c>
      <c r="C397" s="121"/>
      <c r="D397" s="121" t="s">
        <v>917</v>
      </c>
      <c r="E397" s="121" t="s">
        <v>546</v>
      </c>
      <c r="F397" s="121" t="s">
        <v>903</v>
      </c>
      <c r="G397" s="121" t="s">
        <v>45</v>
      </c>
      <c r="H397" s="122">
        <v>1944</v>
      </c>
      <c r="I397" s="74">
        <v>50.8</v>
      </c>
      <c r="J397" s="74">
        <v>49.5</v>
      </c>
      <c r="K397" s="74">
        <v>49.5</v>
      </c>
      <c r="L397" s="74">
        <v>49.5</v>
      </c>
      <c r="M397" s="74">
        <v>49.5</v>
      </c>
      <c r="N397" s="74">
        <v>49.5</v>
      </c>
      <c r="O397" s="74">
        <v>49.5</v>
      </c>
      <c r="P397" s="74">
        <v>49.5</v>
      </c>
      <c r="Q397" s="74">
        <v>49.5</v>
      </c>
      <c r="R397" s="74">
        <v>49.5</v>
      </c>
      <c r="S397" s="74">
        <v>49.5</v>
      </c>
    </row>
    <row r="398" spans="1:19" ht="15" customHeight="1">
      <c r="A398" s="14">
        <f t="shared" si="10"/>
        <v>398</v>
      </c>
      <c r="B398" s="121" t="s">
        <v>918</v>
      </c>
      <c r="C398" s="121"/>
      <c r="D398" s="121" t="s">
        <v>919</v>
      </c>
      <c r="E398" s="121" t="s">
        <v>546</v>
      </c>
      <c r="F398" s="121" t="s">
        <v>903</v>
      </c>
      <c r="G398" s="121" t="s">
        <v>45</v>
      </c>
      <c r="H398" s="122">
        <v>1948</v>
      </c>
      <c r="I398" s="74">
        <v>50.8</v>
      </c>
      <c r="J398" s="74">
        <v>49.5</v>
      </c>
      <c r="K398" s="74">
        <v>49.5</v>
      </c>
      <c r="L398" s="74">
        <v>49.5</v>
      </c>
      <c r="M398" s="74">
        <v>49.5</v>
      </c>
      <c r="N398" s="74">
        <v>49.5</v>
      </c>
      <c r="O398" s="74">
        <v>49.5</v>
      </c>
      <c r="P398" s="74">
        <v>49.5</v>
      </c>
      <c r="Q398" s="74">
        <v>49.5</v>
      </c>
      <c r="R398" s="74">
        <v>49.5</v>
      </c>
      <c r="S398" s="74">
        <v>49.5</v>
      </c>
    </row>
    <row r="399" spans="1:19" ht="15" customHeight="1">
      <c r="A399" s="14">
        <f t="shared" si="10"/>
        <v>399</v>
      </c>
      <c r="B399" s="121" t="s">
        <v>920</v>
      </c>
      <c r="C399" s="121"/>
      <c r="D399" s="121" t="s">
        <v>921</v>
      </c>
      <c r="E399" s="121" t="s">
        <v>922</v>
      </c>
      <c r="F399" s="121" t="s">
        <v>903</v>
      </c>
      <c r="G399" s="121" t="s">
        <v>46</v>
      </c>
      <c r="H399" s="122">
        <v>2005</v>
      </c>
      <c r="I399" s="74">
        <v>9.6</v>
      </c>
      <c r="J399" s="74">
        <v>9.6</v>
      </c>
      <c r="K399" s="74">
        <v>9.6</v>
      </c>
      <c r="L399" s="74">
        <v>9.6</v>
      </c>
      <c r="M399" s="74">
        <v>9.6</v>
      </c>
      <c r="N399" s="74">
        <v>9.6</v>
      </c>
      <c r="O399" s="74">
        <v>9.6</v>
      </c>
      <c r="P399" s="74">
        <v>9.6</v>
      </c>
      <c r="Q399" s="74">
        <v>9.6</v>
      </c>
      <c r="R399" s="74">
        <v>9.6</v>
      </c>
      <c r="S399" s="74">
        <v>9.6</v>
      </c>
    </row>
    <row r="400" spans="1:19" ht="15" customHeight="1">
      <c r="A400" s="14">
        <f t="shared" si="10"/>
        <v>400</v>
      </c>
      <c r="B400" s="121" t="s">
        <v>923</v>
      </c>
      <c r="C400" s="121"/>
      <c r="D400" s="121" t="s">
        <v>924</v>
      </c>
      <c r="E400" s="121" t="s">
        <v>54</v>
      </c>
      <c r="F400" s="121" t="s">
        <v>903</v>
      </c>
      <c r="G400" s="121" t="s">
        <v>46</v>
      </c>
      <c r="H400" s="122">
        <v>1954</v>
      </c>
      <c r="I400" s="74">
        <v>10.5</v>
      </c>
      <c r="J400" s="74">
        <v>12</v>
      </c>
      <c r="K400" s="74">
        <v>12</v>
      </c>
      <c r="L400" s="74">
        <v>12</v>
      </c>
      <c r="M400" s="74">
        <v>12</v>
      </c>
      <c r="N400" s="74">
        <v>12</v>
      </c>
      <c r="O400" s="74">
        <v>12</v>
      </c>
      <c r="P400" s="74">
        <v>12</v>
      </c>
      <c r="Q400" s="74">
        <v>12</v>
      </c>
      <c r="R400" s="74">
        <v>12</v>
      </c>
      <c r="S400" s="74">
        <v>12</v>
      </c>
    </row>
    <row r="401" spans="1:19" ht="15" customHeight="1">
      <c r="A401" s="14">
        <f t="shared" si="10"/>
        <v>401</v>
      </c>
      <c r="B401" s="121" t="s">
        <v>925</v>
      </c>
      <c r="C401" s="121"/>
      <c r="D401" s="121" t="s">
        <v>926</v>
      </c>
      <c r="E401" s="121" t="s">
        <v>54</v>
      </c>
      <c r="F401" s="121" t="s">
        <v>903</v>
      </c>
      <c r="G401" s="121" t="s">
        <v>46</v>
      </c>
      <c r="H401" s="122">
        <v>1954</v>
      </c>
      <c r="I401" s="74">
        <v>10.5</v>
      </c>
      <c r="J401" s="74">
        <v>12</v>
      </c>
      <c r="K401" s="74">
        <v>12</v>
      </c>
      <c r="L401" s="74">
        <v>12</v>
      </c>
      <c r="M401" s="74">
        <v>12</v>
      </c>
      <c r="N401" s="74">
        <v>12</v>
      </c>
      <c r="O401" s="74">
        <v>12</v>
      </c>
      <c r="P401" s="74">
        <v>12</v>
      </c>
      <c r="Q401" s="74">
        <v>12</v>
      </c>
      <c r="R401" s="74">
        <v>12</v>
      </c>
      <c r="S401" s="74">
        <v>12</v>
      </c>
    </row>
    <row r="402" spans="1:19" ht="15" customHeight="1">
      <c r="A402" s="14">
        <f t="shared" si="10"/>
        <v>402</v>
      </c>
      <c r="B402" s="121" t="s">
        <v>927</v>
      </c>
      <c r="C402" s="121"/>
      <c r="D402" s="121" t="s">
        <v>928</v>
      </c>
      <c r="E402" s="121" t="s">
        <v>54</v>
      </c>
      <c r="F402" s="121" t="s">
        <v>903</v>
      </c>
      <c r="G402" s="121" t="s">
        <v>46</v>
      </c>
      <c r="H402" s="122">
        <v>1954</v>
      </c>
      <c r="I402" s="74">
        <v>10.5</v>
      </c>
      <c r="J402" s="74">
        <v>12</v>
      </c>
      <c r="K402" s="74">
        <v>12</v>
      </c>
      <c r="L402" s="74">
        <v>12</v>
      </c>
      <c r="M402" s="74">
        <v>12</v>
      </c>
      <c r="N402" s="74">
        <v>12</v>
      </c>
      <c r="O402" s="74">
        <v>12</v>
      </c>
      <c r="P402" s="74">
        <v>12</v>
      </c>
      <c r="Q402" s="74">
        <v>12</v>
      </c>
      <c r="R402" s="74">
        <v>12</v>
      </c>
      <c r="S402" s="74">
        <v>12</v>
      </c>
    </row>
    <row r="403" spans="1:19" ht="15" customHeight="1">
      <c r="A403" s="14">
        <f t="shared" si="10"/>
        <v>403</v>
      </c>
      <c r="B403" s="121" t="s">
        <v>929</v>
      </c>
      <c r="C403" s="121"/>
      <c r="D403" s="121" t="s">
        <v>930</v>
      </c>
      <c r="E403" s="121" t="s">
        <v>931</v>
      </c>
      <c r="F403" s="121" t="s">
        <v>903</v>
      </c>
      <c r="G403" s="121" t="s">
        <v>46</v>
      </c>
      <c r="H403" s="122">
        <v>1951</v>
      </c>
      <c r="I403" s="74">
        <v>27</v>
      </c>
      <c r="J403" s="74">
        <v>29</v>
      </c>
      <c r="K403" s="74">
        <v>29</v>
      </c>
      <c r="L403" s="74">
        <v>29</v>
      </c>
      <c r="M403" s="74">
        <v>29</v>
      </c>
      <c r="N403" s="74">
        <v>29</v>
      </c>
      <c r="O403" s="74">
        <v>29</v>
      </c>
      <c r="P403" s="74">
        <v>29</v>
      </c>
      <c r="Q403" s="74">
        <v>29</v>
      </c>
      <c r="R403" s="74">
        <v>29</v>
      </c>
      <c r="S403" s="74">
        <v>29</v>
      </c>
    </row>
    <row r="404" spans="1:19" ht="15" customHeight="1">
      <c r="A404" s="14">
        <f t="shared" si="10"/>
        <v>404</v>
      </c>
      <c r="B404" s="121" t="s">
        <v>932</v>
      </c>
      <c r="C404" s="121"/>
      <c r="D404" s="121" t="s">
        <v>933</v>
      </c>
      <c r="E404" s="121" t="s">
        <v>931</v>
      </c>
      <c r="F404" s="121" t="s">
        <v>903</v>
      </c>
      <c r="G404" s="121" t="s">
        <v>46</v>
      </c>
      <c r="H404" s="122">
        <v>1951</v>
      </c>
      <c r="I404" s="74">
        <v>27</v>
      </c>
      <c r="J404" s="74">
        <v>29</v>
      </c>
      <c r="K404" s="74">
        <v>29</v>
      </c>
      <c r="L404" s="74">
        <v>29</v>
      </c>
      <c r="M404" s="74">
        <v>29</v>
      </c>
      <c r="N404" s="74">
        <v>29</v>
      </c>
      <c r="O404" s="74">
        <v>29</v>
      </c>
      <c r="P404" s="74">
        <v>29</v>
      </c>
      <c r="Q404" s="74">
        <v>29</v>
      </c>
      <c r="R404" s="74">
        <v>29</v>
      </c>
      <c r="S404" s="74">
        <v>29</v>
      </c>
    </row>
    <row r="405" spans="1:19" ht="15" customHeight="1">
      <c r="A405" s="14">
        <f t="shared" si="10"/>
        <v>405</v>
      </c>
      <c r="B405" s="121" t="s">
        <v>934</v>
      </c>
      <c r="C405" s="121"/>
      <c r="D405" s="121" t="s">
        <v>935</v>
      </c>
      <c r="E405" s="121" t="s">
        <v>894</v>
      </c>
      <c r="F405" s="121" t="s">
        <v>903</v>
      </c>
      <c r="G405" s="121" t="s">
        <v>46</v>
      </c>
      <c r="H405" s="122">
        <v>1989</v>
      </c>
      <c r="I405" s="74">
        <v>6</v>
      </c>
      <c r="J405" s="74">
        <v>6</v>
      </c>
      <c r="K405" s="74">
        <v>6</v>
      </c>
      <c r="L405" s="74">
        <v>6</v>
      </c>
      <c r="M405" s="74">
        <v>6</v>
      </c>
      <c r="N405" s="74">
        <v>6</v>
      </c>
      <c r="O405" s="74">
        <v>6</v>
      </c>
      <c r="P405" s="74">
        <v>6</v>
      </c>
      <c r="Q405" s="74">
        <v>6</v>
      </c>
      <c r="R405" s="74">
        <v>6</v>
      </c>
      <c r="S405" s="74">
        <v>6</v>
      </c>
    </row>
    <row r="406" spans="1:19" ht="15" customHeight="1">
      <c r="A406" s="14">
        <f t="shared" si="10"/>
        <v>406</v>
      </c>
      <c r="B406" s="121" t="s">
        <v>936</v>
      </c>
      <c r="C406" s="121"/>
      <c r="D406" s="121" t="s">
        <v>937</v>
      </c>
      <c r="E406" s="121" t="s">
        <v>348</v>
      </c>
      <c r="F406" s="121" t="s">
        <v>903</v>
      </c>
      <c r="G406" s="121" t="s">
        <v>46</v>
      </c>
      <c r="H406" s="122">
        <v>1938</v>
      </c>
      <c r="I406" s="74">
        <v>15</v>
      </c>
      <c r="J406" s="74">
        <v>14</v>
      </c>
      <c r="K406" s="74">
        <v>14</v>
      </c>
      <c r="L406" s="74">
        <v>14</v>
      </c>
      <c r="M406" s="74">
        <v>14</v>
      </c>
      <c r="N406" s="74">
        <v>14</v>
      </c>
      <c r="O406" s="74">
        <v>14</v>
      </c>
      <c r="P406" s="74">
        <v>14</v>
      </c>
      <c r="Q406" s="74">
        <v>14</v>
      </c>
      <c r="R406" s="74">
        <v>14</v>
      </c>
      <c r="S406" s="74">
        <v>14</v>
      </c>
    </row>
    <row r="407" spans="1:19" ht="15" customHeight="1">
      <c r="A407" s="14">
        <f t="shared" si="10"/>
        <v>407</v>
      </c>
      <c r="B407" s="121" t="s">
        <v>938</v>
      </c>
      <c r="C407" s="121"/>
      <c r="D407" s="121" t="s">
        <v>939</v>
      </c>
      <c r="E407" s="121" t="s">
        <v>931</v>
      </c>
      <c r="F407" s="121" t="s">
        <v>903</v>
      </c>
      <c r="G407" s="121" t="s">
        <v>46</v>
      </c>
      <c r="H407" s="122">
        <v>1951</v>
      </c>
      <c r="I407" s="74">
        <v>19.8</v>
      </c>
      <c r="J407" s="74">
        <v>21</v>
      </c>
      <c r="K407" s="74">
        <v>21</v>
      </c>
      <c r="L407" s="74">
        <v>21</v>
      </c>
      <c r="M407" s="74">
        <v>21</v>
      </c>
      <c r="N407" s="74">
        <v>21</v>
      </c>
      <c r="O407" s="74">
        <v>21</v>
      </c>
      <c r="P407" s="74">
        <v>21</v>
      </c>
      <c r="Q407" s="74">
        <v>21</v>
      </c>
      <c r="R407" s="74">
        <v>21</v>
      </c>
      <c r="S407" s="74">
        <v>21</v>
      </c>
    </row>
    <row r="408" spans="1:19" ht="15" customHeight="1">
      <c r="A408" s="14">
        <f t="shared" si="10"/>
        <v>408</v>
      </c>
      <c r="B408" s="121" t="s">
        <v>940</v>
      </c>
      <c r="C408" s="121"/>
      <c r="D408" s="121" t="s">
        <v>941</v>
      </c>
      <c r="E408" s="121" t="s">
        <v>931</v>
      </c>
      <c r="F408" s="121" t="s">
        <v>903</v>
      </c>
      <c r="G408" s="121" t="s">
        <v>46</v>
      </c>
      <c r="H408" s="122">
        <v>1951</v>
      </c>
      <c r="I408" s="74">
        <v>19.8</v>
      </c>
      <c r="J408" s="74">
        <v>20</v>
      </c>
      <c r="K408" s="74">
        <v>20</v>
      </c>
      <c r="L408" s="74">
        <v>20</v>
      </c>
      <c r="M408" s="74">
        <v>20</v>
      </c>
      <c r="N408" s="74">
        <v>20</v>
      </c>
      <c r="O408" s="74">
        <v>20</v>
      </c>
      <c r="P408" s="74">
        <v>20</v>
      </c>
      <c r="Q408" s="74">
        <v>20</v>
      </c>
      <c r="R408" s="74">
        <v>20</v>
      </c>
      <c r="S408" s="74">
        <v>20</v>
      </c>
    </row>
    <row r="409" spans="1:19" ht="15" customHeight="1">
      <c r="A409" s="14">
        <f t="shared" si="10"/>
        <v>409</v>
      </c>
      <c r="B409" s="121" t="s">
        <v>942</v>
      </c>
      <c r="C409" s="121"/>
      <c r="D409" s="121" t="s">
        <v>943</v>
      </c>
      <c r="E409" s="121" t="s">
        <v>352</v>
      </c>
      <c r="F409" s="121" t="s">
        <v>903</v>
      </c>
      <c r="G409" s="121" t="s">
        <v>46</v>
      </c>
      <c r="H409" s="122">
        <v>1941</v>
      </c>
      <c r="I409" s="74">
        <v>36</v>
      </c>
      <c r="J409" s="74">
        <v>36</v>
      </c>
      <c r="K409" s="74">
        <v>36</v>
      </c>
      <c r="L409" s="74">
        <v>36</v>
      </c>
      <c r="M409" s="74">
        <v>36</v>
      </c>
      <c r="N409" s="74">
        <v>36</v>
      </c>
      <c r="O409" s="74">
        <v>36</v>
      </c>
      <c r="P409" s="74">
        <v>36</v>
      </c>
      <c r="Q409" s="74">
        <v>36</v>
      </c>
      <c r="R409" s="74">
        <v>36</v>
      </c>
      <c r="S409" s="74">
        <v>36</v>
      </c>
    </row>
    <row r="410" spans="1:19" ht="15" customHeight="1">
      <c r="A410" s="14">
        <f t="shared" si="10"/>
        <v>410</v>
      </c>
      <c r="B410" s="121" t="s">
        <v>944</v>
      </c>
      <c r="C410" s="121"/>
      <c r="D410" s="121" t="s">
        <v>945</v>
      </c>
      <c r="E410" s="121" t="s">
        <v>352</v>
      </c>
      <c r="F410" s="121" t="s">
        <v>903</v>
      </c>
      <c r="G410" s="121" t="s">
        <v>46</v>
      </c>
      <c r="H410" s="122">
        <v>1941</v>
      </c>
      <c r="I410" s="74">
        <v>36</v>
      </c>
      <c r="J410" s="74">
        <v>36</v>
      </c>
      <c r="K410" s="74">
        <v>36</v>
      </c>
      <c r="L410" s="74">
        <v>36</v>
      </c>
      <c r="M410" s="74">
        <v>36</v>
      </c>
      <c r="N410" s="74">
        <v>36</v>
      </c>
      <c r="O410" s="74">
        <v>36</v>
      </c>
      <c r="P410" s="74">
        <v>36</v>
      </c>
      <c r="Q410" s="74">
        <v>36</v>
      </c>
      <c r="R410" s="74">
        <v>36</v>
      </c>
      <c r="S410" s="74">
        <v>36</v>
      </c>
    </row>
    <row r="411" spans="1:19" ht="15" customHeight="1">
      <c r="A411" s="14">
        <f t="shared" si="10"/>
        <v>411</v>
      </c>
      <c r="B411" s="121" t="s">
        <v>946</v>
      </c>
      <c r="C411" s="121"/>
      <c r="D411" s="121" t="s">
        <v>947</v>
      </c>
      <c r="E411" s="121" t="s">
        <v>352</v>
      </c>
      <c r="F411" s="121" t="s">
        <v>903</v>
      </c>
      <c r="G411" s="121" t="s">
        <v>46</v>
      </c>
      <c r="H411" s="122">
        <v>1941</v>
      </c>
      <c r="I411" s="74">
        <v>36</v>
      </c>
      <c r="J411" s="74">
        <v>36</v>
      </c>
      <c r="K411" s="74">
        <v>36</v>
      </c>
      <c r="L411" s="74">
        <v>36</v>
      </c>
      <c r="M411" s="74">
        <v>36</v>
      </c>
      <c r="N411" s="74">
        <v>36</v>
      </c>
      <c r="O411" s="74">
        <v>36</v>
      </c>
      <c r="P411" s="74">
        <v>36</v>
      </c>
      <c r="Q411" s="74">
        <v>36</v>
      </c>
      <c r="R411" s="74">
        <v>36</v>
      </c>
      <c r="S411" s="74">
        <v>36</v>
      </c>
    </row>
    <row r="412" spans="1:19" ht="15" customHeight="1">
      <c r="A412" s="14">
        <f t="shared" si="10"/>
        <v>412</v>
      </c>
      <c r="B412" s="121" t="s">
        <v>948</v>
      </c>
      <c r="C412" s="121"/>
      <c r="D412" s="121" t="s">
        <v>949</v>
      </c>
      <c r="E412" s="121" t="s">
        <v>256</v>
      </c>
      <c r="F412" s="121" t="s">
        <v>903</v>
      </c>
      <c r="G412" s="121" t="s">
        <v>45</v>
      </c>
      <c r="H412" s="122">
        <v>1953</v>
      </c>
      <c r="I412" s="74">
        <v>21</v>
      </c>
      <c r="J412" s="74">
        <v>22</v>
      </c>
      <c r="K412" s="74">
        <v>22</v>
      </c>
      <c r="L412" s="74">
        <v>22</v>
      </c>
      <c r="M412" s="74">
        <v>22</v>
      </c>
      <c r="N412" s="74">
        <v>22</v>
      </c>
      <c r="O412" s="74">
        <v>22</v>
      </c>
      <c r="P412" s="74">
        <v>22</v>
      </c>
      <c r="Q412" s="74">
        <v>22</v>
      </c>
      <c r="R412" s="74">
        <v>22</v>
      </c>
      <c r="S412" s="74">
        <v>22</v>
      </c>
    </row>
    <row r="413" spans="1:19" ht="15" customHeight="1">
      <c r="A413" s="14">
        <f t="shared" si="10"/>
        <v>413</v>
      </c>
      <c r="B413" s="121" t="s">
        <v>950</v>
      </c>
      <c r="C413" s="121"/>
      <c r="D413" s="121" t="s">
        <v>951</v>
      </c>
      <c r="E413" s="121" t="s">
        <v>256</v>
      </c>
      <c r="F413" s="121" t="s">
        <v>903</v>
      </c>
      <c r="G413" s="121" t="s">
        <v>45</v>
      </c>
      <c r="H413" s="122">
        <v>1953</v>
      </c>
      <c r="I413" s="74">
        <v>21</v>
      </c>
      <c r="J413" s="74">
        <v>22</v>
      </c>
      <c r="K413" s="74">
        <v>22</v>
      </c>
      <c r="L413" s="74">
        <v>22</v>
      </c>
      <c r="M413" s="74">
        <v>22</v>
      </c>
      <c r="N413" s="74">
        <v>22</v>
      </c>
      <c r="O413" s="74">
        <v>22</v>
      </c>
      <c r="P413" s="74">
        <v>22</v>
      </c>
      <c r="Q413" s="74">
        <v>22</v>
      </c>
      <c r="R413" s="74">
        <v>22</v>
      </c>
      <c r="S413" s="74">
        <v>22</v>
      </c>
    </row>
    <row r="414" spans="1:19" ht="15" customHeight="1">
      <c r="A414" s="14">
        <f t="shared" si="10"/>
        <v>414</v>
      </c>
      <c r="B414" s="119" t="s">
        <v>963</v>
      </c>
      <c r="C414" s="119"/>
      <c r="D414" s="119"/>
      <c r="E414" s="119"/>
      <c r="F414" s="119"/>
      <c r="G414" s="119"/>
      <c r="H414" s="120"/>
      <c r="I414" s="71">
        <f t="shared" ref="I414:R414" si="11">SUM(I390:I413)</f>
        <v>549.6</v>
      </c>
      <c r="J414" s="71">
        <f t="shared" si="11"/>
        <v>557.4</v>
      </c>
      <c r="K414" s="71">
        <f t="shared" si="11"/>
        <v>557.4</v>
      </c>
      <c r="L414" s="71">
        <f t="shared" si="11"/>
        <v>557.4</v>
      </c>
      <c r="M414" s="71">
        <f t="shared" si="11"/>
        <v>557.4</v>
      </c>
      <c r="N414" s="71">
        <f t="shared" si="11"/>
        <v>557.4</v>
      </c>
      <c r="O414" s="71">
        <f t="shared" si="11"/>
        <v>557.4</v>
      </c>
      <c r="P414" s="71">
        <f t="shared" si="11"/>
        <v>557.4</v>
      </c>
      <c r="Q414" s="71">
        <f t="shared" si="11"/>
        <v>557.4</v>
      </c>
      <c r="R414" s="71">
        <f t="shared" si="11"/>
        <v>557.4</v>
      </c>
      <c r="S414" s="71">
        <f t="shared" ref="S414" si="12">SUM(S390:S413)</f>
        <v>557.4</v>
      </c>
    </row>
    <row r="415" spans="1:19" ht="15" customHeight="1">
      <c r="A415" s="14">
        <f t="shared" si="10"/>
        <v>415</v>
      </c>
      <c r="B415" s="121" t="s">
        <v>964</v>
      </c>
      <c r="C415" s="121"/>
      <c r="D415" s="121" t="s">
        <v>965</v>
      </c>
      <c r="E415" s="121"/>
      <c r="F415" s="121"/>
      <c r="G415" s="121"/>
      <c r="H415" s="122"/>
      <c r="I415" s="74">
        <f>I414</f>
        <v>549.6</v>
      </c>
      <c r="J415" s="74">
        <v>405</v>
      </c>
      <c r="K415" s="74">
        <v>405</v>
      </c>
      <c r="L415" s="74">
        <v>405</v>
      </c>
      <c r="M415" s="74">
        <v>405</v>
      </c>
      <c r="N415" s="74">
        <v>405</v>
      </c>
      <c r="O415" s="74">
        <v>405</v>
      </c>
      <c r="P415" s="74">
        <v>405</v>
      </c>
      <c r="Q415" s="74">
        <v>405</v>
      </c>
      <c r="R415" s="74">
        <v>405</v>
      </c>
      <c r="S415" s="74">
        <v>405</v>
      </c>
    </row>
    <row r="416" spans="1:19" ht="15" customHeight="1">
      <c r="A416" s="14">
        <f t="shared" si="10"/>
        <v>416</v>
      </c>
      <c r="B416" s="119"/>
      <c r="C416" s="119"/>
      <c r="D416" s="119"/>
      <c r="E416" s="119"/>
      <c r="F416" s="119"/>
      <c r="G416" s="119"/>
      <c r="H416" s="120"/>
      <c r="I416" s="71"/>
      <c r="J416" s="71"/>
      <c r="K416" s="71"/>
      <c r="L416" s="71"/>
      <c r="M416" s="71"/>
      <c r="N416" s="71"/>
      <c r="O416" s="71"/>
      <c r="P416" s="71"/>
      <c r="Q416" s="71"/>
      <c r="R416" s="71"/>
      <c r="S416" s="71"/>
    </row>
    <row r="417" spans="1:19" ht="15" customHeight="1">
      <c r="A417" s="14">
        <f t="shared" si="10"/>
        <v>417</v>
      </c>
      <c r="B417" s="119" t="s">
        <v>2255</v>
      </c>
      <c r="C417" s="119"/>
      <c r="D417" s="119"/>
      <c r="E417" s="119"/>
      <c r="F417" s="119"/>
      <c r="G417" s="119"/>
      <c r="H417" s="120"/>
      <c r="I417" s="71"/>
      <c r="J417" s="71"/>
      <c r="K417" s="71"/>
      <c r="L417" s="71"/>
      <c r="M417" s="71"/>
      <c r="N417" s="71"/>
      <c r="O417" s="71"/>
      <c r="P417" s="71"/>
      <c r="Q417" s="71"/>
      <c r="R417" s="71"/>
      <c r="S417" s="71"/>
    </row>
    <row r="418" spans="1:19" ht="15" customHeight="1">
      <c r="A418" s="14">
        <f t="shared" si="10"/>
        <v>418</v>
      </c>
      <c r="B418" s="121" t="s">
        <v>952</v>
      </c>
      <c r="C418" s="121"/>
      <c r="D418" s="121" t="s">
        <v>953</v>
      </c>
      <c r="E418" s="121" t="s">
        <v>536</v>
      </c>
      <c r="F418" s="121" t="s">
        <v>903</v>
      </c>
      <c r="G418" s="121" t="s">
        <v>45</v>
      </c>
      <c r="H418" s="122">
        <v>2014</v>
      </c>
      <c r="I418" s="74">
        <v>1.4</v>
      </c>
      <c r="J418" s="74">
        <v>1.4</v>
      </c>
      <c r="K418" s="74">
        <v>1.4</v>
      </c>
      <c r="L418" s="74">
        <v>1.4</v>
      </c>
      <c r="M418" s="74">
        <v>1.4</v>
      </c>
      <c r="N418" s="74">
        <v>1.4</v>
      </c>
      <c r="O418" s="74">
        <v>1.4</v>
      </c>
      <c r="P418" s="74">
        <v>1.4</v>
      </c>
      <c r="Q418" s="74">
        <v>1.4</v>
      </c>
      <c r="R418" s="74">
        <v>1.4</v>
      </c>
      <c r="S418" s="74">
        <v>1.4</v>
      </c>
    </row>
    <row r="419" spans="1:19" ht="15" customHeight="1">
      <c r="A419" s="14">
        <f t="shared" si="10"/>
        <v>419</v>
      </c>
      <c r="B419" s="121" t="s">
        <v>955</v>
      </c>
      <c r="C419" s="121"/>
      <c r="D419" s="121" t="s">
        <v>956</v>
      </c>
      <c r="E419" s="121" t="s">
        <v>954</v>
      </c>
      <c r="F419" s="121" t="s">
        <v>903</v>
      </c>
      <c r="G419" s="121" t="s">
        <v>46</v>
      </c>
      <c r="H419" s="122">
        <v>1931</v>
      </c>
      <c r="I419" s="74">
        <v>4.8</v>
      </c>
      <c r="J419" s="74">
        <v>4.8</v>
      </c>
      <c r="K419" s="74">
        <v>4.8</v>
      </c>
      <c r="L419" s="74">
        <v>4.8</v>
      </c>
      <c r="M419" s="74">
        <v>4.8</v>
      </c>
      <c r="N419" s="74">
        <v>4.8</v>
      </c>
      <c r="O419" s="74">
        <v>4.8</v>
      </c>
      <c r="P419" s="74">
        <v>4.8</v>
      </c>
      <c r="Q419" s="74">
        <v>4.8</v>
      </c>
      <c r="R419" s="74">
        <v>4.8</v>
      </c>
      <c r="S419" s="74">
        <v>4.8</v>
      </c>
    </row>
    <row r="420" spans="1:19" ht="15" customHeight="1">
      <c r="A420" s="14">
        <f t="shared" si="10"/>
        <v>420</v>
      </c>
      <c r="B420" s="121" t="s">
        <v>957</v>
      </c>
      <c r="C420" s="121"/>
      <c r="D420" s="121" t="s">
        <v>958</v>
      </c>
      <c r="E420" s="121" t="s">
        <v>406</v>
      </c>
      <c r="F420" s="121" t="s">
        <v>903</v>
      </c>
      <c r="G420" s="121" t="s">
        <v>46</v>
      </c>
      <c r="H420" s="122">
        <v>1928</v>
      </c>
      <c r="I420" s="74">
        <v>7.7</v>
      </c>
      <c r="J420" s="74">
        <v>7.7</v>
      </c>
      <c r="K420" s="74">
        <v>7.7</v>
      </c>
      <c r="L420" s="74">
        <v>7.7</v>
      </c>
      <c r="M420" s="74">
        <v>7.7</v>
      </c>
      <c r="N420" s="74">
        <v>7.7</v>
      </c>
      <c r="O420" s="74">
        <v>7.7</v>
      </c>
      <c r="P420" s="74">
        <v>7.7</v>
      </c>
      <c r="Q420" s="74">
        <v>7.7</v>
      </c>
      <c r="R420" s="74">
        <v>7.7</v>
      </c>
      <c r="S420" s="74">
        <v>7.7</v>
      </c>
    </row>
    <row r="421" spans="1:19" ht="15" customHeight="1">
      <c r="A421" s="14">
        <f t="shared" si="10"/>
        <v>421</v>
      </c>
      <c r="B421" s="121" t="s">
        <v>959</v>
      </c>
      <c r="C421" s="121"/>
      <c r="D421" s="121" t="s">
        <v>960</v>
      </c>
      <c r="E421" s="121" t="s">
        <v>406</v>
      </c>
      <c r="F421" s="121" t="s">
        <v>903</v>
      </c>
      <c r="G421" s="121" t="s">
        <v>46</v>
      </c>
      <c r="H421" s="122">
        <v>1928</v>
      </c>
      <c r="I421" s="74">
        <v>3.6</v>
      </c>
      <c r="J421" s="74">
        <v>3.6</v>
      </c>
      <c r="K421" s="74">
        <v>3.6</v>
      </c>
      <c r="L421" s="74">
        <v>3.6</v>
      </c>
      <c r="M421" s="74">
        <v>3.6</v>
      </c>
      <c r="N421" s="74">
        <v>3.6</v>
      </c>
      <c r="O421" s="74">
        <v>3.6</v>
      </c>
      <c r="P421" s="74">
        <v>3.6</v>
      </c>
      <c r="Q421" s="74">
        <v>3.6</v>
      </c>
      <c r="R421" s="74">
        <v>3.6</v>
      </c>
      <c r="S421" s="74">
        <v>3.6</v>
      </c>
    </row>
    <row r="422" spans="1:19" ht="15" customHeight="1">
      <c r="A422" s="14">
        <f t="shared" si="10"/>
        <v>422</v>
      </c>
      <c r="B422" s="121" t="s">
        <v>961</v>
      </c>
      <c r="C422" s="121"/>
      <c r="D422" s="121" t="s">
        <v>962</v>
      </c>
      <c r="E422" s="121" t="s">
        <v>397</v>
      </c>
      <c r="F422" s="121" t="s">
        <v>903</v>
      </c>
      <c r="G422" s="121" t="s">
        <v>45</v>
      </c>
      <c r="H422" s="122">
        <v>1991</v>
      </c>
      <c r="I422" s="74">
        <v>2.2000000000000002</v>
      </c>
      <c r="J422" s="74">
        <v>2.2000000000000002</v>
      </c>
      <c r="K422" s="74">
        <v>2.2000000000000002</v>
      </c>
      <c r="L422" s="74">
        <v>2.2000000000000002</v>
      </c>
      <c r="M422" s="74">
        <v>2.2000000000000002</v>
      </c>
      <c r="N422" s="74">
        <v>2.2000000000000002</v>
      </c>
      <c r="O422" s="74">
        <v>2.2000000000000002</v>
      </c>
      <c r="P422" s="74">
        <v>2.2000000000000002</v>
      </c>
      <c r="Q422" s="74">
        <v>2.2000000000000002</v>
      </c>
      <c r="R422" s="74">
        <v>2.2000000000000002</v>
      </c>
      <c r="S422" s="74">
        <v>2.2000000000000002</v>
      </c>
    </row>
    <row r="423" spans="1:19" ht="15" customHeight="1">
      <c r="A423" s="14">
        <f t="shared" si="10"/>
        <v>423</v>
      </c>
      <c r="B423" s="119" t="s">
        <v>2256</v>
      </c>
      <c r="C423" s="119"/>
      <c r="D423" s="119"/>
      <c r="E423" s="119"/>
      <c r="F423" s="119"/>
      <c r="G423" s="119"/>
      <c r="H423" s="120"/>
      <c r="I423" s="71">
        <f t="shared" ref="I423" si="13">SUM(I418:I422)</f>
        <v>19.7</v>
      </c>
      <c r="J423" s="71">
        <f t="shared" ref="J423:R423" si="14">SUM(J418:J422)</f>
        <v>19.7</v>
      </c>
      <c r="K423" s="71">
        <f t="shared" si="14"/>
        <v>19.7</v>
      </c>
      <c r="L423" s="71">
        <f t="shared" si="14"/>
        <v>19.7</v>
      </c>
      <c r="M423" s="71">
        <f t="shared" si="14"/>
        <v>19.7</v>
      </c>
      <c r="N423" s="71">
        <f t="shared" si="14"/>
        <v>19.7</v>
      </c>
      <c r="O423" s="71">
        <f t="shared" si="14"/>
        <v>19.7</v>
      </c>
      <c r="P423" s="71">
        <f t="shared" si="14"/>
        <v>19.7</v>
      </c>
      <c r="Q423" s="71">
        <f t="shared" si="14"/>
        <v>19.7</v>
      </c>
      <c r="R423" s="71">
        <f t="shared" si="14"/>
        <v>19.7</v>
      </c>
      <c r="S423" s="71">
        <f t="shared" ref="S423" si="15">SUM(S418:S422)</f>
        <v>19.7</v>
      </c>
    </row>
    <row r="424" spans="1:19" ht="15" customHeight="1">
      <c r="A424" s="14">
        <f t="shared" si="10"/>
        <v>424</v>
      </c>
      <c r="B424" s="121" t="s">
        <v>2257</v>
      </c>
      <c r="C424" s="121"/>
      <c r="D424" s="121" t="s">
        <v>2258</v>
      </c>
      <c r="E424" s="121"/>
      <c r="F424" s="121"/>
      <c r="G424" s="121"/>
      <c r="H424" s="122"/>
      <c r="I424" s="183">
        <f t="shared" ref="I424:S424" si="16">I423*(I415/I414)</f>
        <v>19.7</v>
      </c>
      <c r="J424" s="183">
        <f t="shared" si="16"/>
        <v>14.313778256189451</v>
      </c>
      <c r="K424" s="183">
        <f t="shared" si="16"/>
        <v>14.313778256189451</v>
      </c>
      <c r="L424" s="183">
        <f t="shared" si="16"/>
        <v>14.313778256189451</v>
      </c>
      <c r="M424" s="183">
        <f t="shared" si="16"/>
        <v>14.313778256189451</v>
      </c>
      <c r="N424" s="183">
        <f t="shared" si="16"/>
        <v>14.313778256189451</v>
      </c>
      <c r="O424" s="183">
        <f t="shared" si="16"/>
        <v>14.313778256189451</v>
      </c>
      <c r="P424" s="183">
        <f t="shared" si="16"/>
        <v>14.313778256189451</v>
      </c>
      <c r="Q424" s="183">
        <f t="shared" si="16"/>
        <v>14.313778256189451</v>
      </c>
      <c r="R424" s="183">
        <f t="shared" si="16"/>
        <v>14.313778256189451</v>
      </c>
      <c r="S424" s="183">
        <f t="shared" si="16"/>
        <v>14.313778256189451</v>
      </c>
    </row>
    <row r="425" spans="1:19" ht="15" customHeight="1">
      <c r="A425" s="14">
        <f t="shared" si="10"/>
        <v>425</v>
      </c>
      <c r="B425" s="119"/>
      <c r="C425" s="119"/>
      <c r="D425" s="119"/>
      <c r="E425" s="119"/>
      <c r="F425" s="119"/>
      <c r="G425" s="119"/>
      <c r="H425" s="120"/>
      <c r="I425" s="71"/>
      <c r="J425" s="71"/>
      <c r="K425" s="71"/>
      <c r="L425" s="71"/>
      <c r="M425" s="71"/>
      <c r="N425" s="71"/>
      <c r="O425" s="71"/>
      <c r="P425" s="71"/>
      <c r="Q425" s="71"/>
      <c r="R425" s="71"/>
      <c r="S425" s="71"/>
    </row>
    <row r="426" spans="1:19" ht="15" customHeight="1">
      <c r="A426" s="14">
        <f t="shared" si="10"/>
        <v>426</v>
      </c>
      <c r="B426" s="121" t="s">
        <v>3174</v>
      </c>
      <c r="C426" s="121"/>
      <c r="D426" s="121" t="s">
        <v>3175</v>
      </c>
      <c r="E426" s="121"/>
      <c r="F426" s="121"/>
      <c r="G426" s="121"/>
      <c r="H426" s="122"/>
      <c r="I426" s="74">
        <v>-6</v>
      </c>
      <c r="J426" s="74">
        <f t="shared" ref="J426:S426" si="17">-6*(J415/J414)</f>
        <v>-4.3595263724434883</v>
      </c>
      <c r="K426" s="74">
        <f t="shared" si="17"/>
        <v>-4.3595263724434883</v>
      </c>
      <c r="L426" s="74">
        <f t="shared" si="17"/>
        <v>-4.3595263724434883</v>
      </c>
      <c r="M426" s="74">
        <f t="shared" si="17"/>
        <v>-4.3595263724434883</v>
      </c>
      <c r="N426" s="74">
        <f t="shared" si="17"/>
        <v>-4.3595263724434883</v>
      </c>
      <c r="O426" s="74">
        <f t="shared" si="17"/>
        <v>-4.3595263724434883</v>
      </c>
      <c r="P426" s="74">
        <f t="shared" si="17"/>
        <v>-4.3595263724434883</v>
      </c>
      <c r="Q426" s="74">
        <f t="shared" si="17"/>
        <v>-4.3595263724434883</v>
      </c>
      <c r="R426" s="74">
        <f t="shared" si="17"/>
        <v>-4.3595263724434883</v>
      </c>
      <c r="S426" s="74">
        <f t="shared" si="17"/>
        <v>-4.3595263724434883</v>
      </c>
    </row>
    <row r="427" spans="1:19" ht="15" customHeight="1">
      <c r="A427" s="14">
        <f t="shared" si="10"/>
        <v>427</v>
      </c>
      <c r="B427" s="121" t="s">
        <v>3176</v>
      </c>
      <c r="C427" s="121"/>
      <c r="D427" s="121" t="s">
        <v>3177</v>
      </c>
      <c r="E427" s="121"/>
      <c r="F427" s="121"/>
      <c r="G427" s="121"/>
      <c r="H427" s="122"/>
      <c r="I427" s="183">
        <f t="shared" ref="I427:S427" si="18">I415+I424+I426</f>
        <v>563.30000000000007</v>
      </c>
      <c r="J427" s="183">
        <f t="shared" si="18"/>
        <v>414.95425188374594</v>
      </c>
      <c r="K427" s="183">
        <f t="shared" si="18"/>
        <v>414.95425188374594</v>
      </c>
      <c r="L427" s="183">
        <f t="shared" si="18"/>
        <v>414.95425188374594</v>
      </c>
      <c r="M427" s="183">
        <f t="shared" si="18"/>
        <v>414.95425188374594</v>
      </c>
      <c r="N427" s="183">
        <f t="shared" si="18"/>
        <v>414.95425188374594</v>
      </c>
      <c r="O427" s="183">
        <f t="shared" si="18"/>
        <v>414.95425188374594</v>
      </c>
      <c r="P427" s="183">
        <f t="shared" si="18"/>
        <v>414.95425188374594</v>
      </c>
      <c r="Q427" s="183">
        <f t="shared" si="18"/>
        <v>414.95425188374594</v>
      </c>
      <c r="R427" s="183">
        <f t="shared" si="18"/>
        <v>414.95425188374594</v>
      </c>
      <c r="S427" s="183">
        <f t="shared" si="18"/>
        <v>414.95425188374594</v>
      </c>
    </row>
    <row r="428" spans="1:19" ht="15" customHeight="1">
      <c r="A428" s="14">
        <f t="shared" si="10"/>
        <v>428</v>
      </c>
      <c r="B428" s="119"/>
      <c r="C428" s="119"/>
      <c r="D428" s="119"/>
      <c r="E428" s="119"/>
      <c r="F428" s="119"/>
      <c r="G428" s="119"/>
      <c r="H428" s="120"/>
      <c r="I428" s="71"/>
      <c r="J428" s="71"/>
      <c r="K428" s="71"/>
      <c r="L428" s="71"/>
      <c r="M428" s="71"/>
      <c r="N428" s="71"/>
      <c r="O428" s="71"/>
      <c r="P428" s="71"/>
      <c r="Q428" s="71"/>
      <c r="R428" s="71"/>
      <c r="S428" s="71"/>
    </row>
    <row r="429" spans="1:19" ht="15" customHeight="1">
      <c r="A429" s="14">
        <f t="shared" si="10"/>
        <v>429</v>
      </c>
      <c r="B429" s="119" t="s">
        <v>966</v>
      </c>
      <c r="C429" s="119"/>
      <c r="D429" s="119"/>
      <c r="E429" s="119"/>
      <c r="F429" s="119"/>
      <c r="G429" s="119"/>
      <c r="H429" s="120"/>
      <c r="I429" s="71"/>
      <c r="J429" s="71"/>
      <c r="K429" s="71"/>
      <c r="L429" s="71"/>
      <c r="M429" s="71"/>
      <c r="N429" s="71"/>
      <c r="O429" s="71"/>
      <c r="P429" s="71"/>
      <c r="Q429" s="71"/>
      <c r="R429" s="71"/>
      <c r="S429" s="71"/>
    </row>
    <row r="430" spans="1:19" ht="15" customHeight="1">
      <c r="A430" s="14">
        <f t="shared" si="10"/>
        <v>430</v>
      </c>
      <c r="B430" s="121" t="s">
        <v>967</v>
      </c>
      <c r="C430" s="121"/>
      <c r="D430" s="121" t="s">
        <v>968</v>
      </c>
      <c r="E430" s="121" t="s">
        <v>421</v>
      </c>
      <c r="F430" s="121" t="s">
        <v>2254</v>
      </c>
      <c r="G430" s="121" t="s">
        <v>55</v>
      </c>
      <c r="H430" s="122">
        <v>2016</v>
      </c>
      <c r="I430" s="74">
        <v>56.04</v>
      </c>
      <c r="J430" s="74">
        <v>56</v>
      </c>
      <c r="K430" s="74">
        <v>56</v>
      </c>
      <c r="L430" s="74">
        <v>56</v>
      </c>
      <c r="M430" s="74">
        <v>56</v>
      </c>
      <c r="N430" s="74">
        <v>56</v>
      </c>
      <c r="O430" s="74">
        <v>56</v>
      </c>
      <c r="P430" s="74">
        <v>56</v>
      </c>
      <c r="Q430" s="74">
        <v>56</v>
      </c>
      <c r="R430" s="74">
        <v>56</v>
      </c>
      <c r="S430" s="74">
        <v>56</v>
      </c>
    </row>
    <row r="431" spans="1:19" ht="15" customHeight="1">
      <c r="A431" s="14">
        <f t="shared" si="10"/>
        <v>431</v>
      </c>
      <c r="B431" s="121" t="s">
        <v>969</v>
      </c>
      <c r="C431" s="121"/>
      <c r="D431" s="121" t="s">
        <v>970</v>
      </c>
      <c r="E431" s="121" t="s">
        <v>421</v>
      </c>
      <c r="F431" s="121" t="s">
        <v>2254</v>
      </c>
      <c r="G431" s="121" t="s">
        <v>55</v>
      </c>
      <c r="H431" s="122">
        <v>2016</v>
      </c>
      <c r="I431" s="74">
        <v>56.04</v>
      </c>
      <c r="J431" s="74">
        <v>56</v>
      </c>
      <c r="K431" s="74">
        <v>56</v>
      </c>
      <c r="L431" s="74">
        <v>56</v>
      </c>
      <c r="M431" s="74">
        <v>56</v>
      </c>
      <c r="N431" s="74">
        <v>56</v>
      </c>
      <c r="O431" s="74">
        <v>56</v>
      </c>
      <c r="P431" s="74">
        <v>56</v>
      </c>
      <c r="Q431" s="74">
        <v>56</v>
      </c>
      <c r="R431" s="74">
        <v>56</v>
      </c>
      <c r="S431" s="74">
        <v>56</v>
      </c>
    </row>
    <row r="432" spans="1:19" ht="15" customHeight="1">
      <c r="A432" s="14">
        <f t="shared" si="10"/>
        <v>432</v>
      </c>
      <c r="B432" s="121" t="s">
        <v>971</v>
      </c>
      <c r="C432" s="121"/>
      <c r="D432" s="121" t="s">
        <v>972</v>
      </c>
      <c r="E432" s="121" t="s">
        <v>421</v>
      </c>
      <c r="F432" s="121" t="s">
        <v>2254</v>
      </c>
      <c r="G432" s="121" t="s">
        <v>55</v>
      </c>
      <c r="H432" s="122">
        <v>2016</v>
      </c>
      <c r="I432" s="74">
        <v>56.04</v>
      </c>
      <c r="J432" s="74">
        <v>56</v>
      </c>
      <c r="K432" s="74">
        <v>56</v>
      </c>
      <c r="L432" s="74">
        <v>56</v>
      </c>
      <c r="M432" s="74">
        <v>56</v>
      </c>
      <c r="N432" s="74">
        <v>56</v>
      </c>
      <c r="O432" s="74">
        <v>56</v>
      </c>
      <c r="P432" s="74">
        <v>56</v>
      </c>
      <c r="Q432" s="74">
        <v>56</v>
      </c>
      <c r="R432" s="74">
        <v>56</v>
      </c>
      <c r="S432" s="74">
        <v>56</v>
      </c>
    </row>
    <row r="433" spans="1:19" ht="15" customHeight="1">
      <c r="A433" s="14">
        <f t="shared" si="10"/>
        <v>433</v>
      </c>
      <c r="B433" s="121" t="s">
        <v>973</v>
      </c>
      <c r="C433" s="121"/>
      <c r="D433" s="121" t="s">
        <v>974</v>
      </c>
      <c r="E433" s="121" t="s">
        <v>421</v>
      </c>
      <c r="F433" s="121" t="s">
        <v>2252</v>
      </c>
      <c r="G433" s="121" t="s">
        <v>55</v>
      </c>
      <c r="H433" s="122">
        <v>2016</v>
      </c>
      <c r="I433" s="74">
        <v>202</v>
      </c>
      <c r="J433" s="74">
        <v>200</v>
      </c>
      <c r="K433" s="74">
        <v>200</v>
      </c>
      <c r="L433" s="74">
        <v>200</v>
      </c>
      <c r="M433" s="74">
        <v>200</v>
      </c>
      <c r="N433" s="74">
        <v>200</v>
      </c>
      <c r="O433" s="74">
        <v>200</v>
      </c>
      <c r="P433" s="74">
        <v>200</v>
      </c>
      <c r="Q433" s="74">
        <v>200</v>
      </c>
      <c r="R433" s="74">
        <v>200</v>
      </c>
      <c r="S433" s="74">
        <v>200</v>
      </c>
    </row>
    <row r="434" spans="1:19" ht="15" customHeight="1">
      <c r="A434" s="14">
        <f t="shared" si="10"/>
        <v>434</v>
      </c>
      <c r="B434" s="121" t="s">
        <v>975</v>
      </c>
      <c r="C434" s="121"/>
      <c r="D434" s="121" t="s">
        <v>976</v>
      </c>
      <c r="E434" s="121" t="s">
        <v>421</v>
      </c>
      <c r="F434" s="121" t="s">
        <v>2252</v>
      </c>
      <c r="G434" s="121" t="s">
        <v>55</v>
      </c>
      <c r="H434" s="122">
        <v>2016</v>
      </c>
      <c r="I434" s="74">
        <v>202</v>
      </c>
      <c r="J434" s="74">
        <v>200</v>
      </c>
      <c r="K434" s="74">
        <v>200</v>
      </c>
      <c r="L434" s="74">
        <v>200</v>
      </c>
      <c r="M434" s="74">
        <v>200</v>
      </c>
      <c r="N434" s="74">
        <v>200</v>
      </c>
      <c r="O434" s="74">
        <v>200</v>
      </c>
      <c r="P434" s="74">
        <v>200</v>
      </c>
      <c r="Q434" s="74">
        <v>200</v>
      </c>
      <c r="R434" s="74">
        <v>200</v>
      </c>
      <c r="S434" s="74">
        <v>200</v>
      </c>
    </row>
    <row r="435" spans="1:19" ht="15" customHeight="1">
      <c r="A435" s="14">
        <f t="shared" si="10"/>
        <v>435</v>
      </c>
      <c r="B435" s="121" t="s">
        <v>977</v>
      </c>
      <c r="C435" s="121"/>
      <c r="D435" s="121" t="s">
        <v>978</v>
      </c>
      <c r="E435" s="121" t="s">
        <v>979</v>
      </c>
      <c r="F435" s="121" t="s">
        <v>2251</v>
      </c>
      <c r="G435" s="121" t="s">
        <v>45</v>
      </c>
      <c r="H435" s="122">
        <v>2000</v>
      </c>
      <c r="I435" s="74">
        <v>185</v>
      </c>
      <c r="J435" s="74">
        <v>180</v>
      </c>
      <c r="K435" s="74">
        <v>180</v>
      </c>
      <c r="L435" s="74">
        <v>180</v>
      </c>
      <c r="M435" s="74">
        <v>180</v>
      </c>
      <c r="N435" s="74">
        <v>180</v>
      </c>
      <c r="O435" s="74">
        <v>180</v>
      </c>
      <c r="P435" s="74">
        <v>180</v>
      </c>
      <c r="Q435" s="74">
        <v>180</v>
      </c>
      <c r="R435" s="74">
        <v>180</v>
      </c>
      <c r="S435" s="74">
        <v>180</v>
      </c>
    </row>
    <row r="436" spans="1:19" ht="15" customHeight="1">
      <c r="A436" s="14">
        <f t="shared" si="10"/>
        <v>436</v>
      </c>
      <c r="B436" s="121" t="s">
        <v>980</v>
      </c>
      <c r="C436" s="121"/>
      <c r="D436" s="121" t="s">
        <v>981</v>
      </c>
      <c r="E436" s="121" t="s">
        <v>979</v>
      </c>
      <c r="F436" s="121" t="s">
        <v>2251</v>
      </c>
      <c r="G436" s="121" t="s">
        <v>45</v>
      </c>
      <c r="H436" s="122">
        <v>2000</v>
      </c>
      <c r="I436" s="74">
        <v>185</v>
      </c>
      <c r="J436" s="74">
        <v>180</v>
      </c>
      <c r="K436" s="74">
        <v>180</v>
      </c>
      <c r="L436" s="74">
        <v>180</v>
      </c>
      <c r="M436" s="74">
        <v>180</v>
      </c>
      <c r="N436" s="74">
        <v>180</v>
      </c>
      <c r="O436" s="74">
        <v>180</v>
      </c>
      <c r="P436" s="74">
        <v>180</v>
      </c>
      <c r="Q436" s="74">
        <v>180</v>
      </c>
      <c r="R436" s="74">
        <v>180</v>
      </c>
      <c r="S436" s="74">
        <v>180</v>
      </c>
    </row>
    <row r="437" spans="1:19" ht="15" customHeight="1">
      <c r="A437" s="14">
        <f t="shared" si="10"/>
        <v>437</v>
      </c>
      <c r="B437" s="121" t="s">
        <v>982</v>
      </c>
      <c r="C437" s="121"/>
      <c r="D437" s="121" t="s">
        <v>983</v>
      </c>
      <c r="E437" s="121" t="s">
        <v>979</v>
      </c>
      <c r="F437" s="121" t="s">
        <v>2251</v>
      </c>
      <c r="G437" s="121" t="s">
        <v>45</v>
      </c>
      <c r="H437" s="122">
        <v>2000</v>
      </c>
      <c r="I437" s="74">
        <v>185</v>
      </c>
      <c r="J437" s="74">
        <v>180</v>
      </c>
      <c r="K437" s="74">
        <v>180</v>
      </c>
      <c r="L437" s="74">
        <v>180</v>
      </c>
      <c r="M437" s="74">
        <v>180</v>
      </c>
      <c r="N437" s="74">
        <v>180</v>
      </c>
      <c r="O437" s="74">
        <v>180</v>
      </c>
      <c r="P437" s="74">
        <v>180</v>
      </c>
      <c r="Q437" s="74">
        <v>180</v>
      </c>
      <c r="R437" s="74">
        <v>180</v>
      </c>
      <c r="S437" s="74">
        <v>180</v>
      </c>
    </row>
    <row r="438" spans="1:19" ht="15" customHeight="1">
      <c r="A438" s="14">
        <f t="shared" si="10"/>
        <v>438</v>
      </c>
      <c r="B438" s="121" t="s">
        <v>984</v>
      </c>
      <c r="C438" s="121"/>
      <c r="D438" s="121" t="s">
        <v>985</v>
      </c>
      <c r="E438" s="121" t="s">
        <v>979</v>
      </c>
      <c r="F438" s="121" t="s">
        <v>2251</v>
      </c>
      <c r="G438" s="121" t="s">
        <v>45</v>
      </c>
      <c r="H438" s="122">
        <v>2000</v>
      </c>
      <c r="I438" s="74">
        <v>400</v>
      </c>
      <c r="J438" s="74">
        <v>400</v>
      </c>
      <c r="K438" s="74">
        <v>400</v>
      </c>
      <c r="L438" s="74">
        <v>400</v>
      </c>
      <c r="M438" s="74">
        <v>400</v>
      </c>
      <c r="N438" s="74">
        <v>400</v>
      </c>
      <c r="O438" s="74">
        <v>400</v>
      </c>
      <c r="P438" s="74">
        <v>400</v>
      </c>
      <c r="Q438" s="74">
        <v>400</v>
      </c>
      <c r="R438" s="74">
        <v>400</v>
      </c>
      <c r="S438" s="74">
        <v>400</v>
      </c>
    </row>
    <row r="439" spans="1:19" ht="15" customHeight="1">
      <c r="A439" s="14">
        <f t="shared" si="10"/>
        <v>439</v>
      </c>
      <c r="B439" s="121" t="s">
        <v>989</v>
      </c>
      <c r="C439" s="121"/>
      <c r="D439" s="121" t="s">
        <v>990</v>
      </c>
      <c r="E439" s="121" t="s">
        <v>198</v>
      </c>
      <c r="F439" s="121" t="s">
        <v>2251</v>
      </c>
      <c r="G439" s="121" t="s">
        <v>45</v>
      </c>
      <c r="H439" s="122">
        <v>2001</v>
      </c>
      <c r="I439" s="74">
        <v>179</v>
      </c>
      <c r="J439" s="74">
        <v>162</v>
      </c>
      <c r="K439" s="74">
        <v>162</v>
      </c>
      <c r="L439" s="74">
        <v>162</v>
      </c>
      <c r="M439" s="74">
        <v>162</v>
      </c>
      <c r="N439" s="74">
        <v>162</v>
      </c>
      <c r="O439" s="74">
        <v>162</v>
      </c>
      <c r="P439" s="74">
        <v>162</v>
      </c>
      <c r="Q439" s="74">
        <v>162</v>
      </c>
      <c r="R439" s="74">
        <v>162</v>
      </c>
      <c r="S439" s="74">
        <v>162</v>
      </c>
    </row>
    <row r="440" spans="1:19" ht="15" customHeight="1">
      <c r="A440" s="14">
        <f t="shared" si="10"/>
        <v>440</v>
      </c>
      <c r="B440" s="121" t="s">
        <v>993</v>
      </c>
      <c r="C440" s="121"/>
      <c r="D440" s="121" t="s">
        <v>994</v>
      </c>
      <c r="E440" s="121" t="s">
        <v>198</v>
      </c>
      <c r="F440" s="121" t="s">
        <v>2251</v>
      </c>
      <c r="G440" s="121" t="s">
        <v>45</v>
      </c>
      <c r="H440" s="122">
        <v>2001</v>
      </c>
      <c r="I440" s="74">
        <v>179</v>
      </c>
      <c r="J440" s="74">
        <v>179</v>
      </c>
      <c r="K440" s="74">
        <v>179</v>
      </c>
      <c r="L440" s="74">
        <v>179</v>
      </c>
      <c r="M440" s="74">
        <v>179</v>
      </c>
      <c r="N440" s="74">
        <v>179</v>
      </c>
      <c r="O440" s="74">
        <v>179</v>
      </c>
      <c r="P440" s="74">
        <v>179</v>
      </c>
      <c r="Q440" s="74">
        <v>179</v>
      </c>
      <c r="R440" s="74">
        <v>179</v>
      </c>
      <c r="S440" s="74">
        <v>179</v>
      </c>
    </row>
    <row r="441" spans="1:19" ht="15" customHeight="1">
      <c r="A441" s="14">
        <f t="shared" si="10"/>
        <v>441</v>
      </c>
      <c r="B441" s="121" t="s">
        <v>997</v>
      </c>
      <c r="C441" s="121"/>
      <c r="D441" s="121" t="s">
        <v>998</v>
      </c>
      <c r="E441" s="121" t="s">
        <v>198</v>
      </c>
      <c r="F441" s="121" t="s">
        <v>2251</v>
      </c>
      <c r="G441" s="121" t="s">
        <v>45</v>
      </c>
      <c r="H441" s="122">
        <v>2001</v>
      </c>
      <c r="I441" s="74">
        <v>179</v>
      </c>
      <c r="J441" s="74">
        <v>178</v>
      </c>
      <c r="K441" s="74">
        <v>178</v>
      </c>
      <c r="L441" s="74">
        <v>178</v>
      </c>
      <c r="M441" s="74">
        <v>178</v>
      </c>
      <c r="N441" s="74">
        <v>178</v>
      </c>
      <c r="O441" s="74">
        <v>178</v>
      </c>
      <c r="P441" s="74">
        <v>178</v>
      </c>
      <c r="Q441" s="74">
        <v>178</v>
      </c>
      <c r="R441" s="74">
        <v>178</v>
      </c>
      <c r="S441" s="74">
        <v>178</v>
      </c>
    </row>
    <row r="442" spans="1:19" ht="15" customHeight="1">
      <c r="A442" s="14">
        <f t="shared" si="10"/>
        <v>442</v>
      </c>
      <c r="B442" s="121" t="s">
        <v>1001</v>
      </c>
      <c r="C442" s="121"/>
      <c r="D442" s="121" t="s">
        <v>1002</v>
      </c>
      <c r="E442" s="121" t="s">
        <v>198</v>
      </c>
      <c r="F442" s="121" t="s">
        <v>2251</v>
      </c>
      <c r="G442" s="121" t="s">
        <v>45</v>
      </c>
      <c r="H442" s="122">
        <v>2001</v>
      </c>
      <c r="I442" s="74">
        <v>400</v>
      </c>
      <c r="J442" s="74">
        <v>389</v>
      </c>
      <c r="K442" s="74">
        <v>389</v>
      </c>
      <c r="L442" s="74">
        <v>389</v>
      </c>
      <c r="M442" s="74">
        <v>389</v>
      </c>
      <c r="N442" s="74">
        <v>389</v>
      </c>
      <c r="O442" s="74">
        <v>389</v>
      </c>
      <c r="P442" s="74">
        <v>389</v>
      </c>
      <c r="Q442" s="74">
        <v>389</v>
      </c>
      <c r="R442" s="74">
        <v>389</v>
      </c>
      <c r="S442" s="74">
        <v>389</v>
      </c>
    </row>
    <row r="443" spans="1:19" ht="15" customHeight="1">
      <c r="A443" s="14">
        <f t="shared" si="10"/>
        <v>443</v>
      </c>
      <c r="B443" s="121" t="s">
        <v>986</v>
      </c>
      <c r="C443" s="121"/>
      <c r="D443" s="121" t="s">
        <v>987</v>
      </c>
      <c r="E443" s="121" t="s">
        <v>988</v>
      </c>
      <c r="F443" s="121" t="s">
        <v>2251</v>
      </c>
      <c r="G443" s="121" t="s">
        <v>45</v>
      </c>
      <c r="H443" s="122">
        <v>2003</v>
      </c>
      <c r="I443" s="74">
        <v>185</v>
      </c>
      <c r="J443" s="74">
        <v>185</v>
      </c>
      <c r="K443" s="74">
        <v>185</v>
      </c>
      <c r="L443" s="74">
        <v>185</v>
      </c>
      <c r="M443" s="74">
        <v>185</v>
      </c>
      <c r="N443" s="74">
        <v>185</v>
      </c>
      <c r="O443" s="74">
        <v>185</v>
      </c>
      <c r="P443" s="74">
        <v>185</v>
      </c>
      <c r="Q443" s="74">
        <v>185</v>
      </c>
      <c r="R443" s="74">
        <v>185</v>
      </c>
      <c r="S443" s="74">
        <v>185</v>
      </c>
    </row>
    <row r="444" spans="1:19" ht="15" customHeight="1">
      <c r="A444" s="14">
        <f t="shared" si="10"/>
        <v>444</v>
      </c>
      <c r="B444" s="121" t="s">
        <v>991</v>
      </c>
      <c r="C444" s="121"/>
      <c r="D444" s="121" t="s">
        <v>992</v>
      </c>
      <c r="E444" s="121" t="s">
        <v>988</v>
      </c>
      <c r="F444" s="121" t="s">
        <v>2251</v>
      </c>
      <c r="G444" s="121" t="s">
        <v>45</v>
      </c>
      <c r="H444" s="122">
        <v>2003</v>
      </c>
      <c r="I444" s="74">
        <v>185</v>
      </c>
      <c r="J444" s="74">
        <v>185</v>
      </c>
      <c r="K444" s="74">
        <v>185</v>
      </c>
      <c r="L444" s="74">
        <v>185</v>
      </c>
      <c r="M444" s="74">
        <v>185</v>
      </c>
      <c r="N444" s="74">
        <v>185</v>
      </c>
      <c r="O444" s="74">
        <v>185</v>
      </c>
      <c r="P444" s="74">
        <v>185</v>
      </c>
      <c r="Q444" s="74">
        <v>185</v>
      </c>
      <c r="R444" s="74">
        <v>185</v>
      </c>
      <c r="S444" s="74">
        <v>185</v>
      </c>
    </row>
    <row r="445" spans="1:19" ht="15" customHeight="1">
      <c r="A445" s="14">
        <f t="shared" si="10"/>
        <v>445</v>
      </c>
      <c r="B445" s="121" t="s">
        <v>995</v>
      </c>
      <c r="C445" s="121"/>
      <c r="D445" s="121" t="s">
        <v>996</v>
      </c>
      <c r="E445" s="121" t="s">
        <v>988</v>
      </c>
      <c r="F445" s="121" t="s">
        <v>2251</v>
      </c>
      <c r="G445" s="121" t="s">
        <v>45</v>
      </c>
      <c r="H445" s="122">
        <v>2003</v>
      </c>
      <c r="I445" s="74">
        <v>318</v>
      </c>
      <c r="J445" s="74">
        <v>330</v>
      </c>
      <c r="K445" s="74">
        <v>330</v>
      </c>
      <c r="L445" s="74">
        <v>330</v>
      </c>
      <c r="M445" s="74">
        <v>330</v>
      </c>
      <c r="N445" s="74">
        <v>330</v>
      </c>
      <c r="O445" s="74">
        <v>330</v>
      </c>
      <c r="P445" s="74">
        <v>330</v>
      </c>
      <c r="Q445" s="74">
        <v>330</v>
      </c>
      <c r="R445" s="74">
        <v>330</v>
      </c>
      <c r="S445" s="74">
        <v>330</v>
      </c>
    </row>
    <row r="446" spans="1:19" ht="15" customHeight="1">
      <c r="A446" s="14">
        <f t="shared" si="10"/>
        <v>446</v>
      </c>
      <c r="B446" s="121" t="s">
        <v>999</v>
      </c>
      <c r="C446" s="121"/>
      <c r="D446" s="121" t="s">
        <v>1000</v>
      </c>
      <c r="E446" s="121" t="s">
        <v>988</v>
      </c>
      <c r="F446" s="121" t="s">
        <v>2251</v>
      </c>
      <c r="G446" s="121" t="s">
        <v>45</v>
      </c>
      <c r="H446" s="122">
        <v>2003</v>
      </c>
      <c r="I446" s="74">
        <v>185</v>
      </c>
      <c r="J446" s="74">
        <v>185</v>
      </c>
      <c r="K446" s="74">
        <v>185</v>
      </c>
      <c r="L446" s="74">
        <v>185</v>
      </c>
      <c r="M446" s="74">
        <v>185</v>
      </c>
      <c r="N446" s="74">
        <v>185</v>
      </c>
      <c r="O446" s="74">
        <v>185</v>
      </c>
      <c r="P446" s="74">
        <v>185</v>
      </c>
      <c r="Q446" s="74">
        <v>185</v>
      </c>
      <c r="R446" s="74">
        <v>185</v>
      </c>
      <c r="S446" s="74">
        <v>185</v>
      </c>
    </row>
    <row r="447" spans="1:19" ht="15" customHeight="1">
      <c r="A447" s="14">
        <f t="shared" si="10"/>
        <v>447</v>
      </c>
      <c r="B447" s="121" t="s">
        <v>1003</v>
      </c>
      <c r="C447" s="121"/>
      <c r="D447" s="121" t="s">
        <v>1004</v>
      </c>
      <c r="E447" s="121" t="s">
        <v>988</v>
      </c>
      <c r="F447" s="121" t="s">
        <v>2251</v>
      </c>
      <c r="G447" s="121" t="s">
        <v>45</v>
      </c>
      <c r="H447" s="122">
        <v>2003</v>
      </c>
      <c r="I447" s="74">
        <v>185</v>
      </c>
      <c r="J447" s="74">
        <v>185</v>
      </c>
      <c r="K447" s="74">
        <v>185</v>
      </c>
      <c r="L447" s="74">
        <v>185</v>
      </c>
      <c r="M447" s="74">
        <v>185</v>
      </c>
      <c r="N447" s="74">
        <v>185</v>
      </c>
      <c r="O447" s="74">
        <v>185</v>
      </c>
      <c r="P447" s="74">
        <v>185</v>
      </c>
      <c r="Q447" s="74">
        <v>185</v>
      </c>
      <c r="R447" s="74">
        <v>185</v>
      </c>
      <c r="S447" s="74">
        <v>185</v>
      </c>
    </row>
    <row r="448" spans="1:19" ht="15" customHeight="1">
      <c r="A448" s="14">
        <f t="shared" si="10"/>
        <v>448</v>
      </c>
      <c r="B448" s="121" t="s">
        <v>1005</v>
      </c>
      <c r="C448" s="121"/>
      <c r="D448" s="121" t="s">
        <v>1006</v>
      </c>
      <c r="E448" s="121" t="s">
        <v>988</v>
      </c>
      <c r="F448" s="121" t="s">
        <v>2251</v>
      </c>
      <c r="G448" s="121" t="s">
        <v>45</v>
      </c>
      <c r="H448" s="122">
        <v>2003</v>
      </c>
      <c r="I448" s="74">
        <v>318</v>
      </c>
      <c r="J448" s="74">
        <v>330</v>
      </c>
      <c r="K448" s="74">
        <v>330</v>
      </c>
      <c r="L448" s="74">
        <v>330</v>
      </c>
      <c r="M448" s="74">
        <v>330</v>
      </c>
      <c r="N448" s="74">
        <v>330</v>
      </c>
      <c r="O448" s="74">
        <v>330</v>
      </c>
      <c r="P448" s="74">
        <v>330</v>
      </c>
      <c r="Q448" s="74">
        <v>330</v>
      </c>
      <c r="R448" s="74">
        <v>330</v>
      </c>
      <c r="S448" s="74">
        <v>330</v>
      </c>
    </row>
    <row r="449" spans="1:19" ht="15" customHeight="1">
      <c r="A449" s="14">
        <f t="shared" si="10"/>
        <v>449</v>
      </c>
      <c r="B449" s="119" t="s">
        <v>1007</v>
      </c>
      <c r="C449" s="119"/>
      <c r="D449" s="119"/>
      <c r="E449" s="119"/>
      <c r="F449" s="119"/>
      <c r="G449" s="119"/>
      <c r="H449" s="120"/>
      <c r="I449" s="71">
        <f t="shared" ref="I449:R449" si="19">SUM(I430:I448)</f>
        <v>3840.12</v>
      </c>
      <c r="J449" s="71">
        <f t="shared" si="19"/>
        <v>3816</v>
      </c>
      <c r="K449" s="71">
        <f t="shared" si="19"/>
        <v>3816</v>
      </c>
      <c r="L449" s="71">
        <f t="shared" si="19"/>
        <v>3816</v>
      </c>
      <c r="M449" s="71">
        <f t="shared" si="19"/>
        <v>3816</v>
      </c>
      <c r="N449" s="71">
        <f t="shared" si="19"/>
        <v>3816</v>
      </c>
      <c r="O449" s="71">
        <f t="shared" si="19"/>
        <v>3816</v>
      </c>
      <c r="P449" s="71">
        <f t="shared" si="19"/>
        <v>3816</v>
      </c>
      <c r="Q449" s="71">
        <f t="shared" si="19"/>
        <v>3816</v>
      </c>
      <c r="R449" s="71">
        <f t="shared" si="19"/>
        <v>3816</v>
      </c>
      <c r="S449" s="71">
        <f t="shared" ref="S449" si="20">SUM(S430:S448)</f>
        <v>3816</v>
      </c>
    </row>
    <row r="450" spans="1:19" ht="15" customHeight="1">
      <c r="A450" s="14">
        <f t="shared" si="10"/>
        <v>450</v>
      </c>
      <c r="B450" s="119"/>
      <c r="C450" s="119"/>
      <c r="D450" s="119"/>
      <c r="E450" s="119"/>
      <c r="F450" s="119"/>
      <c r="G450" s="119"/>
      <c r="H450" s="120"/>
      <c r="I450" s="71"/>
      <c r="J450" s="71"/>
      <c r="K450" s="71"/>
      <c r="L450" s="71"/>
      <c r="M450" s="71"/>
      <c r="N450" s="71"/>
      <c r="O450" s="71"/>
      <c r="P450" s="71"/>
      <c r="Q450" s="71"/>
      <c r="R450" s="71"/>
      <c r="S450" s="71"/>
    </row>
    <row r="451" spans="1:19" ht="15" customHeight="1">
      <c r="A451" s="14">
        <f t="shared" si="10"/>
        <v>451</v>
      </c>
      <c r="B451" s="119" t="s">
        <v>1008</v>
      </c>
      <c r="C451" s="119"/>
      <c r="D451" s="119"/>
      <c r="E451" s="119"/>
      <c r="F451" s="119"/>
      <c r="G451" s="119"/>
      <c r="H451" s="120"/>
      <c r="I451" s="71"/>
      <c r="J451" s="71"/>
      <c r="K451" s="71"/>
      <c r="L451" s="71"/>
      <c r="M451" s="71"/>
      <c r="N451" s="71"/>
      <c r="O451" s="71"/>
      <c r="P451" s="71"/>
      <c r="Q451" s="71"/>
      <c r="R451" s="71"/>
      <c r="S451" s="71"/>
    </row>
    <row r="452" spans="1:19" ht="15" customHeight="1">
      <c r="A452" s="14">
        <f t="shared" si="10"/>
        <v>452</v>
      </c>
      <c r="B452" s="121" t="s">
        <v>967</v>
      </c>
      <c r="C452" s="121"/>
      <c r="D452" s="121" t="s">
        <v>1009</v>
      </c>
      <c r="E452" s="121" t="s">
        <v>421</v>
      </c>
      <c r="F452" s="121" t="s">
        <v>2254</v>
      </c>
      <c r="G452" s="121" t="s">
        <v>55</v>
      </c>
      <c r="H452" s="122">
        <v>2017</v>
      </c>
      <c r="I452" s="222">
        <v>0</v>
      </c>
      <c r="J452" s="222">
        <v>0</v>
      </c>
      <c r="K452" s="222">
        <v>0</v>
      </c>
      <c r="L452" s="222">
        <v>0</v>
      </c>
      <c r="M452" s="222">
        <v>0</v>
      </c>
      <c r="N452" s="222">
        <v>0</v>
      </c>
      <c r="O452" s="222">
        <v>0</v>
      </c>
      <c r="P452" s="222">
        <v>0</v>
      </c>
      <c r="Q452" s="222">
        <v>0</v>
      </c>
      <c r="R452" s="222">
        <v>0</v>
      </c>
      <c r="S452" s="222">
        <v>0</v>
      </c>
    </row>
    <row r="453" spans="1:19" ht="15" customHeight="1">
      <c r="A453" s="14">
        <f t="shared" si="10"/>
        <v>453</v>
      </c>
      <c r="B453" s="121" t="s">
        <v>969</v>
      </c>
      <c r="C453" s="121"/>
      <c r="D453" s="121" t="s">
        <v>1010</v>
      </c>
      <c r="E453" s="121" t="s">
        <v>421</v>
      </c>
      <c r="F453" s="121" t="s">
        <v>2254</v>
      </c>
      <c r="G453" s="121" t="s">
        <v>55</v>
      </c>
      <c r="H453" s="122">
        <v>2017</v>
      </c>
      <c r="I453" s="222">
        <v>0</v>
      </c>
      <c r="J453" s="222">
        <v>0</v>
      </c>
      <c r="K453" s="222">
        <v>0</v>
      </c>
      <c r="L453" s="222">
        <v>0</v>
      </c>
      <c r="M453" s="222">
        <v>0</v>
      </c>
      <c r="N453" s="222">
        <v>0</v>
      </c>
      <c r="O453" s="222">
        <v>0</v>
      </c>
      <c r="P453" s="222">
        <v>0</v>
      </c>
      <c r="Q453" s="222">
        <v>0</v>
      </c>
      <c r="R453" s="222">
        <v>0</v>
      </c>
      <c r="S453" s="222">
        <v>0</v>
      </c>
    </row>
    <row r="454" spans="1:19" ht="15" customHeight="1">
      <c r="A454" s="14">
        <f t="shared" ref="A454:A517" si="21">A453+1</f>
        <v>454</v>
      </c>
      <c r="B454" s="121" t="s">
        <v>971</v>
      </c>
      <c r="C454" s="121"/>
      <c r="D454" s="121" t="s">
        <v>1011</v>
      </c>
      <c r="E454" s="121" t="s">
        <v>421</v>
      </c>
      <c r="F454" s="121" t="s">
        <v>2254</v>
      </c>
      <c r="G454" s="121" t="s">
        <v>55</v>
      </c>
      <c r="H454" s="122">
        <v>2017</v>
      </c>
      <c r="I454" s="222">
        <v>0</v>
      </c>
      <c r="J454" s="222">
        <v>0</v>
      </c>
      <c r="K454" s="222">
        <v>0</v>
      </c>
      <c r="L454" s="222">
        <v>0</v>
      </c>
      <c r="M454" s="222">
        <v>0</v>
      </c>
      <c r="N454" s="222">
        <v>0</v>
      </c>
      <c r="O454" s="222">
        <v>0</v>
      </c>
      <c r="P454" s="222">
        <v>0</v>
      </c>
      <c r="Q454" s="222">
        <v>0</v>
      </c>
      <c r="R454" s="222">
        <v>0</v>
      </c>
      <c r="S454" s="222">
        <v>0</v>
      </c>
    </row>
    <row r="455" spans="1:19" ht="15" customHeight="1">
      <c r="A455" s="14">
        <f t="shared" si="21"/>
        <v>455</v>
      </c>
      <c r="B455" s="121" t="s">
        <v>973</v>
      </c>
      <c r="C455" s="121"/>
      <c r="D455" s="121" t="s">
        <v>1012</v>
      </c>
      <c r="E455" s="121" t="s">
        <v>421</v>
      </c>
      <c r="F455" s="121" t="s">
        <v>2252</v>
      </c>
      <c r="G455" s="121" t="s">
        <v>55</v>
      </c>
      <c r="H455" s="122">
        <v>2017</v>
      </c>
      <c r="I455" s="222">
        <v>0</v>
      </c>
      <c r="J455" s="222">
        <v>0</v>
      </c>
      <c r="K455" s="222">
        <v>0</v>
      </c>
      <c r="L455" s="222">
        <v>0</v>
      </c>
      <c r="M455" s="222">
        <v>0</v>
      </c>
      <c r="N455" s="222">
        <v>0</v>
      </c>
      <c r="O455" s="222">
        <v>0</v>
      </c>
      <c r="P455" s="222">
        <v>0</v>
      </c>
      <c r="Q455" s="222">
        <v>0</v>
      </c>
      <c r="R455" s="222">
        <v>0</v>
      </c>
      <c r="S455" s="222">
        <v>0</v>
      </c>
    </row>
    <row r="456" spans="1:19" ht="15" customHeight="1">
      <c r="A456" s="14">
        <f t="shared" si="21"/>
        <v>456</v>
      </c>
      <c r="B456" s="121" t="s">
        <v>975</v>
      </c>
      <c r="C456" s="121"/>
      <c r="D456" s="121" t="s">
        <v>1013</v>
      </c>
      <c r="E456" s="121" t="s">
        <v>421</v>
      </c>
      <c r="F456" s="121" t="s">
        <v>2252</v>
      </c>
      <c r="G456" s="121" t="s">
        <v>55</v>
      </c>
      <c r="H456" s="122">
        <v>2017</v>
      </c>
      <c r="I456" s="222">
        <v>0</v>
      </c>
      <c r="J456" s="222">
        <v>0</v>
      </c>
      <c r="K456" s="222">
        <v>0</v>
      </c>
      <c r="L456" s="222">
        <v>0</v>
      </c>
      <c r="M456" s="222">
        <v>0</v>
      </c>
      <c r="N456" s="222">
        <v>0</v>
      </c>
      <c r="O456" s="222">
        <v>0</v>
      </c>
      <c r="P456" s="222">
        <v>0</v>
      </c>
      <c r="Q456" s="222">
        <v>0</v>
      </c>
      <c r="R456" s="222">
        <v>0</v>
      </c>
      <c r="S456" s="222">
        <v>0</v>
      </c>
    </row>
    <row r="457" spans="1:19" ht="15" customHeight="1">
      <c r="A457" s="14">
        <f t="shared" si="21"/>
        <v>457</v>
      </c>
      <c r="B457" s="119" t="s">
        <v>2414</v>
      </c>
      <c r="C457" s="119"/>
      <c r="D457" s="119"/>
      <c r="E457" s="119"/>
      <c r="F457" s="119"/>
      <c r="G457" s="119"/>
      <c r="H457" s="120"/>
      <c r="I457" s="196">
        <v>0</v>
      </c>
      <c r="J457" s="196">
        <v>0</v>
      </c>
      <c r="K457" s="196">
        <f t="shared" ref="K457:R457" si="22">SUM(K452:K456)</f>
        <v>0</v>
      </c>
      <c r="L457" s="196">
        <f t="shared" si="22"/>
        <v>0</v>
      </c>
      <c r="M457" s="196">
        <f t="shared" si="22"/>
        <v>0</v>
      </c>
      <c r="N457" s="196">
        <f t="shared" si="22"/>
        <v>0</v>
      </c>
      <c r="O457" s="196">
        <f t="shared" si="22"/>
        <v>0</v>
      </c>
      <c r="P457" s="196">
        <f t="shared" si="22"/>
        <v>0</v>
      </c>
      <c r="Q457" s="196">
        <f t="shared" si="22"/>
        <v>0</v>
      </c>
      <c r="R457" s="196">
        <f t="shared" si="22"/>
        <v>0</v>
      </c>
      <c r="S457" s="196">
        <f t="shared" ref="S457" si="23">SUM(S452:S456)</f>
        <v>0</v>
      </c>
    </row>
    <row r="458" spans="1:19" ht="15" customHeight="1">
      <c r="A458" s="14">
        <f t="shared" si="21"/>
        <v>458</v>
      </c>
      <c r="B458" s="119"/>
      <c r="C458" s="119"/>
      <c r="D458" s="119"/>
      <c r="E458" s="119"/>
      <c r="F458" s="119"/>
      <c r="G458" s="119"/>
      <c r="H458" s="120"/>
      <c r="I458" s="71"/>
      <c r="J458" s="71"/>
      <c r="K458" s="71"/>
      <c r="L458" s="71"/>
      <c r="M458" s="71"/>
      <c r="N458" s="71"/>
      <c r="O458" s="71"/>
      <c r="P458" s="71"/>
      <c r="Q458" s="71"/>
      <c r="R458" s="71"/>
      <c r="S458" s="71"/>
    </row>
    <row r="459" spans="1:19" ht="15" customHeight="1">
      <c r="A459" s="14">
        <f t="shared" si="21"/>
        <v>459</v>
      </c>
      <c r="B459" s="121" t="s">
        <v>1014</v>
      </c>
      <c r="C459" s="121"/>
      <c r="D459" s="121" t="s">
        <v>1015</v>
      </c>
      <c r="E459" s="121"/>
      <c r="F459" s="121"/>
      <c r="G459" s="121"/>
      <c r="H459" s="122"/>
      <c r="I459" s="74">
        <v>470</v>
      </c>
      <c r="J459" s="74">
        <v>405</v>
      </c>
      <c r="K459" s="74">
        <v>405</v>
      </c>
      <c r="L459" s="74">
        <v>405</v>
      </c>
      <c r="M459" s="74">
        <v>405</v>
      </c>
      <c r="N459" s="74">
        <v>405</v>
      </c>
      <c r="O459" s="74">
        <v>405</v>
      </c>
      <c r="P459" s="74">
        <v>405</v>
      </c>
      <c r="Q459" s="74">
        <v>405</v>
      </c>
      <c r="R459" s="74">
        <v>405</v>
      </c>
      <c r="S459" s="74">
        <v>405</v>
      </c>
    </row>
    <row r="460" spans="1:19" ht="15" customHeight="1">
      <c r="A460" s="14">
        <f t="shared" si="21"/>
        <v>460</v>
      </c>
      <c r="B460" s="119"/>
      <c r="C460" s="119"/>
      <c r="D460" s="119"/>
      <c r="E460" s="119"/>
      <c r="F460" s="119"/>
      <c r="G460" s="119"/>
      <c r="H460" s="120"/>
      <c r="I460" s="71"/>
      <c r="J460" s="71"/>
      <c r="K460" s="71"/>
      <c r="L460" s="71"/>
      <c r="M460" s="71"/>
      <c r="N460" s="71"/>
      <c r="O460" s="71"/>
      <c r="P460" s="71"/>
      <c r="Q460" s="71"/>
      <c r="R460" s="71"/>
      <c r="S460" s="71"/>
    </row>
    <row r="461" spans="1:19" ht="15" customHeight="1">
      <c r="A461" s="14">
        <f t="shared" si="21"/>
        <v>461</v>
      </c>
      <c r="B461" s="121" t="s">
        <v>1016</v>
      </c>
      <c r="C461" s="121"/>
      <c r="D461" s="121" t="s">
        <v>1017</v>
      </c>
      <c r="E461" s="121"/>
      <c r="F461" s="121" t="s">
        <v>230</v>
      </c>
      <c r="G461" s="121"/>
      <c r="H461" s="122"/>
      <c r="I461" s="74">
        <v>11249</v>
      </c>
      <c r="J461" s="74">
        <v>4744</v>
      </c>
      <c r="K461" s="74">
        <v>4744</v>
      </c>
      <c r="L461" s="74">
        <v>4744</v>
      </c>
      <c r="M461" s="74">
        <v>4744</v>
      </c>
      <c r="N461" s="74">
        <v>4744</v>
      </c>
      <c r="O461" s="74">
        <v>4744</v>
      </c>
      <c r="P461" s="74">
        <v>4744</v>
      </c>
      <c r="Q461" s="74">
        <v>4744</v>
      </c>
      <c r="R461" s="74">
        <v>4744</v>
      </c>
      <c r="S461" s="74">
        <v>4744</v>
      </c>
    </row>
    <row r="462" spans="1:19" ht="15" customHeight="1">
      <c r="A462" s="14">
        <f t="shared" si="21"/>
        <v>462</v>
      </c>
      <c r="B462" s="121" t="s">
        <v>1018</v>
      </c>
      <c r="C462" s="121"/>
      <c r="D462" s="121" t="s">
        <v>1019</v>
      </c>
      <c r="E462" s="121"/>
      <c r="F462" s="121" t="s">
        <v>230</v>
      </c>
      <c r="G462" s="121"/>
      <c r="H462" s="122"/>
      <c r="I462" s="74"/>
      <c r="J462" s="74">
        <v>-145</v>
      </c>
      <c r="K462" s="74">
        <v>-145</v>
      </c>
      <c r="L462" s="74">
        <v>-145</v>
      </c>
      <c r="M462" s="74">
        <v>-145</v>
      </c>
      <c r="N462" s="74">
        <v>-150</v>
      </c>
      <c r="O462" s="74">
        <v>-150</v>
      </c>
      <c r="P462" s="74">
        <v>-150</v>
      </c>
      <c r="Q462" s="74">
        <v>-150</v>
      </c>
      <c r="R462" s="74">
        <v>-150</v>
      </c>
      <c r="S462" s="74">
        <v>-150</v>
      </c>
    </row>
    <row r="463" spans="1:19" ht="15" customHeight="1">
      <c r="A463" s="14">
        <f t="shared" si="21"/>
        <v>463</v>
      </c>
      <c r="B463" s="119"/>
      <c r="C463" s="119"/>
      <c r="D463" s="119"/>
      <c r="E463" s="119"/>
      <c r="F463" s="119"/>
      <c r="G463" s="119"/>
      <c r="H463" s="120"/>
      <c r="I463" s="71"/>
      <c r="J463" s="71"/>
      <c r="K463" s="71"/>
      <c r="L463" s="71"/>
      <c r="M463" s="71"/>
      <c r="N463" s="71"/>
      <c r="O463" s="71"/>
      <c r="P463" s="71"/>
      <c r="Q463" s="71"/>
      <c r="R463" s="71"/>
      <c r="S463" s="71"/>
    </row>
    <row r="464" spans="1:19" ht="15" customHeight="1">
      <c r="A464" s="14">
        <f t="shared" si="21"/>
        <v>464</v>
      </c>
      <c r="B464" s="119" t="s">
        <v>1020</v>
      </c>
      <c r="C464" s="119"/>
      <c r="D464" s="119"/>
      <c r="E464" s="119"/>
      <c r="F464" s="119"/>
      <c r="G464" s="119"/>
      <c r="H464" s="120"/>
      <c r="I464" s="71"/>
      <c r="J464" s="71"/>
      <c r="K464" s="71"/>
      <c r="L464" s="71"/>
      <c r="M464" s="71"/>
      <c r="N464" s="71"/>
      <c r="O464" s="71"/>
      <c r="P464" s="71"/>
      <c r="Q464" s="71"/>
      <c r="R464" s="71"/>
      <c r="S464" s="71"/>
    </row>
    <row r="465" spans="1:19" ht="15" customHeight="1">
      <c r="A465" s="14">
        <f t="shared" si="21"/>
        <v>465</v>
      </c>
      <c r="B465" s="121" t="s">
        <v>3178</v>
      </c>
      <c r="C465" s="121"/>
      <c r="D465" s="121" t="s">
        <v>2943</v>
      </c>
      <c r="E465" s="121" t="s">
        <v>208</v>
      </c>
      <c r="F465" s="121" t="s">
        <v>1718</v>
      </c>
      <c r="G465" s="121" t="s">
        <v>47</v>
      </c>
      <c r="H465" s="122">
        <v>2022</v>
      </c>
      <c r="I465" s="74">
        <v>225.6</v>
      </c>
      <c r="J465" s="74">
        <v>225.6</v>
      </c>
      <c r="K465" s="74">
        <v>225.6</v>
      </c>
      <c r="L465" s="74">
        <v>225.6</v>
      </c>
      <c r="M465" s="74">
        <v>225.6</v>
      </c>
      <c r="N465" s="74">
        <v>225.6</v>
      </c>
      <c r="O465" s="74">
        <v>225.6</v>
      </c>
      <c r="P465" s="74">
        <v>225.6</v>
      </c>
      <c r="Q465" s="74">
        <v>225.6</v>
      </c>
      <c r="R465" s="74">
        <v>225.6</v>
      </c>
      <c r="S465" s="74">
        <v>225.6</v>
      </c>
    </row>
    <row r="466" spans="1:19" ht="15" customHeight="1">
      <c r="A466" s="14">
        <f t="shared" si="21"/>
        <v>466</v>
      </c>
      <c r="B466" s="121" t="s">
        <v>2944</v>
      </c>
      <c r="C466" s="121"/>
      <c r="D466" s="121" t="s">
        <v>2945</v>
      </c>
      <c r="E466" s="121" t="s">
        <v>208</v>
      </c>
      <c r="F466" s="121" t="s">
        <v>1718</v>
      </c>
      <c r="G466" s="121" t="s">
        <v>47</v>
      </c>
      <c r="H466" s="122">
        <v>2022</v>
      </c>
      <c r="I466" s="74">
        <v>141</v>
      </c>
      <c r="J466" s="74">
        <v>141</v>
      </c>
      <c r="K466" s="74">
        <v>141</v>
      </c>
      <c r="L466" s="74">
        <v>141</v>
      </c>
      <c r="M466" s="74">
        <v>141</v>
      </c>
      <c r="N466" s="74">
        <v>141</v>
      </c>
      <c r="O466" s="74">
        <v>141</v>
      </c>
      <c r="P466" s="74">
        <v>141</v>
      </c>
      <c r="Q466" s="74">
        <v>141</v>
      </c>
      <c r="R466" s="74">
        <v>141</v>
      </c>
      <c r="S466" s="74">
        <v>141</v>
      </c>
    </row>
    <row r="467" spans="1:19" ht="15" customHeight="1">
      <c r="A467" s="14">
        <f t="shared" si="21"/>
        <v>467</v>
      </c>
      <c r="B467" s="121" t="s">
        <v>2565</v>
      </c>
      <c r="C467" s="121"/>
      <c r="D467" s="121" t="s">
        <v>2566</v>
      </c>
      <c r="E467" s="121" t="s">
        <v>125</v>
      </c>
      <c r="F467" s="121" t="s">
        <v>1718</v>
      </c>
      <c r="G467" s="121" t="s">
        <v>47</v>
      </c>
      <c r="H467" s="122">
        <v>2022</v>
      </c>
      <c r="I467" s="74">
        <v>36.700000000000003</v>
      </c>
      <c r="J467" s="74">
        <v>36.700000000000003</v>
      </c>
      <c r="K467" s="74">
        <v>36.700000000000003</v>
      </c>
      <c r="L467" s="74">
        <v>36.700000000000003</v>
      </c>
      <c r="M467" s="74">
        <v>36.700000000000003</v>
      </c>
      <c r="N467" s="74">
        <v>36.700000000000003</v>
      </c>
      <c r="O467" s="74">
        <v>36.700000000000003</v>
      </c>
      <c r="P467" s="74">
        <v>36.700000000000003</v>
      </c>
      <c r="Q467" s="74">
        <v>36.700000000000003</v>
      </c>
      <c r="R467" s="74">
        <v>36.700000000000003</v>
      </c>
      <c r="S467" s="74">
        <v>36.700000000000003</v>
      </c>
    </row>
    <row r="468" spans="1:19" ht="15" customHeight="1">
      <c r="A468" s="14">
        <f t="shared" si="21"/>
        <v>468</v>
      </c>
      <c r="B468" s="121" t="s">
        <v>2567</v>
      </c>
      <c r="C468" s="121"/>
      <c r="D468" s="121" t="s">
        <v>2568</v>
      </c>
      <c r="E468" s="121" t="s">
        <v>125</v>
      </c>
      <c r="F468" s="121" t="s">
        <v>1718</v>
      </c>
      <c r="G468" s="121" t="s">
        <v>47</v>
      </c>
      <c r="H468" s="122">
        <v>2022</v>
      </c>
      <c r="I468" s="74">
        <v>35.799999999999997</v>
      </c>
      <c r="J468" s="74">
        <v>35.799999999999997</v>
      </c>
      <c r="K468" s="74">
        <v>35.799999999999997</v>
      </c>
      <c r="L468" s="74">
        <v>35.799999999999997</v>
      </c>
      <c r="M468" s="74">
        <v>35.799999999999997</v>
      </c>
      <c r="N468" s="74">
        <v>35.799999999999997</v>
      </c>
      <c r="O468" s="74">
        <v>35.799999999999997</v>
      </c>
      <c r="P468" s="74">
        <v>35.799999999999997</v>
      </c>
      <c r="Q468" s="74">
        <v>35.799999999999997</v>
      </c>
      <c r="R468" s="74">
        <v>35.799999999999997</v>
      </c>
      <c r="S468" s="74">
        <v>35.799999999999997</v>
      </c>
    </row>
    <row r="469" spans="1:19" ht="15" customHeight="1">
      <c r="A469" s="14">
        <f t="shared" si="21"/>
        <v>469</v>
      </c>
      <c r="B469" s="121" t="s">
        <v>2569</v>
      </c>
      <c r="C469" s="121"/>
      <c r="D469" s="121" t="s">
        <v>2570</v>
      </c>
      <c r="E469" s="121" t="s">
        <v>125</v>
      </c>
      <c r="F469" s="121" t="s">
        <v>1718</v>
      </c>
      <c r="G469" s="121" t="s">
        <v>47</v>
      </c>
      <c r="H469" s="122">
        <v>2022</v>
      </c>
      <c r="I469" s="74">
        <v>177.7</v>
      </c>
      <c r="J469" s="74">
        <v>177.7</v>
      </c>
      <c r="K469" s="74">
        <v>177.7</v>
      </c>
      <c r="L469" s="74">
        <v>177.7</v>
      </c>
      <c r="M469" s="74">
        <v>177.7</v>
      </c>
      <c r="N469" s="74">
        <v>177.7</v>
      </c>
      <c r="O469" s="74">
        <v>177.7</v>
      </c>
      <c r="P469" s="74">
        <v>177.7</v>
      </c>
      <c r="Q469" s="74">
        <v>177.7</v>
      </c>
      <c r="R469" s="74">
        <v>177.7</v>
      </c>
      <c r="S469" s="74">
        <v>177.7</v>
      </c>
    </row>
    <row r="470" spans="1:19" ht="15" customHeight="1">
      <c r="A470" s="14">
        <f t="shared" si="21"/>
        <v>470</v>
      </c>
      <c r="B470" s="121" t="s">
        <v>1021</v>
      </c>
      <c r="C470" s="121"/>
      <c r="D470" s="121" t="s">
        <v>1022</v>
      </c>
      <c r="E470" s="121" t="s">
        <v>1023</v>
      </c>
      <c r="F470" s="121" t="s">
        <v>1718</v>
      </c>
      <c r="G470" s="121" t="s">
        <v>46</v>
      </c>
      <c r="H470" s="122">
        <v>2022</v>
      </c>
      <c r="I470" s="74">
        <v>99.83</v>
      </c>
      <c r="J470" s="74">
        <v>99.8</v>
      </c>
      <c r="K470" s="74">
        <v>99.8</v>
      </c>
      <c r="L470" s="74">
        <v>99.8</v>
      </c>
      <c r="M470" s="74">
        <v>99.8</v>
      </c>
      <c r="N470" s="74">
        <v>99.8</v>
      </c>
      <c r="O470" s="74">
        <v>99.8</v>
      </c>
      <c r="P470" s="74">
        <v>99.8</v>
      </c>
      <c r="Q470" s="74">
        <v>99.8</v>
      </c>
      <c r="R470" s="74">
        <v>99.8</v>
      </c>
      <c r="S470" s="74">
        <v>99.8</v>
      </c>
    </row>
    <row r="471" spans="1:19" ht="15" customHeight="1">
      <c r="A471" s="14">
        <f t="shared" si="21"/>
        <v>471</v>
      </c>
      <c r="B471" s="121" t="s">
        <v>2630</v>
      </c>
      <c r="C471" s="121"/>
      <c r="D471" s="121" t="s">
        <v>2631</v>
      </c>
      <c r="E471" s="121" t="s">
        <v>94</v>
      </c>
      <c r="F471" s="121" t="s">
        <v>1718</v>
      </c>
      <c r="G471" s="121" t="s">
        <v>47</v>
      </c>
      <c r="H471" s="122">
        <v>2022</v>
      </c>
      <c r="I471" s="74">
        <v>180.12</v>
      </c>
      <c r="J471" s="74">
        <v>180.1</v>
      </c>
      <c r="K471" s="74">
        <v>180.1</v>
      </c>
      <c r="L471" s="74">
        <v>180.1</v>
      </c>
      <c r="M471" s="74">
        <v>180.1</v>
      </c>
      <c r="N471" s="74">
        <v>180.1</v>
      </c>
      <c r="O471" s="74">
        <v>180.1</v>
      </c>
      <c r="P471" s="74">
        <v>180.1</v>
      </c>
      <c r="Q471" s="74">
        <v>180.1</v>
      </c>
      <c r="R471" s="74">
        <v>180.1</v>
      </c>
      <c r="S471" s="74">
        <v>180.1</v>
      </c>
    </row>
    <row r="472" spans="1:19" ht="15" customHeight="1">
      <c r="A472" s="14">
        <f t="shared" si="21"/>
        <v>472</v>
      </c>
      <c r="B472" s="121" t="s">
        <v>2632</v>
      </c>
      <c r="C472" s="121"/>
      <c r="D472" s="121" t="s">
        <v>2633</v>
      </c>
      <c r="E472" s="121" t="s">
        <v>94</v>
      </c>
      <c r="F472" s="121" t="s">
        <v>1718</v>
      </c>
      <c r="G472" s="121" t="s">
        <v>47</v>
      </c>
      <c r="H472" s="122">
        <v>2022</v>
      </c>
      <c r="I472" s="74">
        <v>145.63999999999999</v>
      </c>
      <c r="J472" s="74">
        <v>145.6</v>
      </c>
      <c r="K472" s="74">
        <v>145.6</v>
      </c>
      <c r="L472" s="74">
        <v>145.6</v>
      </c>
      <c r="M472" s="74">
        <v>145.6</v>
      </c>
      <c r="N472" s="74">
        <v>145.6</v>
      </c>
      <c r="O472" s="74">
        <v>145.6</v>
      </c>
      <c r="P472" s="74">
        <v>145.6</v>
      </c>
      <c r="Q472" s="74">
        <v>145.6</v>
      </c>
      <c r="R472" s="74">
        <v>145.6</v>
      </c>
      <c r="S472" s="74">
        <v>145.6</v>
      </c>
    </row>
    <row r="473" spans="1:19" ht="15" customHeight="1">
      <c r="A473" s="14">
        <f t="shared" si="21"/>
        <v>473</v>
      </c>
      <c r="B473" s="121" t="s">
        <v>2634</v>
      </c>
      <c r="C473" s="121"/>
      <c r="D473" s="121" t="s">
        <v>2635</v>
      </c>
      <c r="E473" s="121" t="s">
        <v>94</v>
      </c>
      <c r="F473" s="121" t="s">
        <v>1718</v>
      </c>
      <c r="G473" s="121" t="s">
        <v>47</v>
      </c>
      <c r="H473" s="122">
        <v>2022</v>
      </c>
      <c r="I473" s="74">
        <v>199.26</v>
      </c>
      <c r="J473" s="74">
        <v>199.3</v>
      </c>
      <c r="K473" s="74">
        <v>199.3</v>
      </c>
      <c r="L473" s="74">
        <v>199.3</v>
      </c>
      <c r="M473" s="74">
        <v>199.3</v>
      </c>
      <c r="N473" s="74">
        <v>199.3</v>
      </c>
      <c r="O473" s="74">
        <v>199.3</v>
      </c>
      <c r="P473" s="74">
        <v>199.3</v>
      </c>
      <c r="Q473" s="74">
        <v>199.3</v>
      </c>
      <c r="R473" s="74">
        <v>199.3</v>
      </c>
      <c r="S473" s="74">
        <v>199.3</v>
      </c>
    </row>
    <row r="474" spans="1:19" ht="15" customHeight="1">
      <c r="A474" s="14">
        <f t="shared" si="21"/>
        <v>474</v>
      </c>
      <c r="B474" s="121" t="s">
        <v>1360</v>
      </c>
      <c r="C474" s="121"/>
      <c r="D474" s="121" t="s">
        <v>1361</v>
      </c>
      <c r="E474" s="121" t="s">
        <v>53</v>
      </c>
      <c r="F474" s="121" t="s">
        <v>72</v>
      </c>
      <c r="G474" s="121" t="s">
        <v>90</v>
      </c>
      <c r="H474" s="122">
        <v>2022</v>
      </c>
      <c r="I474" s="74">
        <v>100</v>
      </c>
      <c r="J474" s="74">
        <v>100</v>
      </c>
      <c r="K474" s="74">
        <v>100</v>
      </c>
      <c r="L474" s="74">
        <v>100</v>
      </c>
      <c r="M474" s="74">
        <v>100</v>
      </c>
      <c r="N474" s="74">
        <v>100</v>
      </c>
      <c r="O474" s="74">
        <v>100</v>
      </c>
      <c r="P474" s="74">
        <v>100</v>
      </c>
      <c r="Q474" s="74">
        <v>100</v>
      </c>
      <c r="R474" s="74">
        <v>100</v>
      </c>
      <c r="S474" s="74">
        <v>100</v>
      </c>
    </row>
    <row r="475" spans="1:19" ht="15" customHeight="1">
      <c r="A475" s="14">
        <f t="shared" si="21"/>
        <v>475</v>
      </c>
      <c r="B475" s="121" t="s">
        <v>1362</v>
      </c>
      <c r="C475" s="121"/>
      <c r="D475" s="121" t="s">
        <v>1363</v>
      </c>
      <c r="E475" s="121" t="s">
        <v>53</v>
      </c>
      <c r="F475" s="121" t="s">
        <v>72</v>
      </c>
      <c r="G475" s="121" t="s">
        <v>90</v>
      </c>
      <c r="H475" s="122">
        <v>2022</v>
      </c>
      <c r="I475" s="74">
        <v>102</v>
      </c>
      <c r="J475" s="74">
        <v>102</v>
      </c>
      <c r="K475" s="74">
        <v>102</v>
      </c>
      <c r="L475" s="74">
        <v>102</v>
      </c>
      <c r="M475" s="74">
        <v>102</v>
      </c>
      <c r="N475" s="74">
        <v>102</v>
      </c>
      <c r="O475" s="74">
        <v>102</v>
      </c>
      <c r="P475" s="74">
        <v>102</v>
      </c>
      <c r="Q475" s="74">
        <v>102</v>
      </c>
      <c r="R475" s="74">
        <v>102</v>
      </c>
      <c r="S475" s="74">
        <v>102</v>
      </c>
    </row>
    <row r="476" spans="1:19" ht="15" customHeight="1">
      <c r="A476" s="14">
        <f t="shared" si="21"/>
        <v>476</v>
      </c>
      <c r="B476" s="121" t="s">
        <v>2636</v>
      </c>
      <c r="C476" s="121"/>
      <c r="D476" s="121" t="s">
        <v>2637</v>
      </c>
      <c r="E476" s="121" t="s">
        <v>113</v>
      </c>
      <c r="F476" s="121" t="s">
        <v>1718</v>
      </c>
      <c r="G476" s="121" t="s">
        <v>47</v>
      </c>
      <c r="H476" s="122">
        <v>2022</v>
      </c>
      <c r="I476" s="74">
        <v>90.2</v>
      </c>
      <c r="J476" s="74">
        <v>90.2</v>
      </c>
      <c r="K476" s="74">
        <v>90.2</v>
      </c>
      <c r="L476" s="74">
        <v>90.2</v>
      </c>
      <c r="M476" s="74">
        <v>90.2</v>
      </c>
      <c r="N476" s="74">
        <v>90.2</v>
      </c>
      <c r="O476" s="74">
        <v>90.2</v>
      </c>
      <c r="P476" s="74">
        <v>90.2</v>
      </c>
      <c r="Q476" s="74">
        <v>90.2</v>
      </c>
      <c r="R476" s="74">
        <v>90.2</v>
      </c>
      <c r="S476" s="74">
        <v>90.2</v>
      </c>
    </row>
    <row r="477" spans="1:19" ht="15" customHeight="1">
      <c r="A477" s="14">
        <f t="shared" si="21"/>
        <v>477</v>
      </c>
      <c r="B477" s="121" t="s">
        <v>2638</v>
      </c>
      <c r="C477" s="121"/>
      <c r="D477" s="121" t="s">
        <v>2639</v>
      </c>
      <c r="E477" s="121" t="s">
        <v>113</v>
      </c>
      <c r="F477" s="121" t="s">
        <v>1718</v>
      </c>
      <c r="G477" s="121" t="s">
        <v>47</v>
      </c>
      <c r="H477" s="122">
        <v>2022</v>
      </c>
      <c r="I477" s="74">
        <v>70.5</v>
      </c>
      <c r="J477" s="74">
        <v>70.5</v>
      </c>
      <c r="K477" s="74">
        <v>70.5</v>
      </c>
      <c r="L477" s="74">
        <v>70.5</v>
      </c>
      <c r="M477" s="74">
        <v>70.5</v>
      </c>
      <c r="N477" s="74">
        <v>70.5</v>
      </c>
      <c r="O477" s="74">
        <v>70.5</v>
      </c>
      <c r="P477" s="74">
        <v>70.5</v>
      </c>
      <c r="Q477" s="74">
        <v>70.5</v>
      </c>
      <c r="R477" s="74">
        <v>70.5</v>
      </c>
      <c r="S477" s="74">
        <v>70.5</v>
      </c>
    </row>
    <row r="478" spans="1:19" ht="15" customHeight="1">
      <c r="A478" s="14">
        <f t="shared" si="21"/>
        <v>478</v>
      </c>
      <c r="B478" s="121" t="s">
        <v>1024</v>
      </c>
      <c r="C478" s="121"/>
      <c r="D478" s="121" t="s">
        <v>1025</v>
      </c>
      <c r="E478" s="121" t="s">
        <v>453</v>
      </c>
      <c r="F478" s="121" t="s">
        <v>1718</v>
      </c>
      <c r="G478" s="121" t="s">
        <v>45</v>
      </c>
      <c r="H478" s="122">
        <v>2022</v>
      </c>
      <c r="I478" s="74">
        <v>120</v>
      </c>
      <c r="J478" s="74">
        <v>120</v>
      </c>
      <c r="K478" s="74">
        <v>120</v>
      </c>
      <c r="L478" s="74">
        <v>120</v>
      </c>
      <c r="M478" s="74">
        <v>120</v>
      </c>
      <c r="N478" s="74">
        <v>120</v>
      </c>
      <c r="O478" s="74">
        <v>120</v>
      </c>
      <c r="P478" s="74">
        <v>120</v>
      </c>
      <c r="Q478" s="74">
        <v>120</v>
      </c>
      <c r="R478" s="74">
        <v>120</v>
      </c>
      <c r="S478" s="74">
        <v>120</v>
      </c>
    </row>
    <row r="479" spans="1:19" ht="15" customHeight="1">
      <c r="A479" s="14">
        <f t="shared" si="21"/>
        <v>479</v>
      </c>
      <c r="B479" s="121" t="s">
        <v>1026</v>
      </c>
      <c r="C479" s="121" t="s">
        <v>3056</v>
      </c>
      <c r="D479" s="121" t="s">
        <v>1027</v>
      </c>
      <c r="E479" s="121" t="s">
        <v>208</v>
      </c>
      <c r="F479" s="121" t="s">
        <v>1718</v>
      </c>
      <c r="G479" s="121" t="s">
        <v>47</v>
      </c>
      <c r="H479" s="122">
        <v>2022</v>
      </c>
      <c r="I479" s="74">
        <v>9</v>
      </c>
      <c r="J479" s="74">
        <v>8.8000000000000007</v>
      </c>
      <c r="K479" s="74">
        <v>8.8000000000000007</v>
      </c>
      <c r="L479" s="74">
        <v>8.8000000000000007</v>
      </c>
      <c r="M479" s="74">
        <v>8.8000000000000007</v>
      </c>
      <c r="N479" s="74">
        <v>8.8000000000000007</v>
      </c>
      <c r="O479" s="74">
        <v>8.8000000000000007</v>
      </c>
      <c r="P479" s="74">
        <v>8.8000000000000007</v>
      </c>
      <c r="Q479" s="74">
        <v>8.8000000000000007</v>
      </c>
      <c r="R479" s="74">
        <v>8.8000000000000007</v>
      </c>
      <c r="S479" s="74">
        <v>8.8000000000000007</v>
      </c>
    </row>
    <row r="480" spans="1:19" ht="15" customHeight="1">
      <c r="A480" s="14">
        <f t="shared" si="21"/>
        <v>480</v>
      </c>
      <c r="B480" s="121" t="s">
        <v>1028</v>
      </c>
      <c r="C480" s="121" t="s">
        <v>3056</v>
      </c>
      <c r="D480" s="121" t="s">
        <v>1029</v>
      </c>
      <c r="E480" s="121" t="s">
        <v>208</v>
      </c>
      <c r="F480" s="121" t="s">
        <v>1718</v>
      </c>
      <c r="G480" s="121" t="s">
        <v>47</v>
      </c>
      <c r="H480" s="122">
        <v>2022</v>
      </c>
      <c r="I480" s="74">
        <v>126.4</v>
      </c>
      <c r="J480" s="74">
        <v>124.3</v>
      </c>
      <c r="K480" s="74">
        <v>124.3</v>
      </c>
      <c r="L480" s="74">
        <v>124.3</v>
      </c>
      <c r="M480" s="74">
        <v>124.3</v>
      </c>
      <c r="N480" s="74">
        <v>124.3</v>
      </c>
      <c r="O480" s="74">
        <v>124.3</v>
      </c>
      <c r="P480" s="74">
        <v>124.3</v>
      </c>
      <c r="Q480" s="74">
        <v>124.3</v>
      </c>
      <c r="R480" s="74">
        <v>124.3</v>
      </c>
      <c r="S480" s="74">
        <v>124.3</v>
      </c>
    </row>
    <row r="481" spans="1:19" ht="15" customHeight="1">
      <c r="A481" s="14">
        <f t="shared" si="21"/>
        <v>481</v>
      </c>
      <c r="B481" s="121" t="s">
        <v>1756</v>
      </c>
      <c r="C481" s="121"/>
      <c r="D481" s="121" t="s">
        <v>1757</v>
      </c>
      <c r="E481" s="121" t="s">
        <v>208</v>
      </c>
      <c r="F481" s="121" t="s">
        <v>1718</v>
      </c>
      <c r="G481" s="121" t="s">
        <v>47</v>
      </c>
      <c r="H481" s="122">
        <v>2022</v>
      </c>
      <c r="I481" s="74">
        <v>92.5</v>
      </c>
      <c r="J481" s="74">
        <v>89.7</v>
      </c>
      <c r="K481" s="74">
        <v>89.7</v>
      </c>
      <c r="L481" s="74">
        <v>89.7</v>
      </c>
      <c r="M481" s="74">
        <v>89.7</v>
      </c>
      <c r="N481" s="74">
        <v>89.7</v>
      </c>
      <c r="O481" s="74">
        <v>89.7</v>
      </c>
      <c r="P481" s="74">
        <v>89.7</v>
      </c>
      <c r="Q481" s="74">
        <v>89.7</v>
      </c>
      <c r="R481" s="74">
        <v>89.7</v>
      </c>
      <c r="S481" s="74">
        <v>89.7</v>
      </c>
    </row>
    <row r="482" spans="1:19" ht="15" customHeight="1">
      <c r="A482" s="14">
        <f t="shared" si="21"/>
        <v>482</v>
      </c>
      <c r="B482" s="121" t="s">
        <v>1758</v>
      </c>
      <c r="C482" s="121"/>
      <c r="D482" s="121" t="s">
        <v>1759</v>
      </c>
      <c r="E482" s="121" t="s">
        <v>208</v>
      </c>
      <c r="F482" s="121" t="s">
        <v>1718</v>
      </c>
      <c r="G482" s="121" t="s">
        <v>47</v>
      </c>
      <c r="H482" s="122">
        <v>2022</v>
      </c>
      <c r="I482" s="74">
        <v>6.86</v>
      </c>
      <c r="J482" s="74">
        <v>6.7</v>
      </c>
      <c r="K482" s="74">
        <v>6.7</v>
      </c>
      <c r="L482" s="74">
        <v>6.7</v>
      </c>
      <c r="M482" s="74">
        <v>6.7</v>
      </c>
      <c r="N482" s="74">
        <v>6.7</v>
      </c>
      <c r="O482" s="74">
        <v>6.7</v>
      </c>
      <c r="P482" s="74">
        <v>6.7</v>
      </c>
      <c r="Q482" s="74">
        <v>6.7</v>
      </c>
      <c r="R482" s="74">
        <v>6.7</v>
      </c>
      <c r="S482" s="74">
        <v>6.7</v>
      </c>
    </row>
    <row r="483" spans="1:19" ht="15" customHeight="1">
      <c r="A483" s="14">
        <f t="shared" si="21"/>
        <v>483</v>
      </c>
      <c r="B483" s="121" t="s">
        <v>2262</v>
      </c>
      <c r="C483" s="121"/>
      <c r="D483" s="121" t="s">
        <v>2263</v>
      </c>
      <c r="E483" s="121" t="s">
        <v>208</v>
      </c>
      <c r="F483" s="121" t="s">
        <v>1718</v>
      </c>
      <c r="G483" s="121" t="s">
        <v>47</v>
      </c>
      <c r="H483" s="122">
        <v>2022</v>
      </c>
      <c r="I483" s="74">
        <v>13.7</v>
      </c>
      <c r="J483" s="74">
        <v>13.4</v>
      </c>
      <c r="K483" s="74">
        <v>13.4</v>
      </c>
      <c r="L483" s="74">
        <v>13.4</v>
      </c>
      <c r="M483" s="74">
        <v>13.4</v>
      </c>
      <c r="N483" s="74">
        <v>13.4</v>
      </c>
      <c r="O483" s="74">
        <v>13.4</v>
      </c>
      <c r="P483" s="74">
        <v>13.4</v>
      </c>
      <c r="Q483" s="74">
        <v>13.4</v>
      </c>
      <c r="R483" s="74">
        <v>13.4</v>
      </c>
      <c r="S483" s="74">
        <v>13.4</v>
      </c>
    </row>
    <row r="484" spans="1:19" ht="15" customHeight="1">
      <c r="A484" s="14">
        <f t="shared" si="21"/>
        <v>484</v>
      </c>
      <c r="B484" s="121" t="s">
        <v>2264</v>
      </c>
      <c r="C484" s="121"/>
      <c r="D484" s="121" t="s">
        <v>2265</v>
      </c>
      <c r="E484" s="121" t="s">
        <v>208</v>
      </c>
      <c r="F484" s="121" t="s">
        <v>1718</v>
      </c>
      <c r="G484" s="121" t="s">
        <v>47</v>
      </c>
      <c r="H484" s="122">
        <v>2022</v>
      </c>
      <c r="I484" s="74">
        <v>186.5</v>
      </c>
      <c r="J484" s="74">
        <v>182.4</v>
      </c>
      <c r="K484" s="74">
        <v>182.4</v>
      </c>
      <c r="L484" s="74">
        <v>182.4</v>
      </c>
      <c r="M484" s="74">
        <v>182.4</v>
      </c>
      <c r="N484" s="74">
        <v>182.4</v>
      </c>
      <c r="O484" s="74">
        <v>182.4</v>
      </c>
      <c r="P484" s="74">
        <v>182.4</v>
      </c>
      <c r="Q484" s="74">
        <v>182.4</v>
      </c>
      <c r="R484" s="74">
        <v>182.4</v>
      </c>
      <c r="S484" s="74">
        <v>182.4</v>
      </c>
    </row>
    <row r="485" spans="1:19" ht="15" customHeight="1">
      <c r="A485" s="14">
        <f t="shared" si="21"/>
        <v>485</v>
      </c>
      <c r="B485" s="121" t="s">
        <v>1030</v>
      </c>
      <c r="C485" s="121"/>
      <c r="D485" s="121" t="s">
        <v>1031</v>
      </c>
      <c r="E485" s="121" t="s">
        <v>1032</v>
      </c>
      <c r="F485" s="121" t="s">
        <v>1718</v>
      </c>
      <c r="G485" s="121" t="s">
        <v>47</v>
      </c>
      <c r="H485" s="122">
        <v>2022</v>
      </c>
      <c r="I485" s="74">
        <v>162</v>
      </c>
      <c r="J485" s="74">
        <v>162</v>
      </c>
      <c r="K485" s="74">
        <v>162</v>
      </c>
      <c r="L485" s="74">
        <v>162</v>
      </c>
      <c r="M485" s="74">
        <v>162</v>
      </c>
      <c r="N485" s="74">
        <v>162</v>
      </c>
      <c r="O485" s="74">
        <v>162</v>
      </c>
      <c r="P485" s="74">
        <v>162</v>
      </c>
      <c r="Q485" s="74">
        <v>162</v>
      </c>
      <c r="R485" s="74">
        <v>162</v>
      </c>
      <c r="S485" s="74">
        <v>162</v>
      </c>
    </row>
    <row r="486" spans="1:19" ht="15" customHeight="1">
      <c r="A486" s="14">
        <f t="shared" si="21"/>
        <v>486</v>
      </c>
      <c r="B486" s="121" t="s">
        <v>1043</v>
      </c>
      <c r="C486" s="121"/>
      <c r="D486" s="121" t="s">
        <v>1044</v>
      </c>
      <c r="E486" s="121" t="s">
        <v>1045</v>
      </c>
      <c r="F486" s="121" t="s">
        <v>1406</v>
      </c>
      <c r="G486" s="121" t="s">
        <v>55</v>
      </c>
      <c r="H486" s="122">
        <v>2022</v>
      </c>
      <c r="I486" s="74">
        <v>149.85</v>
      </c>
      <c r="J486" s="74">
        <v>149.80000000000001</v>
      </c>
      <c r="K486" s="74">
        <v>149.80000000000001</v>
      </c>
      <c r="L486" s="74">
        <v>149.80000000000001</v>
      </c>
      <c r="M486" s="74">
        <v>149.80000000000001</v>
      </c>
      <c r="N486" s="74">
        <v>149.80000000000001</v>
      </c>
      <c r="O486" s="74">
        <v>149.80000000000001</v>
      </c>
      <c r="P486" s="74">
        <v>149.80000000000001</v>
      </c>
      <c r="Q486" s="74">
        <v>149.80000000000001</v>
      </c>
      <c r="R486" s="74">
        <v>149.80000000000001</v>
      </c>
      <c r="S486" s="74">
        <v>149.80000000000001</v>
      </c>
    </row>
    <row r="487" spans="1:19" ht="15" customHeight="1">
      <c r="A487" s="14">
        <f t="shared" si="21"/>
        <v>487</v>
      </c>
      <c r="B487" s="121" t="s">
        <v>1366</v>
      </c>
      <c r="C487" s="121"/>
      <c r="D487" s="121" t="s">
        <v>1367</v>
      </c>
      <c r="E487" s="121" t="s">
        <v>1368</v>
      </c>
      <c r="F487" s="121" t="s">
        <v>72</v>
      </c>
      <c r="G487" s="121" t="s">
        <v>90</v>
      </c>
      <c r="H487" s="122">
        <v>2022</v>
      </c>
      <c r="I487" s="74">
        <v>120</v>
      </c>
      <c r="J487" s="74">
        <v>120</v>
      </c>
      <c r="K487" s="74">
        <v>120</v>
      </c>
      <c r="L487" s="74">
        <v>120</v>
      </c>
      <c r="M487" s="74">
        <v>120</v>
      </c>
      <c r="N487" s="74">
        <v>120</v>
      </c>
      <c r="O487" s="74">
        <v>120</v>
      </c>
      <c r="P487" s="74">
        <v>120</v>
      </c>
      <c r="Q487" s="74">
        <v>120</v>
      </c>
      <c r="R487" s="74">
        <v>120</v>
      </c>
      <c r="S487" s="74">
        <v>120</v>
      </c>
    </row>
    <row r="488" spans="1:19" ht="15" customHeight="1">
      <c r="A488" s="14">
        <f t="shared" si="21"/>
        <v>488</v>
      </c>
      <c r="B488" s="121" t="s">
        <v>1370</v>
      </c>
      <c r="C488" s="121"/>
      <c r="D488" s="121" t="s">
        <v>1371</v>
      </c>
      <c r="E488" s="121" t="s">
        <v>1368</v>
      </c>
      <c r="F488" s="121" t="s">
        <v>72</v>
      </c>
      <c r="G488" s="121" t="s">
        <v>90</v>
      </c>
      <c r="H488" s="122">
        <v>2022</v>
      </c>
      <c r="I488" s="74">
        <v>108</v>
      </c>
      <c r="J488" s="74">
        <v>108</v>
      </c>
      <c r="K488" s="74">
        <v>108</v>
      </c>
      <c r="L488" s="74">
        <v>108</v>
      </c>
      <c r="M488" s="74">
        <v>108</v>
      </c>
      <c r="N488" s="74">
        <v>108</v>
      </c>
      <c r="O488" s="74">
        <v>108</v>
      </c>
      <c r="P488" s="74">
        <v>108</v>
      </c>
      <c r="Q488" s="74">
        <v>108</v>
      </c>
      <c r="R488" s="74">
        <v>108</v>
      </c>
      <c r="S488" s="74">
        <v>108</v>
      </c>
    </row>
    <row r="489" spans="1:19" ht="15" customHeight="1">
      <c r="A489" s="14">
        <f t="shared" si="21"/>
        <v>489</v>
      </c>
      <c r="B489" s="121" t="s">
        <v>1033</v>
      </c>
      <c r="C489" s="121"/>
      <c r="D489" s="121" t="s">
        <v>1034</v>
      </c>
      <c r="E489" s="121" t="s">
        <v>1035</v>
      </c>
      <c r="F489" s="121" t="s">
        <v>1718</v>
      </c>
      <c r="G489" s="121" t="s">
        <v>45</v>
      </c>
      <c r="H489" s="122">
        <v>2022</v>
      </c>
      <c r="I489" s="74">
        <v>44.9</v>
      </c>
      <c r="J489" s="74">
        <v>44.9</v>
      </c>
      <c r="K489" s="74">
        <v>44.9</v>
      </c>
      <c r="L489" s="74">
        <v>44.9</v>
      </c>
      <c r="M489" s="74">
        <v>44.9</v>
      </c>
      <c r="N489" s="74">
        <v>44.9</v>
      </c>
      <c r="O489" s="74">
        <v>44.9</v>
      </c>
      <c r="P489" s="74">
        <v>44.9</v>
      </c>
      <c r="Q489" s="74">
        <v>44.9</v>
      </c>
      <c r="R489" s="74">
        <v>44.9</v>
      </c>
      <c r="S489" s="74">
        <v>44.9</v>
      </c>
    </row>
    <row r="490" spans="1:19" ht="15" customHeight="1">
      <c r="A490" s="14">
        <f t="shared" si="21"/>
        <v>490</v>
      </c>
      <c r="B490" s="121" t="s">
        <v>1036</v>
      </c>
      <c r="C490" s="121"/>
      <c r="D490" s="121" t="s">
        <v>1037</v>
      </c>
      <c r="E490" s="121" t="s">
        <v>1035</v>
      </c>
      <c r="F490" s="121" t="s">
        <v>1718</v>
      </c>
      <c r="G490" s="121" t="s">
        <v>45</v>
      </c>
      <c r="H490" s="122">
        <v>2022</v>
      </c>
      <c r="I490" s="74">
        <v>55.7</v>
      </c>
      <c r="J490" s="74">
        <v>55.7</v>
      </c>
      <c r="K490" s="74">
        <v>55.7</v>
      </c>
      <c r="L490" s="74">
        <v>55.7</v>
      </c>
      <c r="M490" s="74">
        <v>55.7</v>
      </c>
      <c r="N490" s="74">
        <v>55.7</v>
      </c>
      <c r="O490" s="74">
        <v>55.7</v>
      </c>
      <c r="P490" s="74">
        <v>55.7</v>
      </c>
      <c r="Q490" s="74">
        <v>55.7</v>
      </c>
      <c r="R490" s="74">
        <v>55.7</v>
      </c>
      <c r="S490" s="74">
        <v>55.7</v>
      </c>
    </row>
    <row r="491" spans="1:19" ht="15" customHeight="1">
      <c r="A491" s="14">
        <f t="shared" si="21"/>
        <v>491</v>
      </c>
      <c r="B491" s="121" t="s">
        <v>1038</v>
      </c>
      <c r="C491" s="121"/>
      <c r="D491" s="121" t="s">
        <v>1039</v>
      </c>
      <c r="E491" s="121" t="s">
        <v>1040</v>
      </c>
      <c r="F491" s="121" t="s">
        <v>1718</v>
      </c>
      <c r="G491" s="121" t="s">
        <v>47</v>
      </c>
      <c r="H491" s="122">
        <v>2022</v>
      </c>
      <c r="I491" s="74">
        <v>120.6</v>
      </c>
      <c r="J491" s="74">
        <v>120.6</v>
      </c>
      <c r="K491" s="74">
        <v>120.6</v>
      </c>
      <c r="L491" s="74">
        <v>120.6</v>
      </c>
      <c r="M491" s="74">
        <v>120.6</v>
      </c>
      <c r="N491" s="74">
        <v>120.6</v>
      </c>
      <c r="O491" s="74">
        <v>120.6</v>
      </c>
      <c r="P491" s="74">
        <v>120.6</v>
      </c>
      <c r="Q491" s="74">
        <v>120.6</v>
      </c>
      <c r="R491" s="74">
        <v>120.6</v>
      </c>
      <c r="S491" s="74">
        <v>120.6</v>
      </c>
    </row>
    <row r="492" spans="1:19" ht="15" customHeight="1">
      <c r="A492" s="14">
        <f t="shared" si="21"/>
        <v>492</v>
      </c>
      <c r="B492" s="121" t="s">
        <v>1041</v>
      </c>
      <c r="C492" s="121"/>
      <c r="D492" s="121" t="s">
        <v>1042</v>
      </c>
      <c r="E492" s="121" t="s">
        <v>1040</v>
      </c>
      <c r="F492" s="121" t="s">
        <v>1718</v>
      </c>
      <c r="G492" s="121" t="s">
        <v>47</v>
      </c>
      <c r="H492" s="122">
        <v>2022</v>
      </c>
      <c r="I492" s="74">
        <v>115.5</v>
      </c>
      <c r="J492" s="74">
        <v>115.5</v>
      </c>
      <c r="K492" s="74">
        <v>115.5</v>
      </c>
      <c r="L492" s="74">
        <v>115.5</v>
      </c>
      <c r="M492" s="74">
        <v>115.5</v>
      </c>
      <c r="N492" s="74">
        <v>115.5</v>
      </c>
      <c r="O492" s="74">
        <v>115.5</v>
      </c>
      <c r="P492" s="74">
        <v>115.5</v>
      </c>
      <c r="Q492" s="74">
        <v>115.5</v>
      </c>
      <c r="R492" s="74">
        <v>115.5</v>
      </c>
      <c r="S492" s="74">
        <v>115.5</v>
      </c>
    </row>
    <row r="493" spans="1:19" ht="15" customHeight="1">
      <c r="A493" s="14">
        <f t="shared" si="21"/>
        <v>493</v>
      </c>
      <c r="B493" s="121" t="s">
        <v>1046</v>
      </c>
      <c r="C493" s="121"/>
      <c r="D493" s="121" t="s">
        <v>1047</v>
      </c>
      <c r="E493" s="121" t="s">
        <v>1040</v>
      </c>
      <c r="F493" s="121" t="s">
        <v>1718</v>
      </c>
      <c r="G493" s="121" t="s">
        <v>47</v>
      </c>
      <c r="H493" s="122">
        <v>2022</v>
      </c>
      <c r="I493" s="74">
        <v>117</v>
      </c>
      <c r="J493" s="74">
        <v>117</v>
      </c>
      <c r="K493" s="74">
        <v>117</v>
      </c>
      <c r="L493" s="74">
        <v>117</v>
      </c>
      <c r="M493" s="74">
        <v>117</v>
      </c>
      <c r="N493" s="74">
        <v>117</v>
      </c>
      <c r="O493" s="74">
        <v>117</v>
      </c>
      <c r="P493" s="74">
        <v>117</v>
      </c>
      <c r="Q493" s="74">
        <v>117</v>
      </c>
      <c r="R493" s="74">
        <v>117</v>
      </c>
      <c r="S493" s="74">
        <v>117</v>
      </c>
    </row>
    <row r="494" spans="1:19" ht="15" customHeight="1">
      <c r="A494" s="14">
        <f t="shared" si="21"/>
        <v>494</v>
      </c>
      <c r="B494" s="121" t="s">
        <v>1048</v>
      </c>
      <c r="C494" s="121"/>
      <c r="D494" s="121" t="s">
        <v>1049</v>
      </c>
      <c r="E494" s="121" t="s">
        <v>1040</v>
      </c>
      <c r="F494" s="121" t="s">
        <v>1718</v>
      </c>
      <c r="G494" s="121" t="s">
        <v>47</v>
      </c>
      <c r="H494" s="122">
        <v>2022</v>
      </c>
      <c r="I494" s="74">
        <v>170.2</v>
      </c>
      <c r="J494" s="74">
        <v>170.2</v>
      </c>
      <c r="K494" s="74">
        <v>170.2</v>
      </c>
      <c r="L494" s="74">
        <v>170.2</v>
      </c>
      <c r="M494" s="74">
        <v>170.2</v>
      </c>
      <c r="N494" s="74">
        <v>170.2</v>
      </c>
      <c r="O494" s="74">
        <v>170.2</v>
      </c>
      <c r="P494" s="74">
        <v>170.2</v>
      </c>
      <c r="Q494" s="74">
        <v>170.2</v>
      </c>
      <c r="R494" s="74">
        <v>170.2</v>
      </c>
      <c r="S494" s="74">
        <v>170.2</v>
      </c>
    </row>
    <row r="495" spans="1:19" ht="15" customHeight="1">
      <c r="A495" s="14">
        <f t="shared" si="21"/>
        <v>495</v>
      </c>
      <c r="B495" s="121" t="s">
        <v>1050</v>
      </c>
      <c r="C495" s="121"/>
      <c r="D495" s="121" t="s">
        <v>1051</v>
      </c>
      <c r="E495" s="121" t="s">
        <v>49</v>
      </c>
      <c r="F495" s="121" t="s">
        <v>1718</v>
      </c>
      <c r="G495" s="121" t="s">
        <v>47</v>
      </c>
      <c r="H495" s="122">
        <v>2022</v>
      </c>
      <c r="I495" s="74">
        <v>89</v>
      </c>
      <c r="J495" s="74">
        <v>88</v>
      </c>
      <c r="K495" s="74">
        <v>88</v>
      </c>
      <c r="L495" s="74">
        <v>88</v>
      </c>
      <c r="M495" s="74">
        <v>88</v>
      </c>
      <c r="N495" s="74">
        <v>88</v>
      </c>
      <c r="O495" s="74">
        <v>88</v>
      </c>
      <c r="P495" s="74">
        <v>88</v>
      </c>
      <c r="Q495" s="74">
        <v>88</v>
      </c>
      <c r="R495" s="74">
        <v>88</v>
      </c>
      <c r="S495" s="74">
        <v>88</v>
      </c>
    </row>
    <row r="496" spans="1:19" ht="15" customHeight="1">
      <c r="A496" s="14">
        <f t="shared" si="21"/>
        <v>496</v>
      </c>
      <c r="B496" s="121" t="s">
        <v>1052</v>
      </c>
      <c r="C496" s="121"/>
      <c r="D496" s="121" t="s">
        <v>1053</v>
      </c>
      <c r="E496" s="121" t="s">
        <v>49</v>
      </c>
      <c r="F496" s="121" t="s">
        <v>1718</v>
      </c>
      <c r="G496" s="121" t="s">
        <v>47</v>
      </c>
      <c r="H496" s="122">
        <v>2022</v>
      </c>
      <c r="I496" s="74">
        <v>91</v>
      </c>
      <c r="J496" s="74">
        <v>90</v>
      </c>
      <c r="K496" s="74">
        <v>90</v>
      </c>
      <c r="L496" s="74">
        <v>90</v>
      </c>
      <c r="M496" s="74">
        <v>90</v>
      </c>
      <c r="N496" s="74">
        <v>90</v>
      </c>
      <c r="O496" s="74">
        <v>90</v>
      </c>
      <c r="P496" s="74">
        <v>90</v>
      </c>
      <c r="Q496" s="74">
        <v>90</v>
      </c>
      <c r="R496" s="74">
        <v>90</v>
      </c>
      <c r="S496" s="74">
        <v>90</v>
      </c>
    </row>
    <row r="497" spans="1:19" ht="15" customHeight="1">
      <c r="A497" s="14">
        <f t="shared" si="21"/>
        <v>497</v>
      </c>
      <c r="B497" s="121" t="s">
        <v>1760</v>
      </c>
      <c r="C497" s="121"/>
      <c r="D497" s="121" t="s">
        <v>1761</v>
      </c>
      <c r="E497" s="121" t="s">
        <v>54</v>
      </c>
      <c r="F497" s="121" t="s">
        <v>1718</v>
      </c>
      <c r="G497" s="121" t="s">
        <v>46</v>
      </c>
      <c r="H497" s="122">
        <v>2022</v>
      </c>
      <c r="I497" s="74">
        <v>115.2</v>
      </c>
      <c r="J497" s="74">
        <v>115.2</v>
      </c>
      <c r="K497" s="74">
        <v>115.2</v>
      </c>
      <c r="L497" s="74">
        <v>115.2</v>
      </c>
      <c r="M497" s="74">
        <v>115.2</v>
      </c>
      <c r="N497" s="74">
        <v>115.2</v>
      </c>
      <c r="O497" s="74">
        <v>115.2</v>
      </c>
      <c r="P497" s="74">
        <v>115.2</v>
      </c>
      <c r="Q497" s="74">
        <v>115.2</v>
      </c>
      <c r="R497" s="74">
        <v>115.2</v>
      </c>
      <c r="S497" s="74">
        <v>115.2</v>
      </c>
    </row>
    <row r="498" spans="1:19" ht="15" customHeight="1">
      <c r="A498" s="14">
        <f t="shared" si="21"/>
        <v>498</v>
      </c>
      <c r="B498" s="121" t="s">
        <v>1762</v>
      </c>
      <c r="C498" s="121"/>
      <c r="D498" s="121" t="s">
        <v>1763</v>
      </c>
      <c r="E498" s="121" t="s">
        <v>54</v>
      </c>
      <c r="F498" s="121" t="s">
        <v>1718</v>
      </c>
      <c r="G498" s="121" t="s">
        <v>46</v>
      </c>
      <c r="H498" s="122">
        <v>2022</v>
      </c>
      <c r="I498" s="74">
        <v>122.4</v>
      </c>
      <c r="J498" s="74">
        <v>122.4</v>
      </c>
      <c r="K498" s="74">
        <v>122.4</v>
      </c>
      <c r="L498" s="74">
        <v>122.4</v>
      </c>
      <c r="M498" s="74">
        <v>122.4</v>
      </c>
      <c r="N498" s="74">
        <v>122.4</v>
      </c>
      <c r="O498" s="74">
        <v>122.4</v>
      </c>
      <c r="P498" s="74">
        <v>122.4</v>
      </c>
      <c r="Q498" s="74">
        <v>122.4</v>
      </c>
      <c r="R498" s="74">
        <v>122.4</v>
      </c>
      <c r="S498" s="74">
        <v>122.4</v>
      </c>
    </row>
    <row r="499" spans="1:19" ht="15" customHeight="1">
      <c r="A499" s="14">
        <f t="shared" si="21"/>
        <v>499</v>
      </c>
      <c r="B499" s="121" t="s">
        <v>1054</v>
      </c>
      <c r="C499" s="121"/>
      <c r="D499" s="121" t="s">
        <v>1055</v>
      </c>
      <c r="E499" s="121" t="s">
        <v>1056</v>
      </c>
      <c r="F499" s="121" t="s">
        <v>1718</v>
      </c>
      <c r="G499" s="121" t="s">
        <v>47</v>
      </c>
      <c r="H499" s="122">
        <v>2022</v>
      </c>
      <c r="I499" s="74">
        <v>123.1</v>
      </c>
      <c r="J499" s="74">
        <v>123.1</v>
      </c>
      <c r="K499" s="74">
        <v>123.1</v>
      </c>
      <c r="L499" s="74">
        <v>123.1</v>
      </c>
      <c r="M499" s="74">
        <v>123.1</v>
      </c>
      <c r="N499" s="74">
        <v>123.1</v>
      </c>
      <c r="O499" s="74">
        <v>123.1</v>
      </c>
      <c r="P499" s="74">
        <v>123.1</v>
      </c>
      <c r="Q499" s="74">
        <v>123.1</v>
      </c>
      <c r="R499" s="74">
        <v>123.1</v>
      </c>
      <c r="S499" s="74">
        <v>123.1</v>
      </c>
    </row>
    <row r="500" spans="1:19" ht="15" customHeight="1">
      <c r="A500" s="14">
        <f t="shared" si="21"/>
        <v>500</v>
      </c>
      <c r="B500" s="121" t="s">
        <v>1373</v>
      </c>
      <c r="C500" s="121"/>
      <c r="D500" s="121" t="s">
        <v>1374</v>
      </c>
      <c r="E500" s="121" t="s">
        <v>48</v>
      </c>
      <c r="F500" s="121" t="s">
        <v>72</v>
      </c>
      <c r="G500" s="121" t="s">
        <v>90</v>
      </c>
      <c r="H500" s="122">
        <v>2022</v>
      </c>
      <c r="I500" s="74">
        <v>165</v>
      </c>
      <c r="J500" s="74">
        <v>165</v>
      </c>
      <c r="K500" s="74">
        <v>165</v>
      </c>
      <c r="L500" s="74">
        <v>165</v>
      </c>
      <c r="M500" s="74">
        <v>165</v>
      </c>
      <c r="N500" s="74">
        <v>165</v>
      </c>
      <c r="O500" s="74">
        <v>165</v>
      </c>
      <c r="P500" s="74">
        <v>165</v>
      </c>
      <c r="Q500" s="74">
        <v>165</v>
      </c>
      <c r="R500" s="74">
        <v>165</v>
      </c>
      <c r="S500" s="74">
        <v>165</v>
      </c>
    </row>
    <row r="501" spans="1:19" ht="15" customHeight="1">
      <c r="A501" s="14">
        <f t="shared" si="21"/>
        <v>501</v>
      </c>
      <c r="B501" s="121" t="s">
        <v>1057</v>
      </c>
      <c r="C501" s="121"/>
      <c r="D501" s="121" t="s">
        <v>1058</v>
      </c>
      <c r="E501" s="121" t="s">
        <v>1059</v>
      </c>
      <c r="F501" s="121" t="s">
        <v>1718</v>
      </c>
      <c r="G501" s="121" t="s">
        <v>47</v>
      </c>
      <c r="H501" s="122">
        <v>2022</v>
      </c>
      <c r="I501" s="74">
        <v>134.41999999999999</v>
      </c>
      <c r="J501" s="74">
        <v>130.5</v>
      </c>
      <c r="K501" s="74">
        <v>130.5</v>
      </c>
      <c r="L501" s="74">
        <v>130.5</v>
      </c>
      <c r="M501" s="74">
        <v>130.5</v>
      </c>
      <c r="N501" s="74">
        <v>130.5</v>
      </c>
      <c r="O501" s="74">
        <v>130.5</v>
      </c>
      <c r="P501" s="74">
        <v>130.5</v>
      </c>
      <c r="Q501" s="74">
        <v>130.5</v>
      </c>
      <c r="R501" s="74">
        <v>130.5</v>
      </c>
      <c r="S501" s="74">
        <v>130.5</v>
      </c>
    </row>
    <row r="502" spans="1:19" ht="15" customHeight="1">
      <c r="A502" s="14">
        <f t="shared" si="21"/>
        <v>502</v>
      </c>
      <c r="B502" s="121" t="s">
        <v>1060</v>
      </c>
      <c r="C502" s="121"/>
      <c r="D502" s="121" t="s">
        <v>1061</v>
      </c>
      <c r="E502" s="121" t="s">
        <v>1059</v>
      </c>
      <c r="F502" s="121" t="s">
        <v>1718</v>
      </c>
      <c r="G502" s="121" t="s">
        <v>47</v>
      </c>
      <c r="H502" s="122">
        <v>2022</v>
      </c>
      <c r="I502" s="74">
        <v>123.6</v>
      </c>
      <c r="J502" s="74">
        <v>120</v>
      </c>
      <c r="K502" s="74">
        <v>120</v>
      </c>
      <c r="L502" s="74">
        <v>120</v>
      </c>
      <c r="M502" s="74">
        <v>120</v>
      </c>
      <c r="N502" s="74">
        <v>120</v>
      </c>
      <c r="O502" s="74">
        <v>120</v>
      </c>
      <c r="P502" s="74">
        <v>120</v>
      </c>
      <c r="Q502" s="74">
        <v>120</v>
      </c>
      <c r="R502" s="74">
        <v>120</v>
      </c>
      <c r="S502" s="74">
        <v>120</v>
      </c>
    </row>
    <row r="503" spans="1:19" ht="15" customHeight="1">
      <c r="A503" s="14">
        <f t="shared" si="21"/>
        <v>503</v>
      </c>
      <c r="B503" s="121" t="s">
        <v>1596</v>
      </c>
      <c r="C503" s="121"/>
      <c r="D503" s="121" t="s">
        <v>1755</v>
      </c>
      <c r="E503" s="121" t="s">
        <v>1365</v>
      </c>
      <c r="F503" s="121" t="s">
        <v>1406</v>
      </c>
      <c r="G503" s="121" t="s">
        <v>55</v>
      </c>
      <c r="H503" s="122">
        <v>2022</v>
      </c>
      <c r="I503" s="74">
        <v>210.1</v>
      </c>
      <c r="J503" s="74">
        <v>210.1</v>
      </c>
      <c r="K503" s="74">
        <v>210.1</v>
      </c>
      <c r="L503" s="74">
        <v>210.1</v>
      </c>
      <c r="M503" s="74">
        <v>210.1</v>
      </c>
      <c r="N503" s="74">
        <v>210.1</v>
      </c>
      <c r="O503" s="74">
        <v>210.1</v>
      </c>
      <c r="P503" s="74">
        <v>210.1</v>
      </c>
      <c r="Q503" s="74">
        <v>210.1</v>
      </c>
      <c r="R503" s="74">
        <v>210.1</v>
      </c>
      <c r="S503" s="74">
        <v>210.1</v>
      </c>
    </row>
    <row r="504" spans="1:19" ht="15" customHeight="1">
      <c r="A504" s="14">
        <f t="shared" si="21"/>
        <v>504</v>
      </c>
      <c r="B504" s="121" t="s">
        <v>1062</v>
      </c>
      <c r="C504" s="121" t="s">
        <v>3057</v>
      </c>
      <c r="D504" s="121" t="s">
        <v>1063</v>
      </c>
      <c r="E504" s="121" t="s">
        <v>1064</v>
      </c>
      <c r="F504" s="121" t="s">
        <v>1718</v>
      </c>
      <c r="G504" s="121" t="s">
        <v>47</v>
      </c>
      <c r="H504" s="122">
        <v>2022</v>
      </c>
      <c r="I504" s="74">
        <v>231.7</v>
      </c>
      <c r="J504" s="74">
        <v>231.7</v>
      </c>
      <c r="K504" s="74">
        <v>231.7</v>
      </c>
      <c r="L504" s="74">
        <v>231.7</v>
      </c>
      <c r="M504" s="74">
        <v>231.7</v>
      </c>
      <c r="N504" s="74">
        <v>231.7</v>
      </c>
      <c r="O504" s="74">
        <v>231.7</v>
      </c>
      <c r="P504" s="74">
        <v>231.7</v>
      </c>
      <c r="Q504" s="74">
        <v>231.7</v>
      </c>
      <c r="R504" s="74">
        <v>231.7</v>
      </c>
      <c r="S504" s="74">
        <v>231.7</v>
      </c>
    </row>
    <row r="505" spans="1:19" ht="15" customHeight="1">
      <c r="A505" s="14">
        <f t="shared" si="21"/>
        <v>505</v>
      </c>
      <c r="B505" s="121" t="s">
        <v>1065</v>
      </c>
      <c r="C505" s="121" t="s">
        <v>3057</v>
      </c>
      <c r="D505" s="121" t="s">
        <v>1066</v>
      </c>
      <c r="E505" s="121" t="s">
        <v>1064</v>
      </c>
      <c r="F505" s="121" t="s">
        <v>1718</v>
      </c>
      <c r="G505" s="121" t="s">
        <v>47</v>
      </c>
      <c r="H505" s="122">
        <v>2022</v>
      </c>
      <c r="I505" s="74">
        <v>149.5</v>
      </c>
      <c r="J505" s="74">
        <v>149.5</v>
      </c>
      <c r="K505" s="74">
        <v>149.5</v>
      </c>
      <c r="L505" s="74">
        <v>149.5</v>
      </c>
      <c r="M505" s="74">
        <v>149.5</v>
      </c>
      <c r="N505" s="74">
        <v>149.5</v>
      </c>
      <c r="O505" s="74">
        <v>149.5</v>
      </c>
      <c r="P505" s="74">
        <v>149.5</v>
      </c>
      <c r="Q505" s="74">
        <v>149.5</v>
      </c>
      <c r="R505" s="74">
        <v>149.5</v>
      </c>
      <c r="S505" s="74">
        <v>149.5</v>
      </c>
    </row>
    <row r="506" spans="1:19" ht="15" customHeight="1">
      <c r="A506" s="14">
        <f t="shared" si="21"/>
        <v>506</v>
      </c>
      <c r="B506" s="121" t="s">
        <v>1067</v>
      </c>
      <c r="C506" s="121" t="s">
        <v>3057</v>
      </c>
      <c r="D506" s="121" t="s">
        <v>1068</v>
      </c>
      <c r="E506" s="121" t="s">
        <v>1064</v>
      </c>
      <c r="F506" s="121" t="s">
        <v>1718</v>
      </c>
      <c r="G506" s="121" t="s">
        <v>47</v>
      </c>
      <c r="H506" s="122">
        <v>2022</v>
      </c>
      <c r="I506" s="74">
        <v>200.9</v>
      </c>
      <c r="J506" s="74">
        <v>200.9</v>
      </c>
      <c r="K506" s="74">
        <v>200.9</v>
      </c>
      <c r="L506" s="74">
        <v>200.9</v>
      </c>
      <c r="M506" s="74">
        <v>200.9</v>
      </c>
      <c r="N506" s="74">
        <v>200.9</v>
      </c>
      <c r="O506" s="74">
        <v>200.9</v>
      </c>
      <c r="P506" s="74">
        <v>200.9</v>
      </c>
      <c r="Q506" s="74">
        <v>200.9</v>
      </c>
      <c r="R506" s="74">
        <v>200.9</v>
      </c>
      <c r="S506" s="74">
        <v>200.9</v>
      </c>
    </row>
    <row r="507" spans="1:19" ht="15" customHeight="1">
      <c r="A507" s="14">
        <f t="shared" si="21"/>
        <v>507</v>
      </c>
      <c r="B507" s="121" t="s">
        <v>1069</v>
      </c>
      <c r="C507" s="121" t="s">
        <v>3058</v>
      </c>
      <c r="D507" s="121" t="s">
        <v>1070</v>
      </c>
      <c r="E507" s="121" t="s">
        <v>1064</v>
      </c>
      <c r="F507" s="121" t="s">
        <v>1718</v>
      </c>
      <c r="G507" s="121" t="s">
        <v>47</v>
      </c>
      <c r="H507" s="122">
        <v>2022</v>
      </c>
      <c r="I507" s="74">
        <v>121.5</v>
      </c>
      <c r="J507" s="74">
        <v>121.5</v>
      </c>
      <c r="K507" s="74">
        <v>121.5</v>
      </c>
      <c r="L507" s="74">
        <v>121.5</v>
      </c>
      <c r="M507" s="74">
        <v>121.5</v>
      </c>
      <c r="N507" s="74">
        <v>121.5</v>
      </c>
      <c r="O507" s="74">
        <v>121.5</v>
      </c>
      <c r="P507" s="74">
        <v>121.5</v>
      </c>
      <c r="Q507" s="74">
        <v>121.5</v>
      </c>
      <c r="R507" s="74">
        <v>121.5</v>
      </c>
      <c r="S507" s="74">
        <v>121.5</v>
      </c>
    </row>
    <row r="508" spans="1:19" ht="15" customHeight="1">
      <c r="A508" s="14">
        <f t="shared" si="21"/>
        <v>508</v>
      </c>
      <c r="B508" s="121" t="s">
        <v>1071</v>
      </c>
      <c r="C508" s="121"/>
      <c r="D508" s="121" t="s">
        <v>1072</v>
      </c>
      <c r="E508" s="121" t="s">
        <v>592</v>
      </c>
      <c r="F508" s="121" t="s">
        <v>1718</v>
      </c>
      <c r="G508" s="121" t="s">
        <v>46</v>
      </c>
      <c r="H508" s="122">
        <v>2022</v>
      </c>
      <c r="I508" s="74">
        <v>75</v>
      </c>
      <c r="J508" s="74">
        <v>75</v>
      </c>
      <c r="K508" s="74">
        <v>75</v>
      </c>
      <c r="L508" s="74">
        <v>75</v>
      </c>
      <c r="M508" s="74">
        <v>75</v>
      </c>
      <c r="N508" s="74">
        <v>75</v>
      </c>
      <c r="O508" s="74">
        <v>75</v>
      </c>
      <c r="P508" s="74">
        <v>75</v>
      </c>
      <c r="Q508" s="74">
        <v>75</v>
      </c>
      <c r="R508" s="74">
        <v>75</v>
      </c>
      <c r="S508" s="74">
        <v>75</v>
      </c>
    </row>
    <row r="509" spans="1:19" ht="15" customHeight="1">
      <c r="A509" s="14">
        <f t="shared" si="21"/>
        <v>509</v>
      </c>
      <c r="B509" s="121" t="s">
        <v>1073</v>
      </c>
      <c r="C509" s="121"/>
      <c r="D509" s="121" t="s">
        <v>1074</v>
      </c>
      <c r="E509" s="121" t="s">
        <v>592</v>
      </c>
      <c r="F509" s="121" t="s">
        <v>1718</v>
      </c>
      <c r="G509" s="121" t="s">
        <v>46</v>
      </c>
      <c r="H509" s="122">
        <v>2022</v>
      </c>
      <c r="I509" s="74">
        <v>75</v>
      </c>
      <c r="J509" s="74">
        <v>75</v>
      </c>
      <c r="K509" s="74">
        <v>75</v>
      </c>
      <c r="L509" s="74">
        <v>75</v>
      </c>
      <c r="M509" s="74">
        <v>75</v>
      </c>
      <c r="N509" s="74">
        <v>75</v>
      </c>
      <c r="O509" s="74">
        <v>75</v>
      </c>
      <c r="P509" s="74">
        <v>75</v>
      </c>
      <c r="Q509" s="74">
        <v>75</v>
      </c>
      <c r="R509" s="74">
        <v>75</v>
      </c>
      <c r="S509" s="74">
        <v>75</v>
      </c>
    </row>
    <row r="510" spans="1:19" ht="15" customHeight="1">
      <c r="A510" s="14">
        <f t="shared" si="21"/>
        <v>510</v>
      </c>
      <c r="B510" s="121" t="s">
        <v>1630</v>
      </c>
      <c r="C510" s="121"/>
      <c r="D510" s="121" t="s">
        <v>2640</v>
      </c>
      <c r="E510" s="121" t="s">
        <v>48</v>
      </c>
      <c r="F510" s="121" t="s">
        <v>72</v>
      </c>
      <c r="G510" s="121" t="s">
        <v>90</v>
      </c>
      <c r="H510" s="122">
        <v>2022</v>
      </c>
      <c r="I510" s="74">
        <v>173.25</v>
      </c>
      <c r="J510" s="74">
        <v>173.3</v>
      </c>
      <c r="K510" s="74">
        <v>173.3</v>
      </c>
      <c r="L510" s="74">
        <v>173.3</v>
      </c>
      <c r="M510" s="74">
        <v>173.3</v>
      </c>
      <c r="N510" s="74">
        <v>173.3</v>
      </c>
      <c r="O510" s="74">
        <v>173.3</v>
      </c>
      <c r="P510" s="74">
        <v>173.3</v>
      </c>
      <c r="Q510" s="74">
        <v>173.3</v>
      </c>
      <c r="R510" s="74">
        <v>173.3</v>
      </c>
      <c r="S510" s="74">
        <v>173.3</v>
      </c>
    </row>
    <row r="511" spans="1:19" ht="15" customHeight="1">
      <c r="A511" s="14">
        <f t="shared" si="21"/>
        <v>511</v>
      </c>
      <c r="B511" s="121" t="s">
        <v>1075</v>
      </c>
      <c r="C511" s="121"/>
      <c r="D511" s="121" t="s">
        <v>1076</v>
      </c>
      <c r="E511" s="121" t="s">
        <v>1077</v>
      </c>
      <c r="F511" s="121" t="s">
        <v>1718</v>
      </c>
      <c r="G511" s="121" t="s">
        <v>47</v>
      </c>
      <c r="H511" s="122">
        <v>2022</v>
      </c>
      <c r="I511" s="74">
        <v>126.5</v>
      </c>
      <c r="J511" s="74">
        <v>126.5</v>
      </c>
      <c r="K511" s="74">
        <v>126.5</v>
      </c>
      <c r="L511" s="74">
        <v>126.5</v>
      </c>
      <c r="M511" s="74">
        <v>126.5</v>
      </c>
      <c r="N511" s="74">
        <v>126.5</v>
      </c>
      <c r="O511" s="74">
        <v>126.5</v>
      </c>
      <c r="P511" s="74">
        <v>126.5</v>
      </c>
      <c r="Q511" s="74">
        <v>126.5</v>
      </c>
      <c r="R511" s="74">
        <v>126.5</v>
      </c>
      <c r="S511" s="74">
        <v>126.5</v>
      </c>
    </row>
    <row r="512" spans="1:19" ht="15" customHeight="1">
      <c r="A512" s="14">
        <f t="shared" si="21"/>
        <v>512</v>
      </c>
      <c r="B512" s="121" t="s">
        <v>1375</v>
      </c>
      <c r="C512" s="121"/>
      <c r="D512" s="121" t="s">
        <v>1376</v>
      </c>
      <c r="E512" s="121" t="s">
        <v>239</v>
      </c>
      <c r="F512" s="121" t="s">
        <v>72</v>
      </c>
      <c r="G512" s="121" t="s">
        <v>90</v>
      </c>
      <c r="H512" s="122">
        <v>2022</v>
      </c>
      <c r="I512" s="74">
        <v>150.6</v>
      </c>
      <c r="J512" s="74">
        <v>150.6</v>
      </c>
      <c r="K512" s="74">
        <v>150.6</v>
      </c>
      <c r="L512" s="74">
        <v>150.6</v>
      </c>
      <c r="M512" s="74">
        <v>150.6</v>
      </c>
      <c r="N512" s="74">
        <v>150.6</v>
      </c>
      <c r="O512" s="74">
        <v>150.6</v>
      </c>
      <c r="P512" s="74">
        <v>150.6</v>
      </c>
      <c r="Q512" s="74">
        <v>150.6</v>
      </c>
      <c r="R512" s="74">
        <v>150.6</v>
      </c>
      <c r="S512" s="74">
        <v>150.6</v>
      </c>
    </row>
    <row r="513" spans="1:19" ht="15" customHeight="1">
      <c r="A513" s="14">
        <f t="shared" si="21"/>
        <v>513</v>
      </c>
      <c r="B513" s="121" t="s">
        <v>1377</v>
      </c>
      <c r="C513" s="121"/>
      <c r="D513" s="121" t="s">
        <v>1378</v>
      </c>
      <c r="E513" s="121" t="s">
        <v>239</v>
      </c>
      <c r="F513" s="121" t="s">
        <v>72</v>
      </c>
      <c r="G513" s="121" t="s">
        <v>90</v>
      </c>
      <c r="H513" s="122">
        <v>2022</v>
      </c>
      <c r="I513" s="74">
        <v>98.4</v>
      </c>
      <c r="J513" s="74">
        <v>98.4</v>
      </c>
      <c r="K513" s="74">
        <v>98.4</v>
      </c>
      <c r="L513" s="74">
        <v>98.4</v>
      </c>
      <c r="M513" s="74">
        <v>98.4</v>
      </c>
      <c r="N513" s="74">
        <v>98.4</v>
      </c>
      <c r="O513" s="74">
        <v>98.4</v>
      </c>
      <c r="P513" s="74">
        <v>98.4</v>
      </c>
      <c r="Q513" s="74">
        <v>98.4</v>
      </c>
      <c r="R513" s="74">
        <v>98.4</v>
      </c>
      <c r="S513" s="74">
        <v>98.4</v>
      </c>
    </row>
    <row r="514" spans="1:19" ht="15" customHeight="1">
      <c r="A514" s="14">
        <f t="shared" si="21"/>
        <v>514</v>
      </c>
      <c r="B514" s="121" t="s">
        <v>1084</v>
      </c>
      <c r="C514" s="121"/>
      <c r="D514" s="121" t="s">
        <v>1085</v>
      </c>
      <c r="E514" s="121" t="s">
        <v>1223</v>
      </c>
      <c r="F514" s="121" t="s">
        <v>1406</v>
      </c>
      <c r="G514" s="121" t="s">
        <v>55</v>
      </c>
      <c r="H514" s="122">
        <v>2022</v>
      </c>
      <c r="I514" s="74">
        <v>50.4</v>
      </c>
      <c r="J514" s="74">
        <v>50.4</v>
      </c>
      <c r="K514" s="74">
        <v>50.4</v>
      </c>
      <c r="L514" s="74">
        <v>50.4</v>
      </c>
      <c r="M514" s="74">
        <v>50.4</v>
      </c>
      <c r="N514" s="74">
        <v>50.4</v>
      </c>
      <c r="O514" s="74">
        <v>50.4</v>
      </c>
      <c r="P514" s="74">
        <v>50.4</v>
      </c>
      <c r="Q514" s="74">
        <v>50.4</v>
      </c>
      <c r="R514" s="74">
        <v>50.4</v>
      </c>
      <c r="S514" s="74">
        <v>50.4</v>
      </c>
    </row>
    <row r="515" spans="1:19" ht="15" customHeight="1">
      <c r="A515" s="14">
        <f t="shared" si="21"/>
        <v>515</v>
      </c>
      <c r="B515" s="121" t="s">
        <v>2886</v>
      </c>
      <c r="C515" s="121"/>
      <c r="D515" s="121" t="s">
        <v>2887</v>
      </c>
      <c r="E515" s="121" t="s">
        <v>1592</v>
      </c>
      <c r="F515" s="121" t="s">
        <v>72</v>
      </c>
      <c r="G515" s="121" t="s">
        <v>90</v>
      </c>
      <c r="H515" s="122">
        <v>2022</v>
      </c>
      <c r="I515" s="74">
        <v>220</v>
      </c>
      <c r="J515" s="74">
        <v>220</v>
      </c>
      <c r="K515" s="74">
        <v>220</v>
      </c>
      <c r="L515" s="74">
        <v>220</v>
      </c>
      <c r="M515" s="74">
        <v>220</v>
      </c>
      <c r="N515" s="74">
        <v>220</v>
      </c>
      <c r="O515" s="74">
        <v>220</v>
      </c>
      <c r="P515" s="74">
        <v>220</v>
      </c>
      <c r="Q515" s="74">
        <v>220</v>
      </c>
      <c r="R515" s="74">
        <v>220</v>
      </c>
      <c r="S515" s="74">
        <v>220</v>
      </c>
    </row>
    <row r="516" spans="1:19" ht="15" customHeight="1">
      <c r="A516" s="14">
        <f t="shared" si="21"/>
        <v>516</v>
      </c>
      <c r="B516" s="121" t="s">
        <v>1078</v>
      </c>
      <c r="C516" s="121"/>
      <c r="D516" s="121" t="s">
        <v>1079</v>
      </c>
      <c r="E516" s="121" t="s">
        <v>1059</v>
      </c>
      <c r="F516" s="121" t="s">
        <v>1718</v>
      </c>
      <c r="G516" s="121" t="s">
        <v>47</v>
      </c>
      <c r="H516" s="122">
        <v>2022</v>
      </c>
      <c r="I516" s="74">
        <v>126.5</v>
      </c>
      <c r="J516" s="74">
        <v>126.5</v>
      </c>
      <c r="K516" s="74">
        <v>126.5</v>
      </c>
      <c r="L516" s="74">
        <v>126.5</v>
      </c>
      <c r="M516" s="74">
        <v>126.5</v>
      </c>
      <c r="N516" s="74">
        <v>126.5</v>
      </c>
      <c r="O516" s="74">
        <v>126.5</v>
      </c>
      <c r="P516" s="74">
        <v>126.5</v>
      </c>
      <c r="Q516" s="74">
        <v>126.5</v>
      </c>
      <c r="R516" s="74">
        <v>126.5</v>
      </c>
      <c r="S516" s="74">
        <v>126.5</v>
      </c>
    </row>
    <row r="517" spans="1:19" ht="15" customHeight="1">
      <c r="A517" s="14">
        <f t="shared" si="21"/>
        <v>517</v>
      </c>
      <c r="B517" s="121" t="s">
        <v>1080</v>
      </c>
      <c r="C517" s="121"/>
      <c r="D517" s="121" t="s">
        <v>1081</v>
      </c>
      <c r="E517" s="121" t="s">
        <v>1059</v>
      </c>
      <c r="F517" s="121" t="s">
        <v>1718</v>
      </c>
      <c r="G517" s="121" t="s">
        <v>47</v>
      </c>
      <c r="H517" s="122">
        <v>2022</v>
      </c>
      <c r="I517" s="74">
        <v>126.5</v>
      </c>
      <c r="J517" s="74">
        <v>126.5</v>
      </c>
      <c r="K517" s="74">
        <v>126.5</v>
      </c>
      <c r="L517" s="74">
        <v>126.5</v>
      </c>
      <c r="M517" s="74">
        <v>126.5</v>
      </c>
      <c r="N517" s="74">
        <v>126.5</v>
      </c>
      <c r="O517" s="74">
        <v>126.5</v>
      </c>
      <c r="P517" s="74">
        <v>126.5</v>
      </c>
      <c r="Q517" s="74">
        <v>126.5</v>
      </c>
      <c r="R517" s="74">
        <v>126.5</v>
      </c>
      <c r="S517" s="74">
        <v>126.5</v>
      </c>
    </row>
    <row r="518" spans="1:19" ht="15" customHeight="1">
      <c r="A518" s="14">
        <f t="shared" ref="A518:A581" si="24">A517+1</f>
        <v>518</v>
      </c>
      <c r="B518" s="121" t="s">
        <v>3179</v>
      </c>
      <c r="C518" s="121"/>
      <c r="D518" s="121" t="s">
        <v>3180</v>
      </c>
      <c r="E518" s="121" t="s">
        <v>56</v>
      </c>
      <c r="F518" s="121" t="s">
        <v>1718</v>
      </c>
      <c r="G518" s="121" t="s">
        <v>47</v>
      </c>
      <c r="H518" s="122">
        <v>2022</v>
      </c>
      <c r="I518" s="74">
        <v>65.790000000000006</v>
      </c>
      <c r="J518" s="74">
        <v>64.5</v>
      </c>
      <c r="K518" s="74">
        <v>64.5</v>
      </c>
      <c r="L518" s="74">
        <v>64.5</v>
      </c>
      <c r="M518" s="74">
        <v>64.5</v>
      </c>
      <c r="N518" s="74">
        <v>64.5</v>
      </c>
      <c r="O518" s="74">
        <v>64.5</v>
      </c>
      <c r="P518" s="74">
        <v>64.5</v>
      </c>
      <c r="Q518" s="74">
        <v>64.5</v>
      </c>
      <c r="R518" s="74">
        <v>64.5</v>
      </c>
      <c r="S518" s="74">
        <v>64.5</v>
      </c>
    </row>
    <row r="519" spans="1:19" ht="15" customHeight="1">
      <c r="A519" s="14">
        <f t="shared" si="24"/>
        <v>519</v>
      </c>
      <c r="B519" s="121" t="s">
        <v>3181</v>
      </c>
      <c r="C519" s="121"/>
      <c r="D519" s="121" t="s">
        <v>3182</v>
      </c>
      <c r="E519" s="121" t="s">
        <v>56</v>
      </c>
      <c r="F519" s="121" t="s">
        <v>1718</v>
      </c>
      <c r="G519" s="121" t="s">
        <v>47</v>
      </c>
      <c r="H519" s="122">
        <v>2022</v>
      </c>
      <c r="I519" s="74">
        <v>23.93</v>
      </c>
      <c r="J519" s="74">
        <v>23.4</v>
      </c>
      <c r="K519" s="74">
        <v>23.4</v>
      </c>
      <c r="L519" s="74">
        <v>23.4</v>
      </c>
      <c r="M519" s="74">
        <v>23.4</v>
      </c>
      <c r="N519" s="74">
        <v>23.4</v>
      </c>
      <c r="O519" s="74">
        <v>23.4</v>
      </c>
      <c r="P519" s="74">
        <v>23.4</v>
      </c>
      <c r="Q519" s="74">
        <v>23.4</v>
      </c>
      <c r="R519" s="74">
        <v>23.4</v>
      </c>
      <c r="S519" s="74">
        <v>23.4</v>
      </c>
    </row>
    <row r="520" spans="1:19" ht="15" customHeight="1">
      <c r="A520" s="14">
        <f t="shared" si="24"/>
        <v>520</v>
      </c>
      <c r="B520" s="121" t="s">
        <v>3183</v>
      </c>
      <c r="C520" s="121"/>
      <c r="D520" s="121" t="s">
        <v>3184</v>
      </c>
      <c r="E520" s="121" t="s">
        <v>56</v>
      </c>
      <c r="F520" s="121" t="s">
        <v>1718</v>
      </c>
      <c r="G520" s="121" t="s">
        <v>47</v>
      </c>
      <c r="H520" s="122">
        <v>2022</v>
      </c>
      <c r="I520" s="74">
        <v>65.790000000000006</v>
      </c>
      <c r="J520" s="74">
        <v>64.5</v>
      </c>
      <c r="K520" s="74">
        <v>64.5</v>
      </c>
      <c r="L520" s="74">
        <v>64.5</v>
      </c>
      <c r="M520" s="74">
        <v>64.5</v>
      </c>
      <c r="N520" s="74">
        <v>64.5</v>
      </c>
      <c r="O520" s="74">
        <v>64.5</v>
      </c>
      <c r="P520" s="74">
        <v>64.5</v>
      </c>
      <c r="Q520" s="74">
        <v>64.5</v>
      </c>
      <c r="R520" s="74">
        <v>64.5</v>
      </c>
      <c r="S520" s="74">
        <v>64.5</v>
      </c>
    </row>
    <row r="521" spans="1:19" ht="15" customHeight="1">
      <c r="A521" s="14">
        <f t="shared" si="24"/>
        <v>521</v>
      </c>
      <c r="B521" s="121" t="s">
        <v>3185</v>
      </c>
      <c r="C521" s="121"/>
      <c r="D521" s="121" t="s">
        <v>3186</v>
      </c>
      <c r="E521" s="121" t="s">
        <v>56</v>
      </c>
      <c r="F521" s="121" t="s">
        <v>1718</v>
      </c>
      <c r="G521" s="121" t="s">
        <v>47</v>
      </c>
      <c r="H521" s="122">
        <v>2022</v>
      </c>
      <c r="I521" s="74">
        <v>14.74</v>
      </c>
      <c r="J521" s="74">
        <v>14.4</v>
      </c>
      <c r="K521" s="74">
        <v>14.4</v>
      </c>
      <c r="L521" s="74">
        <v>14.4</v>
      </c>
      <c r="M521" s="74">
        <v>14.4</v>
      </c>
      <c r="N521" s="74">
        <v>14.4</v>
      </c>
      <c r="O521" s="74">
        <v>14.4</v>
      </c>
      <c r="P521" s="74">
        <v>14.4</v>
      </c>
      <c r="Q521" s="74">
        <v>14.4</v>
      </c>
      <c r="R521" s="74">
        <v>14.4</v>
      </c>
      <c r="S521" s="74">
        <v>14.4</v>
      </c>
    </row>
    <row r="522" spans="1:19" ht="15" customHeight="1">
      <c r="A522" s="14">
        <f t="shared" si="24"/>
        <v>522</v>
      </c>
      <c r="B522" s="121" t="s">
        <v>1097</v>
      </c>
      <c r="C522" s="121"/>
      <c r="D522" s="121" t="s">
        <v>1098</v>
      </c>
      <c r="E522" s="121" t="s">
        <v>1099</v>
      </c>
      <c r="F522" s="121" t="s">
        <v>1406</v>
      </c>
      <c r="G522" s="121" t="s">
        <v>55</v>
      </c>
      <c r="H522" s="122">
        <v>2022</v>
      </c>
      <c r="I522" s="74">
        <v>100.24</v>
      </c>
      <c r="J522" s="74">
        <v>100.2</v>
      </c>
      <c r="K522" s="74">
        <v>100.2</v>
      </c>
      <c r="L522" s="74">
        <v>100.2</v>
      </c>
      <c r="M522" s="74">
        <v>100.2</v>
      </c>
      <c r="N522" s="74">
        <v>100.2</v>
      </c>
      <c r="O522" s="74">
        <v>100.2</v>
      </c>
      <c r="P522" s="74">
        <v>100.2</v>
      </c>
      <c r="Q522" s="74">
        <v>100.2</v>
      </c>
      <c r="R522" s="74">
        <v>100.2</v>
      </c>
      <c r="S522" s="74">
        <v>100.2</v>
      </c>
    </row>
    <row r="523" spans="1:19" ht="15" customHeight="1">
      <c r="A523" s="14">
        <f t="shared" si="24"/>
        <v>523</v>
      </c>
      <c r="B523" s="121" t="s">
        <v>2415</v>
      </c>
      <c r="C523" s="121"/>
      <c r="D523" s="121" t="s">
        <v>1103</v>
      </c>
      <c r="E523" s="121" t="s">
        <v>1099</v>
      </c>
      <c r="F523" s="121" t="s">
        <v>1406</v>
      </c>
      <c r="G523" s="121" t="s">
        <v>55</v>
      </c>
      <c r="H523" s="122">
        <v>2022</v>
      </c>
      <c r="I523" s="74">
        <v>100.24</v>
      </c>
      <c r="J523" s="74">
        <v>100.2</v>
      </c>
      <c r="K523" s="74">
        <v>100.2</v>
      </c>
      <c r="L523" s="74">
        <v>100.2</v>
      </c>
      <c r="M523" s="74">
        <v>100.2</v>
      </c>
      <c r="N523" s="74">
        <v>100.2</v>
      </c>
      <c r="O523" s="74">
        <v>100.2</v>
      </c>
      <c r="P523" s="74">
        <v>100.2</v>
      </c>
      <c r="Q523" s="74">
        <v>100.2</v>
      </c>
      <c r="R523" s="74">
        <v>100.2</v>
      </c>
      <c r="S523" s="74">
        <v>100.2</v>
      </c>
    </row>
    <row r="524" spans="1:19" ht="15" customHeight="1">
      <c r="A524" s="14">
        <f t="shared" si="24"/>
        <v>524</v>
      </c>
      <c r="B524" s="121" t="s">
        <v>2641</v>
      </c>
      <c r="C524" s="121"/>
      <c r="D524" s="121" t="s">
        <v>2642</v>
      </c>
      <c r="E524" s="121" t="s">
        <v>1368</v>
      </c>
      <c r="F524" s="121" t="s">
        <v>72</v>
      </c>
      <c r="G524" s="121" t="s">
        <v>90</v>
      </c>
      <c r="H524" s="122">
        <v>2022</v>
      </c>
      <c r="I524" s="74">
        <v>101.2</v>
      </c>
      <c r="J524" s="74">
        <v>98</v>
      </c>
      <c r="K524" s="74">
        <v>98</v>
      </c>
      <c r="L524" s="74">
        <v>98</v>
      </c>
      <c r="M524" s="74">
        <v>98</v>
      </c>
      <c r="N524" s="74">
        <v>98</v>
      </c>
      <c r="O524" s="74">
        <v>98</v>
      </c>
      <c r="P524" s="74">
        <v>98</v>
      </c>
      <c r="Q524" s="74">
        <v>98</v>
      </c>
      <c r="R524" s="74">
        <v>98</v>
      </c>
      <c r="S524" s="74">
        <v>98</v>
      </c>
    </row>
    <row r="525" spans="1:19" ht="15" customHeight="1">
      <c r="A525" s="14">
        <f t="shared" si="24"/>
        <v>525</v>
      </c>
      <c r="B525" s="121" t="s">
        <v>2643</v>
      </c>
      <c r="C525" s="121"/>
      <c r="D525" s="121" t="s">
        <v>2644</v>
      </c>
      <c r="E525" s="121" t="s">
        <v>1368</v>
      </c>
      <c r="F525" s="121" t="s">
        <v>72</v>
      </c>
      <c r="G525" s="121" t="s">
        <v>90</v>
      </c>
      <c r="H525" s="122">
        <v>2022</v>
      </c>
      <c r="I525" s="74">
        <v>99</v>
      </c>
      <c r="J525" s="74">
        <v>96</v>
      </c>
      <c r="K525" s="74">
        <v>96</v>
      </c>
      <c r="L525" s="74">
        <v>96</v>
      </c>
      <c r="M525" s="74">
        <v>96</v>
      </c>
      <c r="N525" s="74">
        <v>96</v>
      </c>
      <c r="O525" s="74">
        <v>96</v>
      </c>
      <c r="P525" s="74">
        <v>96</v>
      </c>
      <c r="Q525" s="74">
        <v>96</v>
      </c>
      <c r="R525" s="74">
        <v>96</v>
      </c>
      <c r="S525" s="74">
        <v>96</v>
      </c>
    </row>
    <row r="526" spans="1:19" ht="15" customHeight="1">
      <c r="A526" s="14">
        <f t="shared" si="24"/>
        <v>526</v>
      </c>
      <c r="B526" s="121" t="s">
        <v>1082</v>
      </c>
      <c r="C526" s="121"/>
      <c r="D526" s="121" t="s">
        <v>1083</v>
      </c>
      <c r="E526" s="121" t="s">
        <v>275</v>
      </c>
      <c r="F526" s="121" t="s">
        <v>1718</v>
      </c>
      <c r="G526" s="121" t="s">
        <v>47</v>
      </c>
      <c r="H526" s="122">
        <v>2022</v>
      </c>
      <c r="I526" s="74">
        <v>121.9</v>
      </c>
      <c r="J526" s="74">
        <v>121.9</v>
      </c>
      <c r="K526" s="74">
        <v>121.9</v>
      </c>
      <c r="L526" s="74">
        <v>121.9</v>
      </c>
      <c r="M526" s="74">
        <v>121.9</v>
      </c>
      <c r="N526" s="74">
        <v>121.9</v>
      </c>
      <c r="O526" s="74">
        <v>121.9</v>
      </c>
      <c r="P526" s="74">
        <v>121.9</v>
      </c>
      <c r="Q526" s="74">
        <v>121.9</v>
      </c>
      <c r="R526" s="74">
        <v>121.9</v>
      </c>
      <c r="S526" s="74">
        <v>121.9</v>
      </c>
    </row>
    <row r="527" spans="1:19" ht="15" customHeight="1">
      <c r="A527" s="14">
        <f t="shared" si="24"/>
        <v>527</v>
      </c>
      <c r="B527" s="121" t="s">
        <v>1086</v>
      </c>
      <c r="C527" s="121"/>
      <c r="D527" s="121" t="s">
        <v>1087</v>
      </c>
      <c r="E527" s="121" t="s">
        <v>208</v>
      </c>
      <c r="F527" s="121" t="s">
        <v>1718</v>
      </c>
      <c r="G527" s="121" t="s">
        <v>47</v>
      </c>
      <c r="H527" s="122">
        <v>2022</v>
      </c>
      <c r="I527" s="74">
        <v>101.31</v>
      </c>
      <c r="J527" s="74">
        <v>98.9</v>
      </c>
      <c r="K527" s="74">
        <v>98.9</v>
      </c>
      <c r="L527" s="74">
        <v>98.9</v>
      </c>
      <c r="M527" s="74">
        <v>98.9</v>
      </c>
      <c r="N527" s="74">
        <v>98.9</v>
      </c>
      <c r="O527" s="74">
        <v>98.9</v>
      </c>
      <c r="P527" s="74">
        <v>98.9</v>
      </c>
      <c r="Q527" s="74">
        <v>98.9</v>
      </c>
      <c r="R527" s="74">
        <v>98.9</v>
      </c>
      <c r="S527" s="74">
        <v>98.9</v>
      </c>
    </row>
    <row r="528" spans="1:19" ht="15" customHeight="1">
      <c r="A528" s="14">
        <f t="shared" si="24"/>
        <v>528</v>
      </c>
      <c r="B528" s="121" t="s">
        <v>1088</v>
      </c>
      <c r="C528" s="121"/>
      <c r="D528" s="121" t="s">
        <v>1089</v>
      </c>
      <c r="E528" s="121" t="s">
        <v>208</v>
      </c>
      <c r="F528" s="121" t="s">
        <v>1718</v>
      </c>
      <c r="G528" s="121" t="s">
        <v>47</v>
      </c>
      <c r="H528" s="122">
        <v>2022</v>
      </c>
      <c r="I528" s="74">
        <v>134.29</v>
      </c>
      <c r="J528" s="74">
        <v>131.1</v>
      </c>
      <c r="K528" s="74">
        <v>131.1</v>
      </c>
      <c r="L528" s="74">
        <v>131.1</v>
      </c>
      <c r="M528" s="74">
        <v>131.1</v>
      </c>
      <c r="N528" s="74">
        <v>131.1</v>
      </c>
      <c r="O528" s="74">
        <v>131.1</v>
      </c>
      <c r="P528" s="74">
        <v>131.1</v>
      </c>
      <c r="Q528" s="74">
        <v>131.1</v>
      </c>
      <c r="R528" s="74">
        <v>131.1</v>
      </c>
      <c r="S528" s="74">
        <v>131.1</v>
      </c>
    </row>
    <row r="529" spans="1:19" ht="15" customHeight="1">
      <c r="A529" s="14">
        <f t="shared" si="24"/>
        <v>529</v>
      </c>
      <c r="B529" s="121" t="s">
        <v>1775</v>
      </c>
      <c r="C529" s="121"/>
      <c r="D529" s="121" t="s">
        <v>2645</v>
      </c>
      <c r="E529" s="121" t="s">
        <v>48</v>
      </c>
      <c r="F529" s="121" t="s">
        <v>72</v>
      </c>
      <c r="G529" s="121" t="s">
        <v>90</v>
      </c>
      <c r="H529" s="122">
        <v>2022</v>
      </c>
      <c r="I529" s="74">
        <v>25.2</v>
      </c>
      <c r="J529" s="74">
        <v>25.2</v>
      </c>
      <c r="K529" s="74">
        <v>25.2</v>
      </c>
      <c r="L529" s="74">
        <v>25.2</v>
      </c>
      <c r="M529" s="74">
        <v>25.2</v>
      </c>
      <c r="N529" s="74">
        <v>25.2</v>
      </c>
      <c r="O529" s="74">
        <v>25.2</v>
      </c>
      <c r="P529" s="74">
        <v>25.2</v>
      </c>
      <c r="Q529" s="74">
        <v>25.2</v>
      </c>
      <c r="R529" s="74">
        <v>25.2</v>
      </c>
      <c r="S529" s="74">
        <v>25.2</v>
      </c>
    </row>
    <row r="530" spans="1:19" ht="15" customHeight="1">
      <c r="A530" s="14">
        <f t="shared" si="24"/>
        <v>530</v>
      </c>
      <c r="B530" s="121" t="s">
        <v>1090</v>
      </c>
      <c r="C530" s="121"/>
      <c r="D530" s="121" t="s">
        <v>1091</v>
      </c>
      <c r="E530" s="121" t="s">
        <v>1092</v>
      </c>
      <c r="F530" s="121" t="s">
        <v>1718</v>
      </c>
      <c r="G530" s="121" t="s">
        <v>45</v>
      </c>
      <c r="H530" s="122">
        <v>2022</v>
      </c>
      <c r="I530" s="74">
        <v>200</v>
      </c>
      <c r="J530" s="74">
        <v>200</v>
      </c>
      <c r="K530" s="74">
        <v>200</v>
      </c>
      <c r="L530" s="74">
        <v>200</v>
      </c>
      <c r="M530" s="74">
        <v>200</v>
      </c>
      <c r="N530" s="74">
        <v>200</v>
      </c>
      <c r="O530" s="74">
        <v>200</v>
      </c>
      <c r="P530" s="74">
        <v>200</v>
      </c>
      <c r="Q530" s="74">
        <v>200</v>
      </c>
      <c r="R530" s="74">
        <v>200</v>
      </c>
      <c r="S530" s="74">
        <v>200</v>
      </c>
    </row>
    <row r="531" spans="1:19" ht="15" customHeight="1">
      <c r="A531" s="14">
        <f t="shared" si="24"/>
        <v>531</v>
      </c>
      <c r="B531" s="121" t="s">
        <v>1093</v>
      </c>
      <c r="C531" s="121"/>
      <c r="D531" s="121" t="s">
        <v>1094</v>
      </c>
      <c r="E531" s="121" t="s">
        <v>1059</v>
      </c>
      <c r="F531" s="121" t="s">
        <v>1718</v>
      </c>
      <c r="G531" s="121" t="s">
        <v>47</v>
      </c>
      <c r="H531" s="122">
        <v>2022</v>
      </c>
      <c r="I531" s="74">
        <v>79.8</v>
      </c>
      <c r="J531" s="74">
        <v>79.8</v>
      </c>
      <c r="K531" s="74">
        <v>79.8</v>
      </c>
      <c r="L531" s="74">
        <v>79.8</v>
      </c>
      <c r="M531" s="74">
        <v>79.8</v>
      </c>
      <c r="N531" s="74">
        <v>79.8</v>
      </c>
      <c r="O531" s="74">
        <v>79.8</v>
      </c>
      <c r="P531" s="74">
        <v>79.8</v>
      </c>
      <c r="Q531" s="74">
        <v>79.8</v>
      </c>
      <c r="R531" s="74">
        <v>79.8</v>
      </c>
      <c r="S531" s="74">
        <v>79.8</v>
      </c>
    </row>
    <row r="532" spans="1:19" ht="15" customHeight="1">
      <c r="A532" s="14">
        <f t="shared" si="24"/>
        <v>532</v>
      </c>
      <c r="B532" s="121" t="s">
        <v>1095</v>
      </c>
      <c r="C532" s="121"/>
      <c r="D532" s="121" t="s">
        <v>1096</v>
      </c>
      <c r="E532" s="121" t="s">
        <v>1059</v>
      </c>
      <c r="F532" s="121" t="s">
        <v>1718</v>
      </c>
      <c r="G532" s="121" t="s">
        <v>47</v>
      </c>
      <c r="H532" s="122">
        <v>2022</v>
      </c>
      <c r="I532" s="74">
        <v>75.599999999999994</v>
      </c>
      <c r="J532" s="74">
        <v>75.599999999999994</v>
      </c>
      <c r="K532" s="74">
        <v>75.599999999999994</v>
      </c>
      <c r="L532" s="74">
        <v>75.599999999999994</v>
      </c>
      <c r="M532" s="74">
        <v>75.599999999999994</v>
      </c>
      <c r="N532" s="74">
        <v>75.599999999999994</v>
      </c>
      <c r="O532" s="74">
        <v>75.599999999999994</v>
      </c>
      <c r="P532" s="74">
        <v>75.599999999999994</v>
      </c>
      <c r="Q532" s="74">
        <v>75.599999999999994</v>
      </c>
      <c r="R532" s="74">
        <v>75.599999999999994</v>
      </c>
      <c r="S532" s="74">
        <v>75.599999999999994</v>
      </c>
    </row>
    <row r="533" spans="1:19" ht="15" customHeight="1">
      <c r="A533" s="14">
        <f t="shared" si="24"/>
        <v>533</v>
      </c>
      <c r="B533" s="121" t="s">
        <v>1764</v>
      </c>
      <c r="C533" s="121"/>
      <c r="D533" s="121" t="s">
        <v>1765</v>
      </c>
      <c r="E533" s="121" t="s">
        <v>1602</v>
      </c>
      <c r="F533" s="121" t="s">
        <v>1718</v>
      </c>
      <c r="G533" s="121" t="s">
        <v>47</v>
      </c>
      <c r="H533" s="122">
        <v>2022</v>
      </c>
      <c r="I533" s="74">
        <v>186.48</v>
      </c>
      <c r="J533" s="74">
        <v>186.5</v>
      </c>
      <c r="K533" s="74">
        <v>186.5</v>
      </c>
      <c r="L533" s="74">
        <v>186.5</v>
      </c>
      <c r="M533" s="74">
        <v>186.5</v>
      </c>
      <c r="N533" s="74">
        <v>186.5</v>
      </c>
      <c r="O533" s="74">
        <v>186.5</v>
      </c>
      <c r="P533" s="74">
        <v>186.5</v>
      </c>
      <c r="Q533" s="74">
        <v>186.5</v>
      </c>
      <c r="R533" s="74">
        <v>186.5</v>
      </c>
      <c r="S533" s="74">
        <v>186.5</v>
      </c>
    </row>
    <row r="534" spans="1:19" ht="15" customHeight="1">
      <c r="A534" s="14">
        <f t="shared" si="24"/>
        <v>534</v>
      </c>
      <c r="B534" s="121" t="s">
        <v>1766</v>
      </c>
      <c r="C534" s="121"/>
      <c r="D534" s="121" t="s">
        <v>1767</v>
      </c>
      <c r="E534" s="121" t="s">
        <v>1602</v>
      </c>
      <c r="F534" s="121" t="s">
        <v>1718</v>
      </c>
      <c r="G534" s="121" t="s">
        <v>47</v>
      </c>
      <c r="H534" s="122">
        <v>2022</v>
      </c>
      <c r="I534" s="74">
        <v>163.80000000000001</v>
      </c>
      <c r="J534" s="74">
        <v>163.80000000000001</v>
      </c>
      <c r="K534" s="74">
        <v>163.80000000000001</v>
      </c>
      <c r="L534" s="74">
        <v>163.80000000000001</v>
      </c>
      <c r="M534" s="74">
        <v>163.80000000000001</v>
      </c>
      <c r="N534" s="74">
        <v>163.80000000000001</v>
      </c>
      <c r="O534" s="74">
        <v>163.80000000000001</v>
      </c>
      <c r="P534" s="74">
        <v>163.80000000000001</v>
      </c>
      <c r="Q534" s="74">
        <v>163.80000000000001</v>
      </c>
      <c r="R534" s="74">
        <v>163.80000000000001</v>
      </c>
      <c r="S534" s="74">
        <v>163.80000000000001</v>
      </c>
    </row>
    <row r="535" spans="1:19" ht="15" customHeight="1">
      <c r="A535" s="14">
        <f t="shared" si="24"/>
        <v>535</v>
      </c>
      <c r="B535" s="121" t="s">
        <v>1100</v>
      </c>
      <c r="C535" s="121"/>
      <c r="D535" s="121" t="s">
        <v>1101</v>
      </c>
      <c r="E535" s="121" t="s">
        <v>1102</v>
      </c>
      <c r="F535" s="121" t="s">
        <v>1718</v>
      </c>
      <c r="G535" s="121" t="s">
        <v>47</v>
      </c>
      <c r="H535" s="122">
        <v>2022</v>
      </c>
      <c r="I535" s="74">
        <v>124.2</v>
      </c>
      <c r="J535" s="74">
        <v>124.2</v>
      </c>
      <c r="K535" s="74">
        <v>124.2</v>
      </c>
      <c r="L535" s="74">
        <v>124.2</v>
      </c>
      <c r="M535" s="74">
        <v>124.2</v>
      </c>
      <c r="N535" s="74">
        <v>124.2</v>
      </c>
      <c r="O535" s="74">
        <v>124.2</v>
      </c>
      <c r="P535" s="74">
        <v>124.2</v>
      </c>
      <c r="Q535" s="74">
        <v>124.2</v>
      </c>
      <c r="R535" s="74">
        <v>124.2</v>
      </c>
      <c r="S535" s="74">
        <v>124.2</v>
      </c>
    </row>
    <row r="536" spans="1:19" ht="15" customHeight="1">
      <c r="A536" s="14">
        <f t="shared" si="24"/>
        <v>536</v>
      </c>
      <c r="B536" s="121" t="s">
        <v>1104</v>
      </c>
      <c r="C536" s="121"/>
      <c r="D536" s="121" t="s">
        <v>1105</v>
      </c>
      <c r="E536" s="121" t="s">
        <v>1064</v>
      </c>
      <c r="F536" s="121" t="s">
        <v>1718</v>
      </c>
      <c r="G536" s="121" t="s">
        <v>47</v>
      </c>
      <c r="H536" s="122">
        <v>2022</v>
      </c>
      <c r="I536" s="74">
        <v>80</v>
      </c>
      <c r="J536" s="74">
        <v>80</v>
      </c>
      <c r="K536" s="74">
        <v>80</v>
      </c>
      <c r="L536" s="74">
        <v>80</v>
      </c>
      <c r="M536" s="74">
        <v>80</v>
      </c>
      <c r="N536" s="74">
        <v>80</v>
      </c>
      <c r="O536" s="74">
        <v>80</v>
      </c>
      <c r="P536" s="74">
        <v>80</v>
      </c>
      <c r="Q536" s="74">
        <v>80</v>
      </c>
      <c r="R536" s="74">
        <v>80</v>
      </c>
      <c r="S536" s="74">
        <v>80</v>
      </c>
    </row>
    <row r="537" spans="1:19" ht="15" customHeight="1">
      <c r="A537" s="14">
        <f t="shared" si="24"/>
        <v>537</v>
      </c>
      <c r="B537" s="121" t="s">
        <v>1106</v>
      </c>
      <c r="C537" s="121"/>
      <c r="D537" s="121" t="s">
        <v>1107</v>
      </c>
      <c r="E537" s="121" t="s">
        <v>1064</v>
      </c>
      <c r="F537" s="121" t="s">
        <v>1718</v>
      </c>
      <c r="G537" s="121" t="s">
        <v>47</v>
      </c>
      <c r="H537" s="122">
        <v>2022</v>
      </c>
      <c r="I537" s="74">
        <v>69.599999999999994</v>
      </c>
      <c r="J537" s="74">
        <v>69.599999999999994</v>
      </c>
      <c r="K537" s="74">
        <v>69.599999999999994</v>
      </c>
      <c r="L537" s="74">
        <v>69.599999999999994</v>
      </c>
      <c r="M537" s="74">
        <v>69.599999999999994</v>
      </c>
      <c r="N537" s="74">
        <v>69.599999999999994</v>
      </c>
      <c r="O537" s="74">
        <v>69.599999999999994</v>
      </c>
      <c r="P537" s="74">
        <v>69.599999999999994</v>
      </c>
      <c r="Q537" s="74">
        <v>69.599999999999994</v>
      </c>
      <c r="R537" s="74">
        <v>69.599999999999994</v>
      </c>
      <c r="S537" s="74">
        <v>69.599999999999994</v>
      </c>
    </row>
    <row r="538" spans="1:19" ht="15" customHeight="1">
      <c r="A538" s="14">
        <f t="shared" si="24"/>
        <v>538</v>
      </c>
      <c r="B538" s="121" t="s">
        <v>1108</v>
      </c>
      <c r="C538" s="121"/>
      <c r="D538" s="121" t="s">
        <v>1109</v>
      </c>
      <c r="E538" s="121" t="s">
        <v>1092</v>
      </c>
      <c r="F538" s="121" t="s">
        <v>1718</v>
      </c>
      <c r="G538" s="121" t="s">
        <v>45</v>
      </c>
      <c r="H538" s="122">
        <v>2022</v>
      </c>
      <c r="I538" s="74">
        <v>148.6</v>
      </c>
      <c r="J538" s="74">
        <v>148.6</v>
      </c>
      <c r="K538" s="74">
        <v>148.6</v>
      </c>
      <c r="L538" s="74">
        <v>148.6</v>
      </c>
      <c r="M538" s="74">
        <v>148.6</v>
      </c>
      <c r="N538" s="74">
        <v>148.6</v>
      </c>
      <c r="O538" s="74">
        <v>148.6</v>
      </c>
      <c r="P538" s="74">
        <v>148.6</v>
      </c>
      <c r="Q538" s="74">
        <v>148.6</v>
      </c>
      <c r="R538" s="74">
        <v>148.6</v>
      </c>
      <c r="S538" s="74">
        <v>148.6</v>
      </c>
    </row>
    <row r="539" spans="1:19" ht="15" customHeight="1">
      <c r="A539" s="14">
        <f t="shared" si="24"/>
        <v>539</v>
      </c>
      <c r="B539" s="121" t="s">
        <v>1768</v>
      </c>
      <c r="C539" s="121"/>
      <c r="D539" s="121" t="s">
        <v>1769</v>
      </c>
      <c r="E539" s="121" t="s">
        <v>49</v>
      </c>
      <c r="F539" s="121" t="s">
        <v>1718</v>
      </c>
      <c r="G539" s="121" t="s">
        <v>47</v>
      </c>
      <c r="H539" s="122">
        <v>2022</v>
      </c>
      <c r="I539" s="74">
        <v>82</v>
      </c>
      <c r="J539" s="74">
        <v>82</v>
      </c>
      <c r="K539" s="74">
        <v>82</v>
      </c>
      <c r="L539" s="74">
        <v>82</v>
      </c>
      <c r="M539" s="74">
        <v>82</v>
      </c>
      <c r="N539" s="74">
        <v>82</v>
      </c>
      <c r="O539" s="74">
        <v>82</v>
      </c>
      <c r="P539" s="74">
        <v>82</v>
      </c>
      <c r="Q539" s="74">
        <v>82</v>
      </c>
      <c r="R539" s="74">
        <v>82</v>
      </c>
      <c r="S539" s="74">
        <v>82</v>
      </c>
    </row>
    <row r="540" spans="1:19" ht="15" customHeight="1">
      <c r="A540" s="14">
        <f t="shared" si="24"/>
        <v>540</v>
      </c>
      <c r="B540" s="121" t="s">
        <v>1770</v>
      </c>
      <c r="C540" s="121"/>
      <c r="D540" s="121" t="s">
        <v>1771</v>
      </c>
      <c r="E540" s="121" t="s">
        <v>49</v>
      </c>
      <c r="F540" s="121" t="s">
        <v>1718</v>
      </c>
      <c r="G540" s="121" t="s">
        <v>47</v>
      </c>
      <c r="H540" s="122">
        <v>2022</v>
      </c>
      <c r="I540" s="74">
        <v>76</v>
      </c>
      <c r="J540" s="74">
        <v>76</v>
      </c>
      <c r="K540" s="74">
        <v>76</v>
      </c>
      <c r="L540" s="74">
        <v>76</v>
      </c>
      <c r="M540" s="74">
        <v>76</v>
      </c>
      <c r="N540" s="74">
        <v>76</v>
      </c>
      <c r="O540" s="74">
        <v>76</v>
      </c>
      <c r="P540" s="74">
        <v>76</v>
      </c>
      <c r="Q540" s="74">
        <v>76</v>
      </c>
      <c r="R540" s="74">
        <v>76</v>
      </c>
      <c r="S540" s="74">
        <v>76</v>
      </c>
    </row>
    <row r="541" spans="1:19" ht="15" customHeight="1">
      <c r="A541" s="14">
        <f t="shared" si="24"/>
        <v>541</v>
      </c>
      <c r="B541" s="121" t="s">
        <v>1131</v>
      </c>
      <c r="C541" s="121"/>
      <c r="D541" s="121" t="s">
        <v>1132</v>
      </c>
      <c r="E541" s="121" t="s">
        <v>1099</v>
      </c>
      <c r="F541" s="121" t="s">
        <v>1406</v>
      </c>
      <c r="G541" s="121" t="s">
        <v>55</v>
      </c>
      <c r="H541" s="122">
        <v>2022</v>
      </c>
      <c r="I541" s="74">
        <v>107.4</v>
      </c>
      <c r="J541" s="74">
        <v>107.4</v>
      </c>
      <c r="K541" s="74">
        <v>107.4</v>
      </c>
      <c r="L541" s="74">
        <v>107.4</v>
      </c>
      <c r="M541" s="74">
        <v>107.4</v>
      </c>
      <c r="N541" s="74">
        <v>107.4</v>
      </c>
      <c r="O541" s="74">
        <v>107.4</v>
      </c>
      <c r="P541" s="74">
        <v>107.4</v>
      </c>
      <c r="Q541" s="74">
        <v>107.4</v>
      </c>
      <c r="R541" s="74">
        <v>107.4</v>
      </c>
      <c r="S541" s="74">
        <v>107.4</v>
      </c>
    </row>
    <row r="542" spans="1:19" ht="15" customHeight="1">
      <c r="A542" s="14">
        <f t="shared" si="24"/>
        <v>542</v>
      </c>
      <c r="B542" s="121" t="s">
        <v>1135</v>
      </c>
      <c r="C542" s="121"/>
      <c r="D542" s="121" t="s">
        <v>1136</v>
      </c>
      <c r="E542" s="121" t="s">
        <v>1099</v>
      </c>
      <c r="F542" s="121" t="s">
        <v>1406</v>
      </c>
      <c r="G542" s="121" t="s">
        <v>55</v>
      </c>
      <c r="H542" s="122">
        <v>2022</v>
      </c>
      <c r="I542" s="74">
        <v>103.8</v>
      </c>
      <c r="J542" s="74">
        <v>103.8</v>
      </c>
      <c r="K542" s="74">
        <v>103.8</v>
      </c>
      <c r="L542" s="74">
        <v>103.8</v>
      </c>
      <c r="M542" s="74">
        <v>103.8</v>
      </c>
      <c r="N542" s="74">
        <v>103.8</v>
      </c>
      <c r="O542" s="74">
        <v>103.8</v>
      </c>
      <c r="P542" s="74">
        <v>103.8</v>
      </c>
      <c r="Q542" s="74">
        <v>103.8</v>
      </c>
      <c r="R542" s="74">
        <v>103.8</v>
      </c>
      <c r="S542" s="74">
        <v>103.8</v>
      </c>
    </row>
    <row r="543" spans="1:19" ht="15" customHeight="1">
      <c r="A543" s="14">
        <f t="shared" si="24"/>
        <v>543</v>
      </c>
      <c r="B543" s="121" t="s">
        <v>1110</v>
      </c>
      <c r="C543" s="121" t="s">
        <v>3059</v>
      </c>
      <c r="D543" s="121" t="s">
        <v>1111</v>
      </c>
      <c r="E543" s="121" t="s">
        <v>1059</v>
      </c>
      <c r="F543" s="121" t="s">
        <v>1718</v>
      </c>
      <c r="G543" s="121" t="s">
        <v>47</v>
      </c>
      <c r="H543" s="122">
        <v>2022</v>
      </c>
      <c r="I543" s="74">
        <v>99</v>
      </c>
      <c r="J543" s="74">
        <v>99</v>
      </c>
      <c r="K543" s="74">
        <v>99</v>
      </c>
      <c r="L543" s="74">
        <v>99</v>
      </c>
      <c r="M543" s="74">
        <v>99</v>
      </c>
      <c r="N543" s="74">
        <v>99</v>
      </c>
      <c r="O543" s="74">
        <v>99</v>
      </c>
      <c r="P543" s="74">
        <v>99</v>
      </c>
      <c r="Q543" s="74">
        <v>99</v>
      </c>
      <c r="R543" s="74">
        <v>99</v>
      </c>
      <c r="S543" s="74">
        <v>99</v>
      </c>
    </row>
    <row r="544" spans="1:19" ht="15" customHeight="1">
      <c r="A544" s="14">
        <f t="shared" si="24"/>
        <v>544</v>
      </c>
      <c r="B544" s="121" t="s">
        <v>1113</v>
      </c>
      <c r="C544" s="121" t="s">
        <v>3059</v>
      </c>
      <c r="D544" s="121" t="s">
        <v>1114</v>
      </c>
      <c r="E544" s="121" t="s">
        <v>1059</v>
      </c>
      <c r="F544" s="121" t="s">
        <v>1718</v>
      </c>
      <c r="G544" s="121" t="s">
        <v>47</v>
      </c>
      <c r="H544" s="122">
        <v>2022</v>
      </c>
      <c r="I544" s="74">
        <v>61</v>
      </c>
      <c r="J544" s="74">
        <v>61</v>
      </c>
      <c r="K544" s="74">
        <v>61</v>
      </c>
      <c r="L544" s="74">
        <v>61</v>
      </c>
      <c r="M544" s="74">
        <v>61</v>
      </c>
      <c r="N544" s="74">
        <v>61</v>
      </c>
      <c r="O544" s="74">
        <v>61</v>
      </c>
      <c r="P544" s="74">
        <v>61</v>
      </c>
      <c r="Q544" s="74">
        <v>61</v>
      </c>
      <c r="R544" s="74">
        <v>61</v>
      </c>
      <c r="S544" s="74">
        <v>61</v>
      </c>
    </row>
    <row r="545" spans="1:19" ht="15" customHeight="1">
      <c r="A545" s="14">
        <f t="shared" si="24"/>
        <v>545</v>
      </c>
      <c r="B545" s="121" t="s">
        <v>1115</v>
      </c>
      <c r="C545" s="121"/>
      <c r="D545" s="121" t="s">
        <v>1116</v>
      </c>
      <c r="E545" s="121" t="s">
        <v>1117</v>
      </c>
      <c r="F545" s="121" t="s">
        <v>1718</v>
      </c>
      <c r="G545" s="121" t="s">
        <v>47</v>
      </c>
      <c r="H545" s="122">
        <v>2022</v>
      </c>
      <c r="I545" s="74">
        <v>150</v>
      </c>
      <c r="J545" s="74">
        <v>150</v>
      </c>
      <c r="K545" s="74">
        <v>150</v>
      </c>
      <c r="L545" s="74">
        <v>150</v>
      </c>
      <c r="M545" s="74">
        <v>150</v>
      </c>
      <c r="N545" s="74">
        <v>150</v>
      </c>
      <c r="O545" s="74">
        <v>150</v>
      </c>
      <c r="P545" s="74">
        <v>150</v>
      </c>
      <c r="Q545" s="74">
        <v>150</v>
      </c>
      <c r="R545" s="74">
        <v>150</v>
      </c>
      <c r="S545" s="74">
        <v>150</v>
      </c>
    </row>
    <row r="546" spans="1:19" ht="15" customHeight="1">
      <c r="A546" s="14">
        <f t="shared" si="24"/>
        <v>546</v>
      </c>
      <c r="B546" s="121" t="s">
        <v>2646</v>
      </c>
      <c r="C546" s="121"/>
      <c r="D546" s="121" t="s">
        <v>2647</v>
      </c>
      <c r="E546" s="121" t="s">
        <v>123</v>
      </c>
      <c r="F546" s="121" t="s">
        <v>1718</v>
      </c>
      <c r="G546" s="121" t="s">
        <v>47</v>
      </c>
      <c r="H546" s="122">
        <v>2022</v>
      </c>
      <c r="I546" s="74">
        <v>98.7</v>
      </c>
      <c r="J546" s="74">
        <v>98.7</v>
      </c>
      <c r="K546" s="74">
        <v>98.7</v>
      </c>
      <c r="L546" s="74">
        <v>98.7</v>
      </c>
      <c r="M546" s="74">
        <v>98.7</v>
      </c>
      <c r="N546" s="74">
        <v>98.7</v>
      </c>
      <c r="O546" s="74">
        <v>98.7</v>
      </c>
      <c r="P546" s="74">
        <v>98.7</v>
      </c>
      <c r="Q546" s="74">
        <v>98.7</v>
      </c>
      <c r="R546" s="74">
        <v>98.7</v>
      </c>
      <c r="S546" s="74">
        <v>98.7</v>
      </c>
    </row>
    <row r="547" spans="1:19" ht="15" customHeight="1">
      <c r="A547" s="14">
        <f t="shared" si="24"/>
        <v>547</v>
      </c>
      <c r="B547" s="121" t="s">
        <v>2648</v>
      </c>
      <c r="C547" s="121"/>
      <c r="D547" s="121" t="s">
        <v>2649</v>
      </c>
      <c r="E547" s="121" t="s">
        <v>123</v>
      </c>
      <c r="F547" s="121" t="s">
        <v>1718</v>
      </c>
      <c r="G547" s="121" t="s">
        <v>47</v>
      </c>
      <c r="H547" s="122">
        <v>2022</v>
      </c>
      <c r="I547" s="74">
        <v>126.9</v>
      </c>
      <c r="J547" s="74">
        <v>126.9</v>
      </c>
      <c r="K547" s="74">
        <v>126.9</v>
      </c>
      <c r="L547" s="74">
        <v>126.9</v>
      </c>
      <c r="M547" s="74">
        <v>126.9</v>
      </c>
      <c r="N547" s="74">
        <v>126.9</v>
      </c>
      <c r="O547" s="74">
        <v>126.9</v>
      </c>
      <c r="P547" s="74">
        <v>126.9</v>
      </c>
      <c r="Q547" s="74">
        <v>126.9</v>
      </c>
      <c r="R547" s="74">
        <v>126.9</v>
      </c>
      <c r="S547" s="74">
        <v>126.9</v>
      </c>
    </row>
    <row r="548" spans="1:19" ht="15" customHeight="1">
      <c r="A548" s="14">
        <f t="shared" si="24"/>
        <v>548</v>
      </c>
      <c r="B548" s="121" t="s">
        <v>1379</v>
      </c>
      <c r="C548" s="121"/>
      <c r="D548" s="121" t="s">
        <v>1380</v>
      </c>
      <c r="E548" s="121" t="s">
        <v>53</v>
      </c>
      <c r="F548" s="121" t="s">
        <v>72</v>
      </c>
      <c r="G548" s="121" t="s">
        <v>90</v>
      </c>
      <c r="H548" s="122">
        <v>2022</v>
      </c>
      <c r="I548" s="74">
        <v>141.6</v>
      </c>
      <c r="J548" s="74">
        <v>141.6</v>
      </c>
      <c r="K548" s="74">
        <v>141.6</v>
      </c>
      <c r="L548" s="74">
        <v>141.6</v>
      </c>
      <c r="M548" s="74">
        <v>141.6</v>
      </c>
      <c r="N548" s="74">
        <v>141.6</v>
      </c>
      <c r="O548" s="74">
        <v>141.6</v>
      </c>
      <c r="P548" s="74">
        <v>141.6</v>
      </c>
      <c r="Q548" s="74">
        <v>141.6</v>
      </c>
      <c r="R548" s="74">
        <v>141.6</v>
      </c>
      <c r="S548" s="74">
        <v>141.6</v>
      </c>
    </row>
    <row r="549" spans="1:19" ht="15" customHeight="1">
      <c r="A549" s="14">
        <f t="shared" si="24"/>
        <v>549</v>
      </c>
      <c r="B549" s="121" t="s">
        <v>1381</v>
      </c>
      <c r="C549" s="121"/>
      <c r="D549" s="121" t="s">
        <v>1382</v>
      </c>
      <c r="E549" s="121" t="s">
        <v>53</v>
      </c>
      <c r="F549" s="121" t="s">
        <v>72</v>
      </c>
      <c r="G549" s="121" t="s">
        <v>90</v>
      </c>
      <c r="H549" s="122">
        <v>2022</v>
      </c>
      <c r="I549" s="74">
        <v>141.6</v>
      </c>
      <c r="J549" s="74">
        <v>141.6</v>
      </c>
      <c r="K549" s="74">
        <v>141.6</v>
      </c>
      <c r="L549" s="74">
        <v>141.6</v>
      </c>
      <c r="M549" s="74">
        <v>141.6</v>
      </c>
      <c r="N549" s="74">
        <v>141.6</v>
      </c>
      <c r="O549" s="74">
        <v>141.6</v>
      </c>
      <c r="P549" s="74">
        <v>141.6</v>
      </c>
      <c r="Q549" s="74">
        <v>141.6</v>
      </c>
      <c r="R549" s="74">
        <v>141.6</v>
      </c>
      <c r="S549" s="74">
        <v>141.6</v>
      </c>
    </row>
    <row r="550" spans="1:19" ht="15" customHeight="1">
      <c r="A550" s="14">
        <f t="shared" si="24"/>
        <v>550</v>
      </c>
      <c r="B550" s="121" t="s">
        <v>1120</v>
      </c>
      <c r="C550" s="121"/>
      <c r="D550" s="121" t="s">
        <v>1121</v>
      </c>
      <c r="E550" s="121" t="s">
        <v>275</v>
      </c>
      <c r="F550" s="121" t="s">
        <v>1718</v>
      </c>
      <c r="G550" s="121" t="s">
        <v>47</v>
      </c>
      <c r="H550" s="122">
        <v>2022</v>
      </c>
      <c r="I550" s="74">
        <v>119.93</v>
      </c>
      <c r="J550" s="74">
        <v>119.9</v>
      </c>
      <c r="K550" s="74">
        <v>119.9</v>
      </c>
      <c r="L550" s="74">
        <v>119.9</v>
      </c>
      <c r="M550" s="74">
        <v>119.9</v>
      </c>
      <c r="N550" s="74">
        <v>119.9</v>
      </c>
      <c r="O550" s="74">
        <v>119.9</v>
      </c>
      <c r="P550" s="74">
        <v>119.9</v>
      </c>
      <c r="Q550" s="74">
        <v>119.9</v>
      </c>
      <c r="R550" s="74">
        <v>119.9</v>
      </c>
      <c r="S550" s="74">
        <v>119.9</v>
      </c>
    </row>
    <row r="551" spans="1:19" ht="15" customHeight="1">
      <c r="A551" s="14">
        <f t="shared" si="24"/>
        <v>551</v>
      </c>
      <c r="B551" s="121" t="s">
        <v>1122</v>
      </c>
      <c r="C551" s="121"/>
      <c r="D551" s="121" t="s">
        <v>1123</v>
      </c>
      <c r="E551" s="121" t="s">
        <v>1124</v>
      </c>
      <c r="F551" s="121" t="s">
        <v>1718</v>
      </c>
      <c r="G551" s="121" t="s">
        <v>47</v>
      </c>
      <c r="H551" s="122">
        <v>2022</v>
      </c>
      <c r="I551" s="74">
        <v>165.6</v>
      </c>
      <c r="J551" s="74">
        <v>163.5</v>
      </c>
      <c r="K551" s="74">
        <v>163.5</v>
      </c>
      <c r="L551" s="74">
        <v>163.5</v>
      </c>
      <c r="M551" s="74">
        <v>163.5</v>
      </c>
      <c r="N551" s="74">
        <v>163.5</v>
      </c>
      <c r="O551" s="74">
        <v>163.5</v>
      </c>
      <c r="P551" s="74">
        <v>163.5</v>
      </c>
      <c r="Q551" s="74">
        <v>163.5</v>
      </c>
      <c r="R551" s="74">
        <v>163.5</v>
      </c>
      <c r="S551" s="74">
        <v>163.5</v>
      </c>
    </row>
    <row r="552" spans="1:19" ht="15" customHeight="1">
      <c r="A552" s="14">
        <f t="shared" si="24"/>
        <v>552</v>
      </c>
      <c r="B552" s="121" t="s">
        <v>1404</v>
      </c>
      <c r="C552" s="121"/>
      <c r="D552" s="121" t="s">
        <v>1405</v>
      </c>
      <c r="E552" s="121" t="s">
        <v>239</v>
      </c>
      <c r="F552" s="121" t="s">
        <v>72</v>
      </c>
      <c r="G552" s="121" t="s">
        <v>90</v>
      </c>
      <c r="H552" s="122">
        <v>2022</v>
      </c>
      <c r="I552" s="74">
        <v>9</v>
      </c>
      <c r="J552" s="74">
        <v>9</v>
      </c>
      <c r="K552" s="74">
        <v>9</v>
      </c>
      <c r="L552" s="74">
        <v>9</v>
      </c>
      <c r="M552" s="74">
        <v>9</v>
      </c>
      <c r="N552" s="74">
        <v>9</v>
      </c>
      <c r="O552" s="74">
        <v>9</v>
      </c>
      <c r="P552" s="74">
        <v>9</v>
      </c>
      <c r="Q552" s="74">
        <v>9</v>
      </c>
      <c r="R552" s="74">
        <v>9</v>
      </c>
      <c r="S552" s="74">
        <v>9</v>
      </c>
    </row>
    <row r="553" spans="1:19" ht="15" customHeight="1">
      <c r="A553" s="14">
        <f t="shared" si="24"/>
        <v>553</v>
      </c>
      <c r="B553" s="121" t="s">
        <v>1152</v>
      </c>
      <c r="C553" s="121"/>
      <c r="D553" s="121" t="s">
        <v>1153</v>
      </c>
      <c r="E553" s="121" t="s">
        <v>1154</v>
      </c>
      <c r="F553" s="121" t="s">
        <v>1406</v>
      </c>
      <c r="G553" s="121" t="s">
        <v>55</v>
      </c>
      <c r="H553" s="122">
        <v>2022</v>
      </c>
      <c r="I553" s="74">
        <v>99.9</v>
      </c>
      <c r="J553" s="74">
        <v>99.9</v>
      </c>
      <c r="K553" s="74">
        <v>99.9</v>
      </c>
      <c r="L553" s="74">
        <v>99.9</v>
      </c>
      <c r="M553" s="74">
        <v>99.9</v>
      </c>
      <c r="N553" s="74">
        <v>99.9</v>
      </c>
      <c r="O553" s="74">
        <v>99.9</v>
      </c>
      <c r="P553" s="74">
        <v>99.9</v>
      </c>
      <c r="Q553" s="74">
        <v>99.9</v>
      </c>
      <c r="R553" s="74">
        <v>99.9</v>
      </c>
      <c r="S553" s="74">
        <v>99.9</v>
      </c>
    </row>
    <row r="554" spans="1:19" ht="15" customHeight="1">
      <c r="A554" s="14">
        <f t="shared" si="24"/>
        <v>554</v>
      </c>
      <c r="B554" s="121" t="s">
        <v>1157</v>
      </c>
      <c r="C554" s="121"/>
      <c r="D554" s="121" t="s">
        <v>1158</v>
      </c>
      <c r="E554" s="121" t="s">
        <v>1154</v>
      </c>
      <c r="F554" s="121" t="s">
        <v>1406</v>
      </c>
      <c r="G554" s="121" t="s">
        <v>55</v>
      </c>
      <c r="H554" s="122">
        <v>2022</v>
      </c>
      <c r="I554" s="74">
        <v>100</v>
      </c>
      <c r="J554" s="74">
        <v>100</v>
      </c>
      <c r="K554" s="74">
        <v>100</v>
      </c>
      <c r="L554" s="74">
        <v>100</v>
      </c>
      <c r="M554" s="74">
        <v>100</v>
      </c>
      <c r="N554" s="74">
        <v>100</v>
      </c>
      <c r="O554" s="74">
        <v>100</v>
      </c>
      <c r="P554" s="74">
        <v>100</v>
      </c>
      <c r="Q554" s="74">
        <v>100</v>
      </c>
      <c r="R554" s="74">
        <v>100</v>
      </c>
      <c r="S554" s="74">
        <v>100</v>
      </c>
    </row>
    <row r="555" spans="1:19" ht="15" customHeight="1">
      <c r="A555" s="14">
        <f t="shared" si="24"/>
        <v>555</v>
      </c>
      <c r="B555" s="121" t="s">
        <v>1125</v>
      </c>
      <c r="C555" s="121"/>
      <c r="D555" s="121" t="s">
        <v>1126</v>
      </c>
      <c r="E555" s="121" t="s">
        <v>2266</v>
      </c>
      <c r="F555" s="121" t="s">
        <v>1718</v>
      </c>
      <c r="G555" s="121" t="s">
        <v>47</v>
      </c>
      <c r="H555" s="122">
        <v>2022</v>
      </c>
      <c r="I555" s="74">
        <v>152.5</v>
      </c>
      <c r="J555" s="74">
        <v>152.5</v>
      </c>
      <c r="K555" s="74">
        <v>152.5</v>
      </c>
      <c r="L555" s="74">
        <v>152.5</v>
      </c>
      <c r="M555" s="74">
        <v>152.5</v>
      </c>
      <c r="N555" s="74">
        <v>152.5</v>
      </c>
      <c r="O555" s="74">
        <v>152.5</v>
      </c>
      <c r="P555" s="74">
        <v>152.5</v>
      </c>
      <c r="Q555" s="74">
        <v>152.5</v>
      </c>
      <c r="R555" s="74">
        <v>152.5</v>
      </c>
      <c r="S555" s="74">
        <v>152.5</v>
      </c>
    </row>
    <row r="556" spans="1:19" ht="15" customHeight="1">
      <c r="A556" s="14">
        <f t="shared" si="24"/>
        <v>556</v>
      </c>
      <c r="B556" s="121" t="s">
        <v>1127</v>
      </c>
      <c r="C556" s="121"/>
      <c r="D556" s="121" t="s">
        <v>1128</v>
      </c>
      <c r="E556" s="121" t="s">
        <v>2266</v>
      </c>
      <c r="F556" s="121" t="s">
        <v>1718</v>
      </c>
      <c r="G556" s="121" t="s">
        <v>47</v>
      </c>
      <c r="H556" s="122">
        <v>2022</v>
      </c>
      <c r="I556" s="74">
        <v>147.5</v>
      </c>
      <c r="J556" s="74">
        <v>147.5</v>
      </c>
      <c r="K556" s="74">
        <v>147.5</v>
      </c>
      <c r="L556" s="74">
        <v>147.5</v>
      </c>
      <c r="M556" s="74">
        <v>147.5</v>
      </c>
      <c r="N556" s="74">
        <v>147.5</v>
      </c>
      <c r="O556" s="74">
        <v>147.5</v>
      </c>
      <c r="P556" s="74">
        <v>147.5</v>
      </c>
      <c r="Q556" s="74">
        <v>147.5</v>
      </c>
      <c r="R556" s="74">
        <v>147.5</v>
      </c>
      <c r="S556" s="74">
        <v>147.5</v>
      </c>
    </row>
    <row r="557" spans="1:19" ht="15" customHeight="1">
      <c r="A557" s="14">
        <f t="shared" si="24"/>
        <v>557</v>
      </c>
      <c r="B557" s="121" t="s">
        <v>1129</v>
      </c>
      <c r="C557" s="121"/>
      <c r="D557" s="121" t="s">
        <v>1130</v>
      </c>
      <c r="E557" s="121" t="s">
        <v>63</v>
      </c>
      <c r="F557" s="121" t="s">
        <v>1718</v>
      </c>
      <c r="G557" s="121" t="s">
        <v>46</v>
      </c>
      <c r="H557" s="122">
        <v>2022</v>
      </c>
      <c r="I557" s="74">
        <v>52</v>
      </c>
      <c r="J557" s="74">
        <v>52</v>
      </c>
      <c r="K557" s="74">
        <v>52</v>
      </c>
      <c r="L557" s="74">
        <v>52</v>
      </c>
      <c r="M557" s="74">
        <v>52</v>
      </c>
      <c r="N557" s="74">
        <v>52</v>
      </c>
      <c r="O557" s="74">
        <v>52</v>
      </c>
      <c r="P557" s="74">
        <v>52</v>
      </c>
      <c r="Q557" s="74">
        <v>52</v>
      </c>
      <c r="R557" s="74">
        <v>52</v>
      </c>
      <c r="S557" s="74">
        <v>52</v>
      </c>
    </row>
    <row r="558" spans="1:19" ht="15" customHeight="1">
      <c r="A558" s="14">
        <f t="shared" si="24"/>
        <v>558</v>
      </c>
      <c r="B558" s="121" t="s">
        <v>1133</v>
      </c>
      <c r="C558" s="121"/>
      <c r="D558" s="121" t="s">
        <v>1134</v>
      </c>
      <c r="E558" s="121" t="s">
        <v>63</v>
      </c>
      <c r="F558" s="121" t="s">
        <v>1718</v>
      </c>
      <c r="G558" s="121" t="s">
        <v>46</v>
      </c>
      <c r="H558" s="122">
        <v>2022</v>
      </c>
      <c r="I558" s="74">
        <v>98</v>
      </c>
      <c r="J558" s="74">
        <v>98</v>
      </c>
      <c r="K558" s="74">
        <v>98</v>
      </c>
      <c r="L558" s="74">
        <v>98</v>
      </c>
      <c r="M558" s="74">
        <v>98</v>
      </c>
      <c r="N558" s="74">
        <v>98</v>
      </c>
      <c r="O558" s="74">
        <v>98</v>
      </c>
      <c r="P558" s="74">
        <v>98</v>
      </c>
      <c r="Q558" s="74">
        <v>98</v>
      </c>
      <c r="R558" s="74">
        <v>98</v>
      </c>
      <c r="S558" s="74">
        <v>98</v>
      </c>
    </row>
    <row r="559" spans="1:19" ht="15" customHeight="1">
      <c r="A559" s="14">
        <f t="shared" si="24"/>
        <v>559</v>
      </c>
      <c r="B559" s="121" t="s">
        <v>1137</v>
      </c>
      <c r="C559" s="121"/>
      <c r="D559" s="121" t="s">
        <v>1138</v>
      </c>
      <c r="E559" s="121" t="s">
        <v>63</v>
      </c>
      <c r="F559" s="121" t="s">
        <v>1718</v>
      </c>
      <c r="G559" s="121" t="s">
        <v>46</v>
      </c>
      <c r="H559" s="122">
        <v>2022</v>
      </c>
      <c r="I559" s="74">
        <v>100</v>
      </c>
      <c r="J559" s="74">
        <v>100</v>
      </c>
      <c r="K559" s="74">
        <v>100</v>
      </c>
      <c r="L559" s="74">
        <v>100</v>
      </c>
      <c r="M559" s="74">
        <v>100</v>
      </c>
      <c r="N559" s="74">
        <v>100</v>
      </c>
      <c r="O559" s="74">
        <v>100</v>
      </c>
      <c r="P559" s="74">
        <v>100</v>
      </c>
      <c r="Q559" s="74">
        <v>100</v>
      </c>
      <c r="R559" s="74">
        <v>100</v>
      </c>
      <c r="S559" s="74">
        <v>100</v>
      </c>
    </row>
    <row r="560" spans="1:19" ht="15" customHeight="1">
      <c r="A560" s="14">
        <f t="shared" si="24"/>
        <v>560</v>
      </c>
      <c r="B560" s="121" t="s">
        <v>147</v>
      </c>
      <c r="C560" s="121"/>
      <c r="D560" s="121" t="s">
        <v>2650</v>
      </c>
      <c r="E560" s="121" t="s">
        <v>63</v>
      </c>
      <c r="F560" s="121" t="s">
        <v>1718</v>
      </c>
      <c r="G560" s="121" t="s">
        <v>46</v>
      </c>
      <c r="H560" s="122">
        <v>2022</v>
      </c>
      <c r="I560" s="74">
        <v>50.4</v>
      </c>
      <c r="J560" s="74">
        <v>50.4</v>
      </c>
      <c r="K560" s="74">
        <v>50.4</v>
      </c>
      <c r="L560" s="74">
        <v>50.4</v>
      </c>
      <c r="M560" s="74">
        <v>50.4</v>
      </c>
      <c r="N560" s="74">
        <v>50.4</v>
      </c>
      <c r="O560" s="74">
        <v>50.4</v>
      </c>
      <c r="P560" s="74">
        <v>50.4</v>
      </c>
      <c r="Q560" s="74">
        <v>50.4</v>
      </c>
      <c r="R560" s="74">
        <v>50.4</v>
      </c>
      <c r="S560" s="74">
        <v>50.4</v>
      </c>
    </row>
    <row r="561" spans="1:19" ht="15" customHeight="1">
      <c r="A561" s="14">
        <f t="shared" si="24"/>
        <v>561</v>
      </c>
      <c r="B561" s="121" t="s">
        <v>2651</v>
      </c>
      <c r="C561" s="121"/>
      <c r="D561" s="121" t="s">
        <v>2652</v>
      </c>
      <c r="E561" s="121" t="s">
        <v>112</v>
      </c>
      <c r="F561" s="121" t="s">
        <v>1718</v>
      </c>
      <c r="G561" s="121" t="s">
        <v>47</v>
      </c>
      <c r="H561" s="122">
        <v>2022</v>
      </c>
      <c r="I561" s="74">
        <v>46</v>
      </c>
      <c r="J561" s="74">
        <v>46</v>
      </c>
      <c r="K561" s="74">
        <v>46</v>
      </c>
      <c r="L561" s="74">
        <v>46</v>
      </c>
      <c r="M561" s="74">
        <v>46</v>
      </c>
      <c r="N561" s="74">
        <v>46</v>
      </c>
      <c r="O561" s="74">
        <v>46</v>
      </c>
      <c r="P561" s="74">
        <v>46</v>
      </c>
      <c r="Q561" s="74">
        <v>46</v>
      </c>
      <c r="R561" s="74">
        <v>46</v>
      </c>
      <c r="S561" s="74">
        <v>46</v>
      </c>
    </row>
    <row r="562" spans="1:19" ht="15" customHeight="1">
      <c r="A562" s="14">
        <f t="shared" si="24"/>
        <v>562</v>
      </c>
      <c r="B562" s="121" t="s">
        <v>2653</v>
      </c>
      <c r="C562" s="121"/>
      <c r="D562" s="121" t="s">
        <v>2654</v>
      </c>
      <c r="E562" s="121" t="s">
        <v>112</v>
      </c>
      <c r="F562" s="121" t="s">
        <v>1718</v>
      </c>
      <c r="G562" s="121" t="s">
        <v>47</v>
      </c>
      <c r="H562" s="122">
        <v>2022</v>
      </c>
      <c r="I562" s="74">
        <v>51.9</v>
      </c>
      <c r="J562" s="74">
        <v>52</v>
      </c>
      <c r="K562" s="74">
        <v>52</v>
      </c>
      <c r="L562" s="74">
        <v>52</v>
      </c>
      <c r="M562" s="74">
        <v>52</v>
      </c>
      <c r="N562" s="74">
        <v>52</v>
      </c>
      <c r="O562" s="74">
        <v>52</v>
      </c>
      <c r="P562" s="74">
        <v>52</v>
      </c>
      <c r="Q562" s="74">
        <v>52</v>
      </c>
      <c r="R562" s="74">
        <v>52</v>
      </c>
      <c r="S562" s="74">
        <v>52</v>
      </c>
    </row>
    <row r="563" spans="1:19" ht="15" customHeight="1">
      <c r="A563" s="14">
        <f t="shared" si="24"/>
        <v>563</v>
      </c>
      <c r="B563" s="121" t="s">
        <v>2655</v>
      </c>
      <c r="C563" s="121"/>
      <c r="D563" s="121" t="s">
        <v>2656</v>
      </c>
      <c r="E563" s="121" t="s">
        <v>112</v>
      </c>
      <c r="F563" s="121" t="s">
        <v>1718</v>
      </c>
      <c r="G563" s="121" t="s">
        <v>47</v>
      </c>
      <c r="H563" s="122">
        <v>2022</v>
      </c>
      <c r="I563" s="74">
        <v>25.3</v>
      </c>
      <c r="J563" s="74">
        <v>25.3</v>
      </c>
      <c r="K563" s="74">
        <v>25.3</v>
      </c>
      <c r="L563" s="74">
        <v>25.3</v>
      </c>
      <c r="M563" s="74">
        <v>25.3</v>
      </c>
      <c r="N563" s="74">
        <v>25.3</v>
      </c>
      <c r="O563" s="74">
        <v>25.3</v>
      </c>
      <c r="P563" s="74">
        <v>25.3</v>
      </c>
      <c r="Q563" s="74">
        <v>25.3</v>
      </c>
      <c r="R563" s="74">
        <v>25.3</v>
      </c>
      <c r="S563" s="74">
        <v>25.3</v>
      </c>
    </row>
    <row r="564" spans="1:19" ht="15" customHeight="1">
      <c r="A564" s="14">
        <f t="shared" si="24"/>
        <v>564</v>
      </c>
      <c r="B564" s="121" t="s">
        <v>2657</v>
      </c>
      <c r="C564" s="121"/>
      <c r="D564" s="121" t="s">
        <v>2658</v>
      </c>
      <c r="E564" s="121" t="s">
        <v>112</v>
      </c>
      <c r="F564" s="121" t="s">
        <v>1718</v>
      </c>
      <c r="G564" s="121" t="s">
        <v>47</v>
      </c>
      <c r="H564" s="122">
        <v>2022</v>
      </c>
      <c r="I564" s="74">
        <v>122.4</v>
      </c>
      <c r="J564" s="74">
        <v>122.5</v>
      </c>
      <c r="K564" s="74">
        <v>122.5</v>
      </c>
      <c r="L564" s="74">
        <v>122.5</v>
      </c>
      <c r="M564" s="74">
        <v>122.5</v>
      </c>
      <c r="N564" s="74">
        <v>122.5</v>
      </c>
      <c r="O564" s="74">
        <v>122.5</v>
      </c>
      <c r="P564" s="74">
        <v>122.5</v>
      </c>
      <c r="Q564" s="74">
        <v>122.5</v>
      </c>
      <c r="R564" s="74">
        <v>122.5</v>
      </c>
      <c r="S564" s="74">
        <v>122.5</v>
      </c>
    </row>
    <row r="565" spans="1:19" ht="15" customHeight="1">
      <c r="A565" s="14">
        <f t="shared" si="24"/>
        <v>565</v>
      </c>
      <c r="B565" s="121" t="s">
        <v>2659</v>
      </c>
      <c r="C565" s="121"/>
      <c r="D565" s="121" t="s">
        <v>2660</v>
      </c>
      <c r="E565" s="121" t="s">
        <v>112</v>
      </c>
      <c r="F565" s="121" t="s">
        <v>1718</v>
      </c>
      <c r="G565" s="121" t="s">
        <v>47</v>
      </c>
      <c r="H565" s="122">
        <v>2022</v>
      </c>
      <c r="I565" s="74">
        <v>25.3</v>
      </c>
      <c r="J565" s="74">
        <v>25.3</v>
      </c>
      <c r="K565" s="74">
        <v>25.3</v>
      </c>
      <c r="L565" s="74">
        <v>25.3</v>
      </c>
      <c r="M565" s="74">
        <v>25.3</v>
      </c>
      <c r="N565" s="74">
        <v>25.3</v>
      </c>
      <c r="O565" s="74">
        <v>25.3</v>
      </c>
      <c r="P565" s="74">
        <v>25.3</v>
      </c>
      <c r="Q565" s="74">
        <v>25.3</v>
      </c>
      <c r="R565" s="74">
        <v>25.3</v>
      </c>
      <c r="S565" s="74">
        <v>25.3</v>
      </c>
    </row>
    <row r="566" spans="1:19" ht="15" customHeight="1">
      <c r="A566" s="14">
        <f t="shared" si="24"/>
        <v>566</v>
      </c>
      <c r="B566" s="121" t="s">
        <v>2661</v>
      </c>
      <c r="C566" s="121"/>
      <c r="D566" s="121" t="s">
        <v>2662</v>
      </c>
      <c r="E566" s="121" t="s">
        <v>112</v>
      </c>
      <c r="F566" s="121" t="s">
        <v>1718</v>
      </c>
      <c r="G566" s="121" t="s">
        <v>47</v>
      </c>
      <c r="H566" s="122">
        <v>2022</v>
      </c>
      <c r="I566" s="74">
        <v>127.5</v>
      </c>
      <c r="J566" s="74">
        <v>127.6</v>
      </c>
      <c r="K566" s="74">
        <v>127.6</v>
      </c>
      <c r="L566" s="74">
        <v>127.6</v>
      </c>
      <c r="M566" s="74">
        <v>127.6</v>
      </c>
      <c r="N566" s="74">
        <v>127.6</v>
      </c>
      <c r="O566" s="74">
        <v>127.6</v>
      </c>
      <c r="P566" s="74">
        <v>127.6</v>
      </c>
      <c r="Q566" s="74">
        <v>127.6</v>
      </c>
      <c r="R566" s="74">
        <v>127.6</v>
      </c>
      <c r="S566" s="74">
        <v>127.6</v>
      </c>
    </row>
    <row r="567" spans="1:19" ht="15" customHeight="1">
      <c r="A567" s="14">
        <f t="shared" si="24"/>
        <v>567</v>
      </c>
      <c r="B567" s="121" t="s">
        <v>2663</v>
      </c>
      <c r="C567" s="121"/>
      <c r="D567" s="121" t="s">
        <v>2664</v>
      </c>
      <c r="E567" s="121" t="s">
        <v>112</v>
      </c>
      <c r="F567" s="121" t="s">
        <v>1718</v>
      </c>
      <c r="G567" s="121" t="s">
        <v>47</v>
      </c>
      <c r="H567" s="122">
        <v>2022</v>
      </c>
      <c r="I567" s="74">
        <v>101.5</v>
      </c>
      <c r="J567" s="74">
        <v>101.6</v>
      </c>
      <c r="K567" s="74">
        <v>101.6</v>
      </c>
      <c r="L567" s="74">
        <v>101.6</v>
      </c>
      <c r="M567" s="74">
        <v>101.6</v>
      </c>
      <c r="N567" s="74">
        <v>101.6</v>
      </c>
      <c r="O567" s="74">
        <v>101.6</v>
      </c>
      <c r="P567" s="74">
        <v>101.6</v>
      </c>
      <c r="Q567" s="74">
        <v>101.6</v>
      </c>
      <c r="R567" s="74">
        <v>101.6</v>
      </c>
      <c r="S567" s="74">
        <v>101.6</v>
      </c>
    </row>
    <row r="568" spans="1:19" ht="15" customHeight="1">
      <c r="A568" s="14">
        <f t="shared" si="24"/>
        <v>568</v>
      </c>
      <c r="B568" s="121" t="s">
        <v>1139</v>
      </c>
      <c r="C568" s="121"/>
      <c r="D568" s="121" t="s">
        <v>1140</v>
      </c>
      <c r="E568" s="121" t="s">
        <v>1141</v>
      </c>
      <c r="F568" s="121" t="s">
        <v>1718</v>
      </c>
      <c r="G568" s="121" t="s">
        <v>47</v>
      </c>
      <c r="H568" s="122">
        <v>2022</v>
      </c>
      <c r="I568" s="74">
        <v>134.81</v>
      </c>
      <c r="J568" s="74">
        <v>131.1</v>
      </c>
      <c r="K568" s="74">
        <v>131.1</v>
      </c>
      <c r="L568" s="74">
        <v>131.1</v>
      </c>
      <c r="M568" s="74">
        <v>131.1</v>
      </c>
      <c r="N568" s="74">
        <v>131.1</v>
      </c>
      <c r="O568" s="74">
        <v>131.1</v>
      </c>
      <c r="P568" s="74">
        <v>131.1</v>
      </c>
      <c r="Q568" s="74">
        <v>131.1</v>
      </c>
      <c r="R568" s="74">
        <v>131.1</v>
      </c>
      <c r="S568" s="74">
        <v>131.1</v>
      </c>
    </row>
    <row r="569" spans="1:19" ht="15" customHeight="1">
      <c r="A569" s="14">
        <f t="shared" si="24"/>
        <v>569</v>
      </c>
      <c r="B569" s="121" t="s">
        <v>1142</v>
      </c>
      <c r="C569" s="121"/>
      <c r="D569" s="121" t="s">
        <v>1143</v>
      </c>
      <c r="E569" s="121" t="s">
        <v>1141</v>
      </c>
      <c r="F569" s="121" t="s">
        <v>1718</v>
      </c>
      <c r="G569" s="121" t="s">
        <v>47</v>
      </c>
      <c r="H569" s="122">
        <v>2022</v>
      </c>
      <c r="I569" s="74">
        <v>101.69</v>
      </c>
      <c r="J569" s="74">
        <v>98.9</v>
      </c>
      <c r="K569" s="74">
        <v>98.9</v>
      </c>
      <c r="L569" s="74">
        <v>98.9</v>
      </c>
      <c r="M569" s="74">
        <v>98.9</v>
      </c>
      <c r="N569" s="74">
        <v>98.9</v>
      </c>
      <c r="O569" s="74">
        <v>98.9</v>
      </c>
      <c r="P569" s="74">
        <v>98.9</v>
      </c>
      <c r="Q569" s="74">
        <v>98.9</v>
      </c>
      <c r="R569" s="74">
        <v>98.9</v>
      </c>
      <c r="S569" s="74">
        <v>98.9</v>
      </c>
    </row>
    <row r="570" spans="1:19" ht="15" customHeight="1">
      <c r="A570" s="14">
        <f t="shared" si="24"/>
        <v>570</v>
      </c>
      <c r="B570" s="121" t="s">
        <v>1144</v>
      </c>
      <c r="C570" s="121" t="s">
        <v>3060</v>
      </c>
      <c r="D570" s="121" t="s">
        <v>1145</v>
      </c>
      <c r="E570" s="121" t="s">
        <v>1040</v>
      </c>
      <c r="F570" s="121" t="s">
        <v>1718</v>
      </c>
      <c r="G570" s="121" t="s">
        <v>47</v>
      </c>
      <c r="H570" s="122">
        <v>2022</v>
      </c>
      <c r="I570" s="74">
        <v>230</v>
      </c>
      <c r="J570" s="74">
        <v>230</v>
      </c>
      <c r="K570" s="74">
        <v>230</v>
      </c>
      <c r="L570" s="74">
        <v>230</v>
      </c>
      <c r="M570" s="74">
        <v>230</v>
      </c>
      <c r="N570" s="74">
        <v>230</v>
      </c>
      <c r="O570" s="74">
        <v>230</v>
      </c>
      <c r="P570" s="74">
        <v>230</v>
      </c>
      <c r="Q570" s="74">
        <v>230</v>
      </c>
      <c r="R570" s="74">
        <v>230</v>
      </c>
      <c r="S570" s="74">
        <v>230</v>
      </c>
    </row>
    <row r="571" spans="1:19" ht="15" customHeight="1">
      <c r="A571" s="14">
        <f t="shared" si="24"/>
        <v>571</v>
      </c>
      <c r="B571" s="121" t="s">
        <v>1146</v>
      </c>
      <c r="C571" s="121" t="s">
        <v>3061</v>
      </c>
      <c r="D571" s="121" t="s">
        <v>1147</v>
      </c>
      <c r="E571" s="121" t="s">
        <v>1040</v>
      </c>
      <c r="F571" s="121" t="s">
        <v>1718</v>
      </c>
      <c r="G571" s="121" t="s">
        <v>47</v>
      </c>
      <c r="H571" s="122">
        <v>2022</v>
      </c>
      <c r="I571" s="74">
        <v>184</v>
      </c>
      <c r="J571" s="74">
        <v>184</v>
      </c>
      <c r="K571" s="74">
        <v>184</v>
      </c>
      <c r="L571" s="74">
        <v>184</v>
      </c>
      <c r="M571" s="74">
        <v>184</v>
      </c>
      <c r="N571" s="74">
        <v>184</v>
      </c>
      <c r="O571" s="74">
        <v>184</v>
      </c>
      <c r="P571" s="74">
        <v>184</v>
      </c>
      <c r="Q571" s="74">
        <v>184</v>
      </c>
      <c r="R571" s="74">
        <v>184</v>
      </c>
      <c r="S571" s="74">
        <v>184</v>
      </c>
    </row>
    <row r="572" spans="1:19" ht="15" customHeight="1">
      <c r="A572" s="14">
        <f t="shared" si="24"/>
        <v>572</v>
      </c>
      <c r="B572" s="121" t="s">
        <v>1148</v>
      </c>
      <c r="C572" s="121" t="s">
        <v>3061</v>
      </c>
      <c r="D572" s="121" t="s">
        <v>1149</v>
      </c>
      <c r="E572" s="121" t="s">
        <v>1040</v>
      </c>
      <c r="F572" s="121" t="s">
        <v>1718</v>
      </c>
      <c r="G572" s="121" t="s">
        <v>47</v>
      </c>
      <c r="H572" s="122">
        <v>2022</v>
      </c>
      <c r="I572" s="74">
        <v>241.4</v>
      </c>
      <c r="J572" s="74">
        <v>241.4</v>
      </c>
      <c r="K572" s="74">
        <v>241.4</v>
      </c>
      <c r="L572" s="74">
        <v>241.4</v>
      </c>
      <c r="M572" s="74">
        <v>241.4</v>
      </c>
      <c r="N572" s="74">
        <v>241.4</v>
      </c>
      <c r="O572" s="74">
        <v>241.4</v>
      </c>
      <c r="P572" s="74">
        <v>241.4</v>
      </c>
      <c r="Q572" s="74">
        <v>241.4</v>
      </c>
      <c r="R572" s="74">
        <v>241.4</v>
      </c>
      <c r="S572" s="74">
        <v>241.4</v>
      </c>
    </row>
    <row r="573" spans="1:19" ht="15" customHeight="1">
      <c r="A573" s="14">
        <f t="shared" si="24"/>
        <v>573</v>
      </c>
      <c r="B573" s="121" t="s">
        <v>1150</v>
      </c>
      <c r="C573" s="121" t="s">
        <v>3061</v>
      </c>
      <c r="D573" s="121" t="s">
        <v>1151</v>
      </c>
      <c r="E573" s="121" t="s">
        <v>1040</v>
      </c>
      <c r="F573" s="121" t="s">
        <v>1718</v>
      </c>
      <c r="G573" s="121" t="s">
        <v>47</v>
      </c>
      <c r="H573" s="122">
        <v>2022</v>
      </c>
      <c r="I573" s="74">
        <v>115</v>
      </c>
      <c r="J573" s="74">
        <v>115</v>
      </c>
      <c r="K573" s="74">
        <v>115</v>
      </c>
      <c r="L573" s="74">
        <v>115</v>
      </c>
      <c r="M573" s="74">
        <v>115</v>
      </c>
      <c r="N573" s="74">
        <v>115</v>
      </c>
      <c r="O573" s="74">
        <v>115</v>
      </c>
      <c r="P573" s="74">
        <v>115</v>
      </c>
      <c r="Q573" s="74">
        <v>115</v>
      </c>
      <c r="R573" s="74">
        <v>115</v>
      </c>
      <c r="S573" s="74">
        <v>115</v>
      </c>
    </row>
    <row r="574" spans="1:19" ht="15" customHeight="1">
      <c r="A574" s="14">
        <f t="shared" si="24"/>
        <v>574</v>
      </c>
      <c r="B574" s="121" t="s">
        <v>1155</v>
      </c>
      <c r="C574" s="121"/>
      <c r="D574" s="121" t="s">
        <v>1156</v>
      </c>
      <c r="E574" s="121" t="s">
        <v>1077</v>
      </c>
      <c r="F574" s="121" t="s">
        <v>1718</v>
      </c>
      <c r="G574" s="121" t="s">
        <v>47</v>
      </c>
      <c r="H574" s="122">
        <v>2022</v>
      </c>
      <c r="I574" s="74">
        <v>95</v>
      </c>
      <c r="J574" s="74">
        <v>95</v>
      </c>
      <c r="K574" s="74">
        <v>95</v>
      </c>
      <c r="L574" s="74">
        <v>95</v>
      </c>
      <c r="M574" s="74">
        <v>95</v>
      </c>
      <c r="N574" s="74">
        <v>95</v>
      </c>
      <c r="O574" s="74">
        <v>95</v>
      </c>
      <c r="P574" s="74">
        <v>95</v>
      </c>
      <c r="Q574" s="74">
        <v>95</v>
      </c>
      <c r="R574" s="74">
        <v>95</v>
      </c>
      <c r="S574" s="74">
        <v>95</v>
      </c>
    </row>
    <row r="575" spans="1:19" ht="15" customHeight="1">
      <c r="A575" s="14">
        <f t="shared" si="24"/>
        <v>575</v>
      </c>
      <c r="B575" s="121" t="s">
        <v>1159</v>
      </c>
      <c r="C575" s="121"/>
      <c r="D575" s="121" t="s">
        <v>1160</v>
      </c>
      <c r="E575" s="121" t="s">
        <v>1077</v>
      </c>
      <c r="F575" s="121" t="s">
        <v>1718</v>
      </c>
      <c r="G575" s="121" t="s">
        <v>47</v>
      </c>
      <c r="H575" s="122">
        <v>2022</v>
      </c>
      <c r="I575" s="74">
        <v>102</v>
      </c>
      <c r="J575" s="74">
        <v>102</v>
      </c>
      <c r="K575" s="74">
        <v>102</v>
      </c>
      <c r="L575" s="74">
        <v>102</v>
      </c>
      <c r="M575" s="74">
        <v>102</v>
      </c>
      <c r="N575" s="74">
        <v>102</v>
      </c>
      <c r="O575" s="74">
        <v>102</v>
      </c>
      <c r="P575" s="74">
        <v>102</v>
      </c>
      <c r="Q575" s="74">
        <v>102</v>
      </c>
      <c r="R575" s="74">
        <v>102</v>
      </c>
      <c r="S575" s="74">
        <v>102</v>
      </c>
    </row>
    <row r="576" spans="1:19" ht="15" customHeight="1">
      <c r="A576" s="14">
        <f t="shared" si="24"/>
        <v>576</v>
      </c>
      <c r="B576" s="121" t="s">
        <v>1161</v>
      </c>
      <c r="C576" s="121"/>
      <c r="D576" s="121" t="s">
        <v>1162</v>
      </c>
      <c r="E576" s="121" t="s">
        <v>56</v>
      </c>
      <c r="F576" s="121" t="s">
        <v>1718</v>
      </c>
      <c r="G576" s="121" t="s">
        <v>47</v>
      </c>
      <c r="H576" s="122">
        <v>2022</v>
      </c>
      <c r="I576" s="74">
        <v>91.8</v>
      </c>
      <c r="J576" s="74">
        <v>91.8</v>
      </c>
      <c r="K576" s="74">
        <v>91.8</v>
      </c>
      <c r="L576" s="74">
        <v>91.8</v>
      </c>
      <c r="M576" s="74">
        <v>91.8</v>
      </c>
      <c r="N576" s="74">
        <v>91.8</v>
      </c>
      <c r="O576" s="74">
        <v>91.8</v>
      </c>
      <c r="P576" s="74">
        <v>91.8</v>
      </c>
      <c r="Q576" s="74">
        <v>91.8</v>
      </c>
      <c r="R576" s="74">
        <v>91.8</v>
      </c>
      <c r="S576" s="74">
        <v>91.8</v>
      </c>
    </row>
    <row r="577" spans="1:19" ht="15" customHeight="1">
      <c r="A577" s="14">
        <f t="shared" si="24"/>
        <v>577</v>
      </c>
      <c r="B577" s="121" t="s">
        <v>1163</v>
      </c>
      <c r="C577" s="121"/>
      <c r="D577" s="121" t="s">
        <v>1164</v>
      </c>
      <c r="E577" s="121" t="s">
        <v>592</v>
      </c>
      <c r="F577" s="121" t="s">
        <v>1718</v>
      </c>
      <c r="G577" s="121" t="s">
        <v>46</v>
      </c>
      <c r="H577" s="122">
        <v>2022</v>
      </c>
      <c r="I577" s="74">
        <v>19.690000000000001</v>
      </c>
      <c r="J577" s="74">
        <v>19.7</v>
      </c>
      <c r="K577" s="74">
        <v>19.7</v>
      </c>
      <c r="L577" s="74">
        <v>19.7</v>
      </c>
      <c r="M577" s="74">
        <v>19.7</v>
      </c>
      <c r="N577" s="74">
        <v>19.7</v>
      </c>
      <c r="O577" s="74">
        <v>19.7</v>
      </c>
      <c r="P577" s="74">
        <v>19.7</v>
      </c>
      <c r="Q577" s="74">
        <v>19.7</v>
      </c>
      <c r="R577" s="74">
        <v>19.7</v>
      </c>
      <c r="S577" s="74">
        <v>19.7</v>
      </c>
    </row>
    <row r="578" spans="1:19" ht="15" customHeight="1">
      <c r="A578" s="14">
        <f t="shared" si="24"/>
        <v>578</v>
      </c>
      <c r="B578" s="121" t="s">
        <v>1165</v>
      </c>
      <c r="C578" s="121"/>
      <c r="D578" s="121" t="s">
        <v>1166</v>
      </c>
      <c r="E578" s="121" t="s">
        <v>592</v>
      </c>
      <c r="F578" s="121" t="s">
        <v>1718</v>
      </c>
      <c r="G578" s="121" t="s">
        <v>46</v>
      </c>
      <c r="H578" s="122">
        <v>2022</v>
      </c>
      <c r="I578" s="74">
        <v>230</v>
      </c>
      <c r="J578" s="74">
        <v>230</v>
      </c>
      <c r="K578" s="74">
        <v>230</v>
      </c>
      <c r="L578" s="74">
        <v>230</v>
      </c>
      <c r="M578" s="74">
        <v>230</v>
      </c>
      <c r="N578" s="74">
        <v>230</v>
      </c>
      <c r="O578" s="74">
        <v>230</v>
      </c>
      <c r="P578" s="74">
        <v>230</v>
      </c>
      <c r="Q578" s="74">
        <v>230</v>
      </c>
      <c r="R578" s="74">
        <v>230</v>
      </c>
      <c r="S578" s="74">
        <v>230</v>
      </c>
    </row>
    <row r="579" spans="1:19" ht="15" customHeight="1">
      <c r="A579" s="14">
        <f t="shared" si="24"/>
        <v>579</v>
      </c>
      <c r="B579" s="121" t="s">
        <v>2416</v>
      </c>
      <c r="C579" s="121"/>
      <c r="D579" s="121" t="s">
        <v>1167</v>
      </c>
      <c r="E579" s="121" t="s">
        <v>592</v>
      </c>
      <c r="F579" s="121" t="s">
        <v>1718</v>
      </c>
      <c r="G579" s="121" t="s">
        <v>46</v>
      </c>
      <c r="H579" s="122">
        <v>2022</v>
      </c>
      <c r="I579" s="74">
        <v>96</v>
      </c>
      <c r="J579" s="74">
        <v>96</v>
      </c>
      <c r="K579" s="74">
        <v>96</v>
      </c>
      <c r="L579" s="74">
        <v>96</v>
      </c>
      <c r="M579" s="74">
        <v>96</v>
      </c>
      <c r="N579" s="74">
        <v>96</v>
      </c>
      <c r="O579" s="74">
        <v>96</v>
      </c>
      <c r="P579" s="74">
        <v>96</v>
      </c>
      <c r="Q579" s="74">
        <v>96</v>
      </c>
      <c r="R579" s="74">
        <v>96</v>
      </c>
      <c r="S579" s="74">
        <v>96</v>
      </c>
    </row>
    <row r="580" spans="1:19" ht="15" customHeight="1">
      <c r="A580" s="14">
        <f t="shared" si="24"/>
        <v>580</v>
      </c>
      <c r="B580" s="121" t="s">
        <v>2417</v>
      </c>
      <c r="C580" s="121"/>
      <c r="D580" s="121" t="s">
        <v>1168</v>
      </c>
      <c r="E580" s="121" t="s">
        <v>592</v>
      </c>
      <c r="F580" s="121" t="s">
        <v>1718</v>
      </c>
      <c r="G580" s="121" t="s">
        <v>46</v>
      </c>
      <c r="H580" s="122">
        <v>2022</v>
      </c>
      <c r="I580" s="74">
        <v>74</v>
      </c>
      <c r="J580" s="74">
        <v>74</v>
      </c>
      <c r="K580" s="74">
        <v>74</v>
      </c>
      <c r="L580" s="74">
        <v>74</v>
      </c>
      <c r="M580" s="74">
        <v>74</v>
      </c>
      <c r="N580" s="74">
        <v>74</v>
      </c>
      <c r="O580" s="74">
        <v>74</v>
      </c>
      <c r="P580" s="74">
        <v>74</v>
      </c>
      <c r="Q580" s="74">
        <v>74</v>
      </c>
      <c r="R580" s="74">
        <v>74</v>
      </c>
      <c r="S580" s="74">
        <v>74</v>
      </c>
    </row>
    <row r="581" spans="1:19" ht="15" customHeight="1">
      <c r="A581" s="14">
        <f t="shared" si="24"/>
        <v>581</v>
      </c>
      <c r="B581" s="121" t="s">
        <v>2418</v>
      </c>
      <c r="C581" s="121"/>
      <c r="D581" s="121" t="s">
        <v>1169</v>
      </c>
      <c r="E581" s="121" t="s">
        <v>592</v>
      </c>
      <c r="F581" s="121" t="s">
        <v>1718</v>
      </c>
      <c r="G581" s="121" t="s">
        <v>46</v>
      </c>
      <c r="H581" s="122">
        <v>2022</v>
      </c>
      <c r="I581" s="74">
        <v>30</v>
      </c>
      <c r="J581" s="74">
        <v>30</v>
      </c>
      <c r="K581" s="74">
        <v>30</v>
      </c>
      <c r="L581" s="74">
        <v>30</v>
      </c>
      <c r="M581" s="74">
        <v>30</v>
      </c>
      <c r="N581" s="74">
        <v>30</v>
      </c>
      <c r="O581" s="74">
        <v>30</v>
      </c>
      <c r="P581" s="74">
        <v>30</v>
      </c>
      <c r="Q581" s="74">
        <v>30</v>
      </c>
      <c r="R581" s="74">
        <v>30</v>
      </c>
      <c r="S581" s="74">
        <v>30</v>
      </c>
    </row>
    <row r="582" spans="1:19" ht="15" customHeight="1">
      <c r="A582" s="14">
        <f t="shared" ref="A582:A645" si="25">A581+1</f>
        <v>582</v>
      </c>
      <c r="B582" s="121" t="s">
        <v>1190</v>
      </c>
      <c r="C582" s="121"/>
      <c r="D582" s="121" t="s">
        <v>1191</v>
      </c>
      <c r="E582" s="121" t="s">
        <v>1154</v>
      </c>
      <c r="F582" s="121" t="s">
        <v>1406</v>
      </c>
      <c r="G582" s="121" t="s">
        <v>55</v>
      </c>
      <c r="H582" s="122">
        <v>2022</v>
      </c>
      <c r="I582" s="74">
        <v>146.15</v>
      </c>
      <c r="J582" s="74">
        <v>146.19999999999999</v>
      </c>
      <c r="K582" s="74">
        <v>146.19999999999999</v>
      </c>
      <c r="L582" s="74">
        <v>146.19999999999999</v>
      </c>
      <c r="M582" s="74">
        <v>146.19999999999999</v>
      </c>
      <c r="N582" s="74">
        <v>146.19999999999999</v>
      </c>
      <c r="O582" s="74">
        <v>146.19999999999999</v>
      </c>
      <c r="P582" s="74">
        <v>146.19999999999999</v>
      </c>
      <c r="Q582" s="74">
        <v>146.19999999999999</v>
      </c>
      <c r="R582" s="74">
        <v>146.19999999999999</v>
      </c>
      <c r="S582" s="74">
        <v>146.19999999999999</v>
      </c>
    </row>
    <row r="583" spans="1:19" ht="15" customHeight="1">
      <c r="A583" s="14">
        <f t="shared" si="25"/>
        <v>583</v>
      </c>
      <c r="B583" s="121" t="s">
        <v>1194</v>
      </c>
      <c r="C583" s="121"/>
      <c r="D583" s="121" t="s">
        <v>1195</v>
      </c>
      <c r="E583" s="121" t="s">
        <v>1154</v>
      </c>
      <c r="F583" s="121" t="s">
        <v>1406</v>
      </c>
      <c r="G583" s="121" t="s">
        <v>55</v>
      </c>
      <c r="H583" s="122">
        <v>2022</v>
      </c>
      <c r="I583" s="74">
        <v>153.55000000000001</v>
      </c>
      <c r="J583" s="74">
        <v>153.6</v>
      </c>
      <c r="K583" s="74">
        <v>153.6</v>
      </c>
      <c r="L583" s="74">
        <v>153.6</v>
      </c>
      <c r="M583" s="74">
        <v>153.6</v>
      </c>
      <c r="N583" s="74">
        <v>153.6</v>
      </c>
      <c r="O583" s="74">
        <v>153.6</v>
      </c>
      <c r="P583" s="74">
        <v>153.6</v>
      </c>
      <c r="Q583" s="74">
        <v>153.6</v>
      </c>
      <c r="R583" s="74">
        <v>153.6</v>
      </c>
      <c r="S583" s="74">
        <v>153.6</v>
      </c>
    </row>
    <row r="584" spans="1:19" ht="15" customHeight="1">
      <c r="A584" s="14">
        <f t="shared" si="25"/>
        <v>584</v>
      </c>
      <c r="B584" s="121" t="s">
        <v>1750</v>
      </c>
      <c r="C584" s="121"/>
      <c r="D584" s="121" t="s">
        <v>1751</v>
      </c>
      <c r="E584" s="121" t="s">
        <v>394</v>
      </c>
      <c r="F584" s="121" t="s">
        <v>72</v>
      </c>
      <c r="G584" s="121" t="s">
        <v>90</v>
      </c>
      <c r="H584" s="122">
        <v>2022</v>
      </c>
      <c r="I584" s="74">
        <v>103.32</v>
      </c>
      <c r="J584" s="74">
        <v>103.3</v>
      </c>
      <c r="K584" s="74">
        <v>103.3</v>
      </c>
      <c r="L584" s="74">
        <v>103.3</v>
      </c>
      <c r="M584" s="74">
        <v>103.3</v>
      </c>
      <c r="N584" s="74">
        <v>103.3</v>
      </c>
      <c r="O584" s="74">
        <v>103.3</v>
      </c>
      <c r="P584" s="74">
        <v>103.3</v>
      </c>
      <c r="Q584" s="74">
        <v>103.3</v>
      </c>
      <c r="R584" s="74">
        <v>103.3</v>
      </c>
      <c r="S584" s="74">
        <v>103.3</v>
      </c>
    </row>
    <row r="585" spans="1:19" ht="15" customHeight="1">
      <c r="A585" s="14">
        <f t="shared" si="25"/>
        <v>585</v>
      </c>
      <c r="B585" s="121" t="s">
        <v>1752</v>
      </c>
      <c r="C585" s="121"/>
      <c r="D585" s="121" t="s">
        <v>1753</v>
      </c>
      <c r="E585" s="121" t="s">
        <v>394</v>
      </c>
      <c r="F585" s="121" t="s">
        <v>72</v>
      </c>
      <c r="G585" s="121" t="s">
        <v>90</v>
      </c>
      <c r="H585" s="122">
        <v>2022</v>
      </c>
      <c r="I585" s="74">
        <v>103.32</v>
      </c>
      <c r="J585" s="74">
        <v>103.3</v>
      </c>
      <c r="K585" s="74">
        <v>103.3</v>
      </c>
      <c r="L585" s="74">
        <v>103.3</v>
      </c>
      <c r="M585" s="74">
        <v>103.3</v>
      </c>
      <c r="N585" s="74">
        <v>103.3</v>
      </c>
      <c r="O585" s="74">
        <v>103.3</v>
      </c>
      <c r="P585" s="74">
        <v>103.3</v>
      </c>
      <c r="Q585" s="74">
        <v>103.3</v>
      </c>
      <c r="R585" s="74">
        <v>103.3</v>
      </c>
      <c r="S585" s="74">
        <v>103.3</v>
      </c>
    </row>
    <row r="586" spans="1:19" ht="15" customHeight="1">
      <c r="A586" s="14">
        <f t="shared" si="25"/>
        <v>586</v>
      </c>
      <c r="B586" s="121" t="s">
        <v>1633</v>
      </c>
      <c r="C586" s="121"/>
      <c r="D586" s="121" t="s">
        <v>1754</v>
      </c>
      <c r="E586" s="121" t="s">
        <v>394</v>
      </c>
      <c r="F586" s="121" t="s">
        <v>72</v>
      </c>
      <c r="G586" s="121" t="s">
        <v>90</v>
      </c>
      <c r="H586" s="122">
        <v>2022</v>
      </c>
      <c r="I586" s="74">
        <v>100.42</v>
      </c>
      <c r="J586" s="74">
        <v>100.4</v>
      </c>
      <c r="K586" s="74">
        <v>100.4</v>
      </c>
      <c r="L586" s="74">
        <v>100.4</v>
      </c>
      <c r="M586" s="74">
        <v>100.4</v>
      </c>
      <c r="N586" s="74">
        <v>100.4</v>
      </c>
      <c r="O586" s="74">
        <v>100.4</v>
      </c>
      <c r="P586" s="74">
        <v>100.4</v>
      </c>
      <c r="Q586" s="74">
        <v>100.4</v>
      </c>
      <c r="R586" s="74">
        <v>100.4</v>
      </c>
      <c r="S586" s="74">
        <v>100.4</v>
      </c>
    </row>
    <row r="587" spans="1:19" ht="15" customHeight="1">
      <c r="A587" s="14">
        <f t="shared" si="25"/>
        <v>587</v>
      </c>
      <c r="B587" s="121" t="s">
        <v>1170</v>
      </c>
      <c r="C587" s="121"/>
      <c r="D587" s="121" t="s">
        <v>1171</v>
      </c>
      <c r="E587" s="121" t="s">
        <v>453</v>
      </c>
      <c r="F587" s="121" t="s">
        <v>1718</v>
      </c>
      <c r="G587" s="121" t="s">
        <v>45</v>
      </c>
      <c r="H587" s="122">
        <v>2022</v>
      </c>
      <c r="I587" s="74">
        <v>110</v>
      </c>
      <c r="J587" s="74">
        <v>110</v>
      </c>
      <c r="K587" s="74">
        <v>110</v>
      </c>
      <c r="L587" s="74">
        <v>110</v>
      </c>
      <c r="M587" s="74">
        <v>110</v>
      </c>
      <c r="N587" s="74">
        <v>110</v>
      </c>
      <c r="O587" s="74">
        <v>110</v>
      </c>
      <c r="P587" s="74">
        <v>110</v>
      </c>
      <c r="Q587" s="74">
        <v>110</v>
      </c>
      <c r="R587" s="74">
        <v>110</v>
      </c>
      <c r="S587" s="74">
        <v>110</v>
      </c>
    </row>
    <row r="588" spans="1:19" ht="15" customHeight="1">
      <c r="A588" s="14">
        <f t="shared" si="25"/>
        <v>588</v>
      </c>
      <c r="B588" s="121" t="s">
        <v>1172</v>
      </c>
      <c r="C588" s="121"/>
      <c r="D588" s="121" t="s">
        <v>1173</v>
      </c>
      <c r="E588" s="121" t="s">
        <v>1174</v>
      </c>
      <c r="F588" s="121" t="s">
        <v>1718</v>
      </c>
      <c r="G588" s="121" t="s">
        <v>47</v>
      </c>
      <c r="H588" s="122">
        <v>2022</v>
      </c>
      <c r="I588" s="74">
        <v>159.96</v>
      </c>
      <c r="J588" s="74">
        <v>160</v>
      </c>
      <c r="K588" s="74">
        <v>160</v>
      </c>
      <c r="L588" s="74">
        <v>160</v>
      </c>
      <c r="M588" s="74">
        <v>160</v>
      </c>
      <c r="N588" s="74">
        <v>160</v>
      </c>
      <c r="O588" s="74">
        <v>160</v>
      </c>
      <c r="P588" s="74">
        <v>160</v>
      </c>
      <c r="Q588" s="74">
        <v>160</v>
      </c>
      <c r="R588" s="74">
        <v>160</v>
      </c>
      <c r="S588" s="74">
        <v>160</v>
      </c>
    </row>
    <row r="589" spans="1:19" ht="15" customHeight="1">
      <c r="A589" s="14">
        <f t="shared" si="25"/>
        <v>589</v>
      </c>
      <c r="B589" s="121" t="s">
        <v>1175</v>
      </c>
      <c r="C589" s="121"/>
      <c r="D589" s="121" t="s">
        <v>1176</v>
      </c>
      <c r="E589" s="121" t="s">
        <v>208</v>
      </c>
      <c r="F589" s="121" t="s">
        <v>1718</v>
      </c>
      <c r="G589" s="121" t="s">
        <v>47</v>
      </c>
      <c r="H589" s="122">
        <v>2022</v>
      </c>
      <c r="I589" s="74">
        <v>183.7</v>
      </c>
      <c r="J589" s="74">
        <v>183.7</v>
      </c>
      <c r="K589" s="74">
        <v>183.7</v>
      </c>
      <c r="L589" s="74">
        <v>183.7</v>
      </c>
      <c r="M589" s="74">
        <v>183.7</v>
      </c>
      <c r="N589" s="74">
        <v>183.7</v>
      </c>
      <c r="O589" s="74">
        <v>183.7</v>
      </c>
      <c r="P589" s="74">
        <v>183.7</v>
      </c>
      <c r="Q589" s="74">
        <v>183.7</v>
      </c>
      <c r="R589" s="74">
        <v>183.7</v>
      </c>
      <c r="S589" s="74">
        <v>183.7</v>
      </c>
    </row>
    <row r="590" spans="1:19" ht="15" customHeight="1">
      <c r="A590" s="14">
        <f t="shared" si="25"/>
        <v>590</v>
      </c>
      <c r="B590" s="121" t="s">
        <v>1177</v>
      </c>
      <c r="C590" s="121"/>
      <c r="D590" s="121" t="s">
        <v>1178</v>
      </c>
      <c r="E590" s="121" t="s">
        <v>1179</v>
      </c>
      <c r="F590" s="121" t="s">
        <v>1718</v>
      </c>
      <c r="G590" s="121" t="s">
        <v>45</v>
      </c>
      <c r="H590" s="122">
        <v>2022</v>
      </c>
      <c r="I590" s="74">
        <v>106.26</v>
      </c>
      <c r="J590" s="74">
        <v>106.3</v>
      </c>
      <c r="K590" s="74">
        <v>106.3</v>
      </c>
      <c r="L590" s="74">
        <v>106.3</v>
      </c>
      <c r="M590" s="74">
        <v>106.3</v>
      </c>
      <c r="N590" s="74">
        <v>106.3</v>
      </c>
      <c r="O590" s="74">
        <v>106.3</v>
      </c>
      <c r="P590" s="74">
        <v>106.3</v>
      </c>
      <c r="Q590" s="74">
        <v>106.3</v>
      </c>
      <c r="R590" s="74">
        <v>106.3</v>
      </c>
      <c r="S590" s="74">
        <v>106.3</v>
      </c>
    </row>
    <row r="591" spans="1:19" ht="15" customHeight="1">
      <c r="A591" s="14">
        <f t="shared" si="25"/>
        <v>591</v>
      </c>
      <c r="B591" s="121" t="s">
        <v>1180</v>
      </c>
      <c r="C591" s="121"/>
      <c r="D591" s="121" t="s">
        <v>1181</v>
      </c>
      <c r="E591" s="121" t="s">
        <v>1179</v>
      </c>
      <c r="F591" s="121" t="s">
        <v>1718</v>
      </c>
      <c r="G591" s="121" t="s">
        <v>45</v>
      </c>
      <c r="H591" s="122">
        <v>2022</v>
      </c>
      <c r="I591" s="74">
        <v>103.85</v>
      </c>
      <c r="J591" s="74">
        <v>103.8</v>
      </c>
      <c r="K591" s="74">
        <v>103.8</v>
      </c>
      <c r="L591" s="74">
        <v>103.8</v>
      </c>
      <c r="M591" s="74">
        <v>103.8</v>
      </c>
      <c r="N591" s="74">
        <v>103.8</v>
      </c>
      <c r="O591" s="74">
        <v>103.8</v>
      </c>
      <c r="P591" s="74">
        <v>103.8</v>
      </c>
      <c r="Q591" s="74">
        <v>103.8</v>
      </c>
      <c r="R591" s="74">
        <v>103.8</v>
      </c>
      <c r="S591" s="74">
        <v>103.8</v>
      </c>
    </row>
    <row r="592" spans="1:19" ht="15" customHeight="1">
      <c r="A592" s="14">
        <f t="shared" si="25"/>
        <v>592</v>
      </c>
      <c r="B592" s="121" t="s">
        <v>1182</v>
      </c>
      <c r="C592" s="121"/>
      <c r="D592" s="121" t="s">
        <v>1183</v>
      </c>
      <c r="E592" s="121" t="s">
        <v>1124</v>
      </c>
      <c r="F592" s="121" t="s">
        <v>1718</v>
      </c>
      <c r="G592" s="121" t="s">
        <v>47</v>
      </c>
      <c r="H592" s="122">
        <v>2022</v>
      </c>
      <c r="I592" s="74">
        <v>194</v>
      </c>
      <c r="J592" s="74">
        <v>194</v>
      </c>
      <c r="K592" s="74">
        <v>194</v>
      </c>
      <c r="L592" s="74">
        <v>194</v>
      </c>
      <c r="M592" s="74">
        <v>194</v>
      </c>
      <c r="N592" s="74">
        <v>194</v>
      </c>
      <c r="O592" s="74">
        <v>194</v>
      </c>
      <c r="P592" s="74">
        <v>194</v>
      </c>
      <c r="Q592" s="74">
        <v>194</v>
      </c>
      <c r="R592" s="74">
        <v>194</v>
      </c>
      <c r="S592" s="74">
        <v>194</v>
      </c>
    </row>
    <row r="593" spans="1:19" ht="15" customHeight="1">
      <c r="A593" s="14">
        <f t="shared" si="25"/>
        <v>593</v>
      </c>
      <c r="B593" s="121" t="s">
        <v>1184</v>
      </c>
      <c r="C593" s="121" t="s">
        <v>3062</v>
      </c>
      <c r="D593" s="121" t="s">
        <v>1185</v>
      </c>
      <c r="E593" s="121" t="s">
        <v>1124</v>
      </c>
      <c r="F593" s="121" t="s">
        <v>1718</v>
      </c>
      <c r="G593" s="121" t="s">
        <v>47</v>
      </c>
      <c r="H593" s="122">
        <v>2022</v>
      </c>
      <c r="I593" s="74">
        <v>98</v>
      </c>
      <c r="J593" s="74">
        <v>98</v>
      </c>
      <c r="K593" s="74">
        <v>98</v>
      </c>
      <c r="L593" s="74">
        <v>98</v>
      </c>
      <c r="M593" s="74">
        <v>98</v>
      </c>
      <c r="N593" s="74">
        <v>98</v>
      </c>
      <c r="O593" s="74">
        <v>98</v>
      </c>
      <c r="P593" s="74">
        <v>98</v>
      </c>
      <c r="Q593" s="74">
        <v>98</v>
      </c>
      <c r="R593" s="74">
        <v>98</v>
      </c>
      <c r="S593" s="74">
        <v>98</v>
      </c>
    </row>
    <row r="594" spans="1:19" ht="15" customHeight="1">
      <c r="A594" s="14">
        <f t="shared" si="25"/>
        <v>594</v>
      </c>
      <c r="B594" s="121" t="s">
        <v>1186</v>
      </c>
      <c r="C594" s="121" t="s">
        <v>3062</v>
      </c>
      <c r="D594" s="121" t="s">
        <v>1187</v>
      </c>
      <c r="E594" s="121" t="s">
        <v>1124</v>
      </c>
      <c r="F594" s="121" t="s">
        <v>1718</v>
      </c>
      <c r="G594" s="121" t="s">
        <v>47</v>
      </c>
      <c r="H594" s="122">
        <v>2022</v>
      </c>
      <c r="I594" s="74">
        <v>100</v>
      </c>
      <c r="J594" s="74">
        <v>100</v>
      </c>
      <c r="K594" s="74">
        <v>100</v>
      </c>
      <c r="L594" s="74">
        <v>100</v>
      </c>
      <c r="M594" s="74">
        <v>100</v>
      </c>
      <c r="N594" s="74">
        <v>100</v>
      </c>
      <c r="O594" s="74">
        <v>100</v>
      </c>
      <c r="P594" s="74">
        <v>100</v>
      </c>
      <c r="Q594" s="74">
        <v>100</v>
      </c>
      <c r="R594" s="74">
        <v>100</v>
      </c>
      <c r="S594" s="74">
        <v>100</v>
      </c>
    </row>
    <row r="595" spans="1:19" ht="15" customHeight="1">
      <c r="A595" s="14">
        <f t="shared" si="25"/>
        <v>595</v>
      </c>
      <c r="B595" s="121" t="s">
        <v>1221</v>
      </c>
      <c r="C595" s="121"/>
      <c r="D595" s="121" t="s">
        <v>1222</v>
      </c>
      <c r="E595" s="121" t="s">
        <v>1223</v>
      </c>
      <c r="F595" s="121" t="s">
        <v>1406</v>
      </c>
      <c r="G595" s="121" t="s">
        <v>55</v>
      </c>
      <c r="H595" s="122">
        <v>2022</v>
      </c>
      <c r="I595" s="74">
        <v>100</v>
      </c>
      <c r="J595" s="74">
        <v>100</v>
      </c>
      <c r="K595" s="74">
        <v>100</v>
      </c>
      <c r="L595" s="74">
        <v>100</v>
      </c>
      <c r="M595" s="74">
        <v>100</v>
      </c>
      <c r="N595" s="74">
        <v>100</v>
      </c>
      <c r="O595" s="74">
        <v>100</v>
      </c>
      <c r="P595" s="74">
        <v>100</v>
      </c>
      <c r="Q595" s="74">
        <v>100</v>
      </c>
      <c r="R595" s="74">
        <v>100</v>
      </c>
      <c r="S595" s="74">
        <v>100</v>
      </c>
    </row>
    <row r="596" spans="1:19" ht="15" customHeight="1">
      <c r="A596" s="14">
        <f t="shared" si="25"/>
        <v>596</v>
      </c>
      <c r="B596" s="121" t="s">
        <v>1226</v>
      </c>
      <c r="C596" s="121"/>
      <c r="D596" s="121" t="s">
        <v>1227</v>
      </c>
      <c r="E596" s="121" t="s">
        <v>1223</v>
      </c>
      <c r="F596" s="121" t="s">
        <v>1406</v>
      </c>
      <c r="G596" s="121" t="s">
        <v>55</v>
      </c>
      <c r="H596" s="122">
        <v>2022</v>
      </c>
      <c r="I596" s="74">
        <v>100</v>
      </c>
      <c r="J596" s="74">
        <v>100</v>
      </c>
      <c r="K596" s="74">
        <v>100</v>
      </c>
      <c r="L596" s="74">
        <v>100</v>
      </c>
      <c r="M596" s="74">
        <v>100</v>
      </c>
      <c r="N596" s="74">
        <v>100</v>
      </c>
      <c r="O596" s="74">
        <v>100</v>
      </c>
      <c r="P596" s="74">
        <v>100</v>
      </c>
      <c r="Q596" s="74">
        <v>100</v>
      </c>
      <c r="R596" s="74">
        <v>100</v>
      </c>
      <c r="S596" s="74">
        <v>100</v>
      </c>
    </row>
    <row r="597" spans="1:19" ht="15" customHeight="1">
      <c r="A597" s="14">
        <f t="shared" si="25"/>
        <v>597</v>
      </c>
      <c r="B597" s="121" t="s">
        <v>1188</v>
      </c>
      <c r="C597" s="121"/>
      <c r="D597" s="121" t="s">
        <v>1189</v>
      </c>
      <c r="E597" s="121" t="s">
        <v>650</v>
      </c>
      <c r="F597" s="121" t="s">
        <v>1718</v>
      </c>
      <c r="G597" s="121" t="s">
        <v>47</v>
      </c>
      <c r="H597" s="122">
        <v>2022</v>
      </c>
      <c r="I597" s="74">
        <v>48</v>
      </c>
      <c r="J597" s="74">
        <v>48</v>
      </c>
      <c r="K597" s="74">
        <v>48</v>
      </c>
      <c r="L597" s="74">
        <v>48</v>
      </c>
      <c r="M597" s="74">
        <v>48</v>
      </c>
      <c r="N597" s="74">
        <v>48</v>
      </c>
      <c r="O597" s="74">
        <v>48</v>
      </c>
      <c r="P597" s="74">
        <v>48</v>
      </c>
      <c r="Q597" s="74">
        <v>48</v>
      </c>
      <c r="R597" s="74">
        <v>48</v>
      </c>
      <c r="S597" s="74">
        <v>48</v>
      </c>
    </row>
    <row r="598" spans="1:19" ht="15" customHeight="1">
      <c r="A598" s="14">
        <f t="shared" si="25"/>
        <v>598</v>
      </c>
      <c r="B598" s="121" t="s">
        <v>1192</v>
      </c>
      <c r="C598" s="121"/>
      <c r="D598" s="121" t="s">
        <v>1193</v>
      </c>
      <c r="E598" s="121" t="s">
        <v>650</v>
      </c>
      <c r="F598" s="121" t="s">
        <v>1718</v>
      </c>
      <c r="G598" s="121" t="s">
        <v>47</v>
      </c>
      <c r="H598" s="122">
        <v>2022</v>
      </c>
      <c r="I598" s="74">
        <v>51</v>
      </c>
      <c r="J598" s="74">
        <v>51</v>
      </c>
      <c r="K598" s="74">
        <v>51</v>
      </c>
      <c r="L598" s="74">
        <v>51</v>
      </c>
      <c r="M598" s="74">
        <v>51</v>
      </c>
      <c r="N598" s="74">
        <v>51</v>
      </c>
      <c r="O598" s="74">
        <v>51</v>
      </c>
      <c r="P598" s="74">
        <v>51</v>
      </c>
      <c r="Q598" s="74">
        <v>51</v>
      </c>
      <c r="R598" s="74">
        <v>51</v>
      </c>
      <c r="S598" s="74">
        <v>51</v>
      </c>
    </row>
    <row r="599" spans="1:19" ht="15" customHeight="1">
      <c r="A599" s="14">
        <f t="shared" si="25"/>
        <v>599</v>
      </c>
      <c r="B599" s="121" t="s">
        <v>1196</v>
      </c>
      <c r="C599" s="121"/>
      <c r="D599" s="121" t="s">
        <v>1197</v>
      </c>
      <c r="E599" s="121" t="s">
        <v>650</v>
      </c>
      <c r="F599" s="121" t="s">
        <v>1718</v>
      </c>
      <c r="G599" s="121" t="s">
        <v>47</v>
      </c>
      <c r="H599" s="122">
        <v>2022</v>
      </c>
      <c r="I599" s="74">
        <v>25.5</v>
      </c>
      <c r="J599" s="74">
        <v>25.5</v>
      </c>
      <c r="K599" s="74">
        <v>25.5</v>
      </c>
      <c r="L599" s="74">
        <v>25.5</v>
      </c>
      <c r="M599" s="74">
        <v>25.5</v>
      </c>
      <c r="N599" s="74">
        <v>25.5</v>
      </c>
      <c r="O599" s="74">
        <v>25.5</v>
      </c>
      <c r="P599" s="74">
        <v>25.5</v>
      </c>
      <c r="Q599" s="74">
        <v>25.5</v>
      </c>
      <c r="R599" s="74">
        <v>25.5</v>
      </c>
      <c r="S599" s="74">
        <v>25.5</v>
      </c>
    </row>
    <row r="600" spans="1:19" ht="15" customHeight="1">
      <c r="A600" s="14">
        <f t="shared" si="25"/>
        <v>600</v>
      </c>
      <c r="B600" s="121" t="s">
        <v>1198</v>
      </c>
      <c r="C600" s="121"/>
      <c r="D600" s="121" t="s">
        <v>1199</v>
      </c>
      <c r="E600" s="121" t="s">
        <v>650</v>
      </c>
      <c r="F600" s="121" t="s">
        <v>1718</v>
      </c>
      <c r="G600" s="121" t="s">
        <v>47</v>
      </c>
      <c r="H600" s="122">
        <v>2022</v>
      </c>
      <c r="I600" s="74">
        <v>24</v>
      </c>
      <c r="J600" s="74">
        <v>24</v>
      </c>
      <c r="K600" s="74">
        <v>24</v>
      </c>
      <c r="L600" s="74">
        <v>24</v>
      </c>
      <c r="M600" s="74">
        <v>24</v>
      </c>
      <c r="N600" s="74">
        <v>24</v>
      </c>
      <c r="O600" s="74">
        <v>24</v>
      </c>
      <c r="P600" s="74">
        <v>24</v>
      </c>
      <c r="Q600" s="74">
        <v>24</v>
      </c>
      <c r="R600" s="74">
        <v>24</v>
      </c>
      <c r="S600" s="74">
        <v>24</v>
      </c>
    </row>
    <row r="601" spans="1:19" ht="15" customHeight="1">
      <c r="A601" s="14">
        <f t="shared" si="25"/>
        <v>601</v>
      </c>
      <c r="B601" s="121" t="s">
        <v>1200</v>
      </c>
      <c r="C601" s="121"/>
      <c r="D601" s="121" t="s">
        <v>1201</v>
      </c>
      <c r="E601" s="121" t="s">
        <v>54</v>
      </c>
      <c r="F601" s="121" t="s">
        <v>1718</v>
      </c>
      <c r="G601" s="121" t="s">
        <v>46</v>
      </c>
      <c r="H601" s="122">
        <v>2022</v>
      </c>
      <c r="I601" s="74">
        <v>200</v>
      </c>
      <c r="J601" s="74">
        <v>200</v>
      </c>
      <c r="K601" s="74">
        <v>200</v>
      </c>
      <c r="L601" s="74">
        <v>200</v>
      </c>
      <c r="M601" s="74">
        <v>200</v>
      </c>
      <c r="N601" s="74">
        <v>200</v>
      </c>
      <c r="O601" s="74">
        <v>200</v>
      </c>
      <c r="P601" s="74">
        <v>200</v>
      </c>
      <c r="Q601" s="74">
        <v>200</v>
      </c>
      <c r="R601" s="74">
        <v>200</v>
      </c>
      <c r="S601" s="74">
        <v>200</v>
      </c>
    </row>
    <row r="602" spans="1:19" ht="15" customHeight="1">
      <c r="A602" s="14">
        <f t="shared" si="25"/>
        <v>602</v>
      </c>
      <c r="B602" s="121" t="s">
        <v>1202</v>
      </c>
      <c r="C602" s="121"/>
      <c r="D602" s="121" t="s">
        <v>1203</v>
      </c>
      <c r="E602" s="121" t="s">
        <v>54</v>
      </c>
      <c r="F602" s="121" t="s">
        <v>1718</v>
      </c>
      <c r="G602" s="121" t="s">
        <v>46</v>
      </c>
      <c r="H602" s="122">
        <v>2022</v>
      </c>
      <c r="I602" s="74">
        <v>200</v>
      </c>
      <c r="J602" s="74">
        <v>200</v>
      </c>
      <c r="K602" s="74">
        <v>200</v>
      </c>
      <c r="L602" s="74">
        <v>200</v>
      </c>
      <c r="M602" s="74">
        <v>200</v>
      </c>
      <c r="N602" s="74">
        <v>200</v>
      </c>
      <c r="O602" s="74">
        <v>200</v>
      </c>
      <c r="P602" s="74">
        <v>200</v>
      </c>
      <c r="Q602" s="74">
        <v>200</v>
      </c>
      <c r="R602" s="74">
        <v>200</v>
      </c>
      <c r="S602" s="74">
        <v>200</v>
      </c>
    </row>
    <row r="603" spans="1:19" ht="15" customHeight="1">
      <c r="A603" s="14">
        <f t="shared" si="25"/>
        <v>603</v>
      </c>
      <c r="B603" s="121" t="s">
        <v>1204</v>
      </c>
      <c r="C603" s="121"/>
      <c r="D603" s="121" t="s">
        <v>1205</v>
      </c>
      <c r="E603" s="121" t="s">
        <v>54</v>
      </c>
      <c r="F603" s="121" t="s">
        <v>1718</v>
      </c>
      <c r="G603" s="121" t="s">
        <v>46</v>
      </c>
      <c r="H603" s="122">
        <v>2022</v>
      </c>
      <c r="I603" s="74">
        <v>110</v>
      </c>
      <c r="J603" s="74">
        <v>110</v>
      </c>
      <c r="K603" s="74">
        <v>110</v>
      </c>
      <c r="L603" s="74">
        <v>110</v>
      </c>
      <c r="M603" s="74">
        <v>110</v>
      </c>
      <c r="N603" s="74">
        <v>110</v>
      </c>
      <c r="O603" s="74">
        <v>110</v>
      </c>
      <c r="P603" s="74">
        <v>110</v>
      </c>
      <c r="Q603" s="74">
        <v>110</v>
      </c>
      <c r="R603" s="74">
        <v>110</v>
      </c>
      <c r="S603" s="74">
        <v>110</v>
      </c>
    </row>
    <row r="604" spans="1:19" ht="15" customHeight="1">
      <c r="A604" s="14">
        <f t="shared" si="25"/>
        <v>604</v>
      </c>
      <c r="B604" s="121" t="s">
        <v>1383</v>
      </c>
      <c r="C604" s="121"/>
      <c r="D604" s="121" t="s">
        <v>1384</v>
      </c>
      <c r="E604" s="121" t="s">
        <v>1368</v>
      </c>
      <c r="F604" s="121" t="s">
        <v>72</v>
      </c>
      <c r="G604" s="121" t="s">
        <v>90</v>
      </c>
      <c r="H604" s="122">
        <v>2022</v>
      </c>
      <c r="I604" s="74">
        <v>200.1</v>
      </c>
      <c r="J604" s="74">
        <v>200.1</v>
      </c>
      <c r="K604" s="74">
        <v>200.1</v>
      </c>
      <c r="L604" s="74">
        <v>200.1</v>
      </c>
      <c r="M604" s="74">
        <v>200.1</v>
      </c>
      <c r="N604" s="74">
        <v>200.1</v>
      </c>
      <c r="O604" s="74">
        <v>200.1</v>
      </c>
      <c r="P604" s="74">
        <v>200.1</v>
      </c>
      <c r="Q604" s="74">
        <v>200.1</v>
      </c>
      <c r="R604" s="74">
        <v>200.1</v>
      </c>
      <c r="S604" s="74">
        <v>200.1</v>
      </c>
    </row>
    <row r="605" spans="1:19" ht="15" customHeight="1">
      <c r="A605" s="14">
        <f t="shared" si="25"/>
        <v>605</v>
      </c>
      <c r="B605" s="121" t="s">
        <v>1385</v>
      </c>
      <c r="C605" s="121"/>
      <c r="D605" s="121" t="s">
        <v>2259</v>
      </c>
      <c r="E605" s="121" t="s">
        <v>1368</v>
      </c>
      <c r="F605" s="121" t="s">
        <v>72</v>
      </c>
      <c r="G605" s="121" t="s">
        <v>90</v>
      </c>
      <c r="H605" s="122">
        <v>2022</v>
      </c>
      <c r="I605" s="74">
        <v>201.6</v>
      </c>
      <c r="J605" s="74">
        <v>201.6</v>
      </c>
      <c r="K605" s="74">
        <v>201.6</v>
      </c>
      <c r="L605" s="74">
        <v>201.6</v>
      </c>
      <c r="M605" s="74">
        <v>201.6</v>
      </c>
      <c r="N605" s="74">
        <v>201.6</v>
      </c>
      <c r="O605" s="74">
        <v>201.6</v>
      </c>
      <c r="P605" s="74">
        <v>201.6</v>
      </c>
      <c r="Q605" s="74">
        <v>201.6</v>
      </c>
      <c r="R605" s="74">
        <v>201.6</v>
      </c>
      <c r="S605" s="74">
        <v>201.6</v>
      </c>
    </row>
    <row r="606" spans="1:19" ht="15" customHeight="1">
      <c r="A606" s="14">
        <f t="shared" si="25"/>
        <v>606</v>
      </c>
      <c r="B606" s="121" t="s">
        <v>1386</v>
      </c>
      <c r="C606" s="121"/>
      <c r="D606" s="121" t="s">
        <v>1387</v>
      </c>
      <c r="E606" s="121" t="s">
        <v>1368</v>
      </c>
      <c r="F606" s="121" t="s">
        <v>72</v>
      </c>
      <c r="G606" s="121" t="s">
        <v>90</v>
      </c>
      <c r="H606" s="122">
        <v>2022</v>
      </c>
      <c r="I606" s="74">
        <v>99.83</v>
      </c>
      <c r="J606" s="74">
        <v>99.8</v>
      </c>
      <c r="K606" s="74">
        <v>99.8</v>
      </c>
      <c r="L606" s="74">
        <v>99.8</v>
      </c>
      <c r="M606" s="74">
        <v>99.8</v>
      </c>
      <c r="N606" s="74">
        <v>99.8</v>
      </c>
      <c r="O606" s="74">
        <v>99.8</v>
      </c>
      <c r="P606" s="74">
        <v>99.8</v>
      </c>
      <c r="Q606" s="74">
        <v>99.8</v>
      </c>
      <c r="R606" s="74">
        <v>99.8</v>
      </c>
      <c r="S606" s="74">
        <v>99.8</v>
      </c>
    </row>
    <row r="607" spans="1:19" ht="15" customHeight="1">
      <c r="A607" s="14">
        <f t="shared" si="25"/>
        <v>607</v>
      </c>
      <c r="B607" s="121" t="s">
        <v>1388</v>
      </c>
      <c r="C607" s="121"/>
      <c r="D607" s="121" t="s">
        <v>1389</v>
      </c>
      <c r="E607" s="121" t="s">
        <v>1368</v>
      </c>
      <c r="F607" s="121" t="s">
        <v>72</v>
      </c>
      <c r="G607" s="121" t="s">
        <v>90</v>
      </c>
      <c r="H607" s="122">
        <v>2022</v>
      </c>
      <c r="I607" s="74">
        <v>103.46</v>
      </c>
      <c r="J607" s="74">
        <v>103.5</v>
      </c>
      <c r="K607" s="74">
        <v>103.5</v>
      </c>
      <c r="L607" s="74">
        <v>103.5</v>
      </c>
      <c r="M607" s="74">
        <v>103.5</v>
      </c>
      <c r="N607" s="74">
        <v>103.5</v>
      </c>
      <c r="O607" s="74">
        <v>103.5</v>
      </c>
      <c r="P607" s="74">
        <v>103.5</v>
      </c>
      <c r="Q607" s="74">
        <v>103.5</v>
      </c>
      <c r="R607" s="74">
        <v>103.5</v>
      </c>
      <c r="S607" s="74">
        <v>103.5</v>
      </c>
    </row>
    <row r="608" spans="1:19" ht="15" customHeight="1">
      <c r="A608" s="14">
        <f t="shared" si="25"/>
        <v>608</v>
      </c>
      <c r="B608" s="121" t="s">
        <v>1242</v>
      </c>
      <c r="C608" s="121"/>
      <c r="D608" s="121" t="s">
        <v>1243</v>
      </c>
      <c r="E608" s="121" t="s">
        <v>1244</v>
      </c>
      <c r="F608" s="121" t="s">
        <v>1406</v>
      </c>
      <c r="G608" s="121" t="s">
        <v>55</v>
      </c>
      <c r="H608" s="122">
        <v>2022</v>
      </c>
      <c r="I608" s="74">
        <v>115.2</v>
      </c>
      <c r="J608" s="74">
        <v>115.2</v>
      </c>
      <c r="K608" s="74">
        <v>115.2</v>
      </c>
      <c r="L608" s="74">
        <v>115.2</v>
      </c>
      <c r="M608" s="74">
        <v>115.2</v>
      </c>
      <c r="N608" s="74">
        <v>115.2</v>
      </c>
      <c r="O608" s="74">
        <v>115.2</v>
      </c>
      <c r="P608" s="74">
        <v>115.2</v>
      </c>
      <c r="Q608" s="74">
        <v>115.2</v>
      </c>
      <c r="R608" s="74">
        <v>115.2</v>
      </c>
      <c r="S608" s="74">
        <v>115.2</v>
      </c>
    </row>
    <row r="609" spans="1:19" ht="15" customHeight="1">
      <c r="A609" s="14">
        <f t="shared" si="25"/>
        <v>609</v>
      </c>
      <c r="B609" s="121" t="s">
        <v>1247</v>
      </c>
      <c r="C609" s="121"/>
      <c r="D609" s="121" t="s">
        <v>1248</v>
      </c>
      <c r="E609" s="121" t="s">
        <v>1244</v>
      </c>
      <c r="F609" s="121" t="s">
        <v>1406</v>
      </c>
      <c r="G609" s="121" t="s">
        <v>55</v>
      </c>
      <c r="H609" s="122">
        <v>2022</v>
      </c>
      <c r="I609" s="74">
        <v>115.2</v>
      </c>
      <c r="J609" s="74">
        <v>115.2</v>
      </c>
      <c r="K609" s="74">
        <v>115.2</v>
      </c>
      <c r="L609" s="74">
        <v>115.2</v>
      </c>
      <c r="M609" s="74">
        <v>115.2</v>
      </c>
      <c r="N609" s="74">
        <v>115.2</v>
      </c>
      <c r="O609" s="74">
        <v>115.2</v>
      </c>
      <c r="P609" s="74">
        <v>115.2</v>
      </c>
      <c r="Q609" s="74">
        <v>115.2</v>
      </c>
      <c r="R609" s="74">
        <v>115.2</v>
      </c>
      <c r="S609" s="74">
        <v>115.2</v>
      </c>
    </row>
    <row r="610" spans="1:19" ht="15" customHeight="1">
      <c r="A610" s="14">
        <f t="shared" si="25"/>
        <v>610</v>
      </c>
      <c r="B610" s="121" t="s">
        <v>2896</v>
      </c>
      <c r="C610" s="121"/>
      <c r="D610" s="121" t="s">
        <v>2897</v>
      </c>
      <c r="E610" s="121" t="s">
        <v>1595</v>
      </c>
      <c r="F610" s="121" t="s">
        <v>1718</v>
      </c>
      <c r="G610" s="121" t="s">
        <v>47</v>
      </c>
      <c r="H610" s="122">
        <v>2022</v>
      </c>
      <c r="I610" s="74">
        <v>201.6</v>
      </c>
      <c r="J610" s="74">
        <v>201.6</v>
      </c>
      <c r="K610" s="74">
        <v>201.6</v>
      </c>
      <c r="L610" s="74">
        <v>201.6</v>
      </c>
      <c r="M610" s="74">
        <v>201.6</v>
      </c>
      <c r="N610" s="74">
        <v>201.6</v>
      </c>
      <c r="O610" s="74">
        <v>201.6</v>
      </c>
      <c r="P610" s="74">
        <v>201.6</v>
      </c>
      <c r="Q610" s="74">
        <v>201.6</v>
      </c>
      <c r="R610" s="74">
        <v>201.6</v>
      </c>
      <c r="S610" s="74">
        <v>201.6</v>
      </c>
    </row>
    <row r="611" spans="1:19" ht="15" customHeight="1">
      <c r="A611" s="14">
        <f t="shared" si="25"/>
        <v>611</v>
      </c>
      <c r="B611" s="121" t="s">
        <v>2898</v>
      </c>
      <c r="C611" s="121"/>
      <c r="D611" s="121" t="s">
        <v>2899</v>
      </c>
      <c r="E611" s="121" t="s">
        <v>1595</v>
      </c>
      <c r="F611" s="121" t="s">
        <v>1718</v>
      </c>
      <c r="G611" s="121" t="s">
        <v>47</v>
      </c>
      <c r="H611" s="122">
        <v>2022</v>
      </c>
      <c r="I611" s="74">
        <v>11.1</v>
      </c>
      <c r="J611" s="74">
        <v>11.1</v>
      </c>
      <c r="K611" s="74">
        <v>11.1</v>
      </c>
      <c r="L611" s="74">
        <v>11.1</v>
      </c>
      <c r="M611" s="74">
        <v>11.1</v>
      </c>
      <c r="N611" s="74">
        <v>11.1</v>
      </c>
      <c r="O611" s="74">
        <v>11.1</v>
      </c>
      <c r="P611" s="74">
        <v>11.1</v>
      </c>
      <c r="Q611" s="74">
        <v>11.1</v>
      </c>
      <c r="R611" s="74">
        <v>11.1</v>
      </c>
      <c r="S611" s="74">
        <v>11.1</v>
      </c>
    </row>
    <row r="612" spans="1:19" ht="15" customHeight="1">
      <c r="A612" s="14">
        <f t="shared" si="25"/>
        <v>612</v>
      </c>
      <c r="B612" s="121" t="s">
        <v>2900</v>
      </c>
      <c r="C612" s="121"/>
      <c r="D612" s="121" t="s">
        <v>2901</v>
      </c>
      <c r="E612" s="121" t="s">
        <v>1595</v>
      </c>
      <c r="F612" s="121" t="s">
        <v>1718</v>
      </c>
      <c r="G612" s="121" t="s">
        <v>47</v>
      </c>
      <c r="H612" s="122">
        <v>2022</v>
      </c>
      <c r="I612" s="74">
        <v>33.6</v>
      </c>
      <c r="J612" s="74">
        <v>33.6</v>
      </c>
      <c r="K612" s="74">
        <v>33.6</v>
      </c>
      <c r="L612" s="74">
        <v>33.6</v>
      </c>
      <c r="M612" s="74">
        <v>33.6</v>
      </c>
      <c r="N612" s="74">
        <v>33.6</v>
      </c>
      <c r="O612" s="74">
        <v>33.6</v>
      </c>
      <c r="P612" s="74">
        <v>33.6</v>
      </c>
      <c r="Q612" s="74">
        <v>33.6</v>
      </c>
      <c r="R612" s="74">
        <v>33.6</v>
      </c>
      <c r="S612" s="74">
        <v>33.6</v>
      </c>
    </row>
    <row r="613" spans="1:19" ht="15" customHeight="1">
      <c r="A613" s="14">
        <f t="shared" si="25"/>
        <v>613</v>
      </c>
      <c r="B613" s="121" t="s">
        <v>2902</v>
      </c>
      <c r="C613" s="121"/>
      <c r="D613" s="121" t="s">
        <v>2903</v>
      </c>
      <c r="E613" s="121" t="s">
        <v>1595</v>
      </c>
      <c r="F613" s="121" t="s">
        <v>1718</v>
      </c>
      <c r="G613" s="121" t="s">
        <v>47</v>
      </c>
      <c r="H613" s="122">
        <v>2022</v>
      </c>
      <c r="I613" s="74">
        <v>22.2</v>
      </c>
      <c r="J613" s="74">
        <v>22.2</v>
      </c>
      <c r="K613" s="74">
        <v>22.2</v>
      </c>
      <c r="L613" s="74">
        <v>22.2</v>
      </c>
      <c r="M613" s="74">
        <v>22.2</v>
      </c>
      <c r="N613" s="74">
        <v>22.2</v>
      </c>
      <c r="O613" s="74">
        <v>22.2</v>
      </c>
      <c r="P613" s="74">
        <v>22.2</v>
      </c>
      <c r="Q613" s="74">
        <v>22.2</v>
      </c>
      <c r="R613" s="74">
        <v>22.2</v>
      </c>
      <c r="S613" s="74">
        <v>22.2</v>
      </c>
    </row>
    <row r="614" spans="1:19" ht="15" customHeight="1">
      <c r="A614" s="14">
        <f t="shared" si="25"/>
        <v>614</v>
      </c>
      <c r="B614" s="121" t="s">
        <v>2904</v>
      </c>
      <c r="C614" s="121"/>
      <c r="D614" s="121" t="s">
        <v>2905</v>
      </c>
      <c r="E614" s="121" t="s">
        <v>1595</v>
      </c>
      <c r="F614" s="121" t="s">
        <v>1718</v>
      </c>
      <c r="G614" s="121" t="s">
        <v>47</v>
      </c>
      <c r="H614" s="122">
        <v>2022</v>
      </c>
      <c r="I614" s="74">
        <v>71.400000000000006</v>
      </c>
      <c r="J614" s="74">
        <v>71.400000000000006</v>
      </c>
      <c r="K614" s="74">
        <v>71.400000000000006</v>
      </c>
      <c r="L614" s="74">
        <v>71.400000000000006</v>
      </c>
      <c r="M614" s="74">
        <v>71.400000000000006</v>
      </c>
      <c r="N614" s="74">
        <v>71.400000000000006</v>
      </c>
      <c r="O614" s="74">
        <v>71.400000000000006</v>
      </c>
      <c r="P614" s="74">
        <v>71.400000000000006</v>
      </c>
      <c r="Q614" s="74">
        <v>71.400000000000006</v>
      </c>
      <c r="R614" s="74">
        <v>71.400000000000006</v>
      </c>
      <c r="S614" s="74">
        <v>71.400000000000006</v>
      </c>
    </row>
    <row r="615" spans="1:19" ht="15" customHeight="1">
      <c r="A615" s="14">
        <f t="shared" si="25"/>
        <v>615</v>
      </c>
      <c r="B615" s="121" t="s">
        <v>2906</v>
      </c>
      <c r="C615" s="121"/>
      <c r="D615" s="121" t="s">
        <v>2907</v>
      </c>
      <c r="E615" s="121" t="s">
        <v>1595</v>
      </c>
      <c r="F615" s="121" t="s">
        <v>1718</v>
      </c>
      <c r="G615" s="121" t="s">
        <v>47</v>
      </c>
      <c r="H615" s="122">
        <v>2022</v>
      </c>
      <c r="I615" s="74">
        <v>33.299999999999997</v>
      </c>
      <c r="J615" s="74">
        <v>33.299999999999997</v>
      </c>
      <c r="K615" s="74">
        <v>33.299999999999997</v>
      </c>
      <c r="L615" s="74">
        <v>33.299999999999997</v>
      </c>
      <c r="M615" s="74">
        <v>33.299999999999997</v>
      </c>
      <c r="N615" s="74">
        <v>33.299999999999997</v>
      </c>
      <c r="O615" s="74">
        <v>33.299999999999997</v>
      </c>
      <c r="P615" s="74">
        <v>33.299999999999997</v>
      </c>
      <c r="Q615" s="74">
        <v>33.299999999999997</v>
      </c>
      <c r="R615" s="74">
        <v>33.299999999999997</v>
      </c>
      <c r="S615" s="74">
        <v>33.299999999999997</v>
      </c>
    </row>
    <row r="616" spans="1:19" ht="15" customHeight="1">
      <c r="A616" s="14">
        <f t="shared" si="25"/>
        <v>616</v>
      </c>
      <c r="B616" s="121" t="s">
        <v>2908</v>
      </c>
      <c r="C616" s="121"/>
      <c r="D616" s="121" t="s">
        <v>2909</v>
      </c>
      <c r="E616" s="121" t="s">
        <v>1595</v>
      </c>
      <c r="F616" s="121" t="s">
        <v>1718</v>
      </c>
      <c r="G616" s="121" t="s">
        <v>47</v>
      </c>
      <c r="H616" s="122">
        <v>2022</v>
      </c>
      <c r="I616" s="74">
        <v>22</v>
      </c>
      <c r="J616" s="74">
        <v>22</v>
      </c>
      <c r="K616" s="74">
        <v>22</v>
      </c>
      <c r="L616" s="74">
        <v>22</v>
      </c>
      <c r="M616" s="74">
        <v>22</v>
      </c>
      <c r="N616" s="74">
        <v>22</v>
      </c>
      <c r="O616" s="74">
        <v>22</v>
      </c>
      <c r="P616" s="74">
        <v>22</v>
      </c>
      <c r="Q616" s="74">
        <v>22</v>
      </c>
      <c r="R616" s="74">
        <v>22</v>
      </c>
      <c r="S616" s="74">
        <v>22</v>
      </c>
    </row>
    <row r="617" spans="1:19" ht="15" customHeight="1">
      <c r="A617" s="14">
        <f t="shared" si="25"/>
        <v>617</v>
      </c>
      <c r="B617" s="121" t="s">
        <v>2910</v>
      </c>
      <c r="C617" s="121"/>
      <c r="D617" s="121" t="s">
        <v>2911</v>
      </c>
      <c r="E617" s="121" t="s">
        <v>1595</v>
      </c>
      <c r="F617" s="121" t="s">
        <v>1718</v>
      </c>
      <c r="G617" s="121" t="s">
        <v>47</v>
      </c>
      <c r="H617" s="122">
        <v>2022</v>
      </c>
      <c r="I617" s="74">
        <v>20</v>
      </c>
      <c r="J617" s="74">
        <v>20</v>
      </c>
      <c r="K617" s="74">
        <v>20</v>
      </c>
      <c r="L617" s="74">
        <v>20</v>
      </c>
      <c r="M617" s="74">
        <v>20</v>
      </c>
      <c r="N617" s="74">
        <v>20</v>
      </c>
      <c r="O617" s="74">
        <v>20</v>
      </c>
      <c r="P617" s="74">
        <v>20</v>
      </c>
      <c r="Q617" s="74">
        <v>20</v>
      </c>
      <c r="R617" s="74">
        <v>20</v>
      </c>
      <c r="S617" s="74">
        <v>20</v>
      </c>
    </row>
    <row r="618" spans="1:19" ht="15" customHeight="1">
      <c r="A618" s="14">
        <f t="shared" si="25"/>
        <v>618</v>
      </c>
      <c r="B618" s="121" t="s">
        <v>2912</v>
      </c>
      <c r="C618" s="121"/>
      <c r="D618" s="121" t="s">
        <v>2913</v>
      </c>
      <c r="E618" s="121" t="s">
        <v>1595</v>
      </c>
      <c r="F618" s="121" t="s">
        <v>1718</v>
      </c>
      <c r="G618" s="121" t="s">
        <v>47</v>
      </c>
      <c r="H618" s="122">
        <v>2022</v>
      </c>
      <c r="I618" s="74">
        <v>76.8</v>
      </c>
      <c r="J618" s="74">
        <v>76.8</v>
      </c>
      <c r="K618" s="74">
        <v>76.8</v>
      </c>
      <c r="L618" s="74">
        <v>76.8</v>
      </c>
      <c r="M618" s="74">
        <v>76.8</v>
      </c>
      <c r="N618" s="74">
        <v>76.8</v>
      </c>
      <c r="O618" s="74">
        <v>76.8</v>
      </c>
      <c r="P618" s="74">
        <v>76.8</v>
      </c>
      <c r="Q618" s="74">
        <v>76.8</v>
      </c>
      <c r="R618" s="74">
        <v>76.8</v>
      </c>
      <c r="S618" s="74">
        <v>76.8</v>
      </c>
    </row>
    <row r="619" spans="1:19" ht="15" customHeight="1">
      <c r="A619" s="14">
        <f t="shared" si="25"/>
        <v>619</v>
      </c>
      <c r="B619" s="121" t="s">
        <v>1265</v>
      </c>
      <c r="C619" s="121"/>
      <c r="D619" s="121" t="s">
        <v>1266</v>
      </c>
      <c r="E619" s="121" t="s">
        <v>1267</v>
      </c>
      <c r="F619" s="121" t="s">
        <v>1406</v>
      </c>
      <c r="G619" s="121" t="s">
        <v>55</v>
      </c>
      <c r="H619" s="122">
        <v>2022</v>
      </c>
      <c r="I619" s="74">
        <v>150</v>
      </c>
      <c r="J619" s="74">
        <v>150</v>
      </c>
      <c r="K619" s="74">
        <v>150</v>
      </c>
      <c r="L619" s="74">
        <v>150</v>
      </c>
      <c r="M619" s="74">
        <v>150</v>
      </c>
      <c r="N619" s="74">
        <v>150</v>
      </c>
      <c r="O619" s="74">
        <v>150</v>
      </c>
      <c r="P619" s="74">
        <v>150</v>
      </c>
      <c r="Q619" s="74">
        <v>150</v>
      </c>
      <c r="R619" s="74">
        <v>150</v>
      </c>
      <c r="S619" s="74">
        <v>150</v>
      </c>
    </row>
    <row r="620" spans="1:19" ht="15" customHeight="1">
      <c r="A620" s="14">
        <f t="shared" si="25"/>
        <v>620</v>
      </c>
      <c r="B620" s="121" t="s">
        <v>1206</v>
      </c>
      <c r="C620" s="121"/>
      <c r="D620" s="121" t="s">
        <v>1207</v>
      </c>
      <c r="E620" s="121" t="s">
        <v>89</v>
      </c>
      <c r="F620" s="121" t="s">
        <v>1718</v>
      </c>
      <c r="G620" s="121" t="s">
        <v>47</v>
      </c>
      <c r="H620" s="122">
        <v>2022</v>
      </c>
      <c r="I620" s="74">
        <v>105.61</v>
      </c>
      <c r="J620" s="74">
        <v>105.6</v>
      </c>
      <c r="K620" s="74">
        <v>105.6</v>
      </c>
      <c r="L620" s="74">
        <v>105.6</v>
      </c>
      <c r="M620" s="74">
        <v>105.6</v>
      </c>
      <c r="N620" s="74">
        <v>105.6</v>
      </c>
      <c r="O620" s="74">
        <v>105.6</v>
      </c>
      <c r="P620" s="74">
        <v>105.6</v>
      </c>
      <c r="Q620" s="74">
        <v>105.6</v>
      </c>
      <c r="R620" s="74">
        <v>105.6</v>
      </c>
      <c r="S620" s="74">
        <v>105.6</v>
      </c>
    </row>
    <row r="621" spans="1:19" ht="15" customHeight="1">
      <c r="A621" s="14">
        <f t="shared" si="25"/>
        <v>621</v>
      </c>
      <c r="B621" s="121" t="s">
        <v>1208</v>
      </c>
      <c r="C621" s="121"/>
      <c r="D621" s="121" t="s">
        <v>1209</v>
      </c>
      <c r="E621" s="121" t="s">
        <v>89</v>
      </c>
      <c r="F621" s="121" t="s">
        <v>1718</v>
      </c>
      <c r="G621" s="121" t="s">
        <v>47</v>
      </c>
      <c r="H621" s="122">
        <v>2022</v>
      </c>
      <c r="I621" s="74">
        <v>105.61</v>
      </c>
      <c r="J621" s="74">
        <v>105.6</v>
      </c>
      <c r="K621" s="74">
        <v>105.6</v>
      </c>
      <c r="L621" s="74">
        <v>105.6</v>
      </c>
      <c r="M621" s="74">
        <v>105.6</v>
      </c>
      <c r="N621" s="74">
        <v>105.6</v>
      </c>
      <c r="O621" s="74">
        <v>105.6</v>
      </c>
      <c r="P621" s="74">
        <v>105.6</v>
      </c>
      <c r="Q621" s="74">
        <v>105.6</v>
      </c>
      <c r="R621" s="74">
        <v>105.6</v>
      </c>
      <c r="S621" s="74">
        <v>105.6</v>
      </c>
    </row>
    <row r="622" spans="1:19" ht="15" customHeight="1">
      <c r="A622" s="14">
        <f t="shared" si="25"/>
        <v>622</v>
      </c>
      <c r="B622" s="121" t="s">
        <v>1255</v>
      </c>
      <c r="C622" s="121"/>
      <c r="D622" s="121" t="s">
        <v>1256</v>
      </c>
      <c r="E622" s="121" t="s">
        <v>1257</v>
      </c>
      <c r="F622" s="121" t="s">
        <v>1406</v>
      </c>
      <c r="G622" s="121" t="s">
        <v>55</v>
      </c>
      <c r="H622" s="122">
        <v>2022</v>
      </c>
      <c r="I622" s="74">
        <v>144.30000000000001</v>
      </c>
      <c r="J622" s="74">
        <v>144.30000000000001</v>
      </c>
      <c r="K622" s="74">
        <v>144.30000000000001</v>
      </c>
      <c r="L622" s="74">
        <v>144.30000000000001</v>
      </c>
      <c r="M622" s="74">
        <v>144.30000000000001</v>
      </c>
      <c r="N622" s="74">
        <v>144.30000000000001</v>
      </c>
      <c r="O622" s="74">
        <v>144.30000000000001</v>
      </c>
      <c r="P622" s="74">
        <v>144.30000000000001</v>
      </c>
      <c r="Q622" s="74">
        <v>144.30000000000001</v>
      </c>
      <c r="R622" s="74">
        <v>144.30000000000001</v>
      </c>
      <c r="S622" s="74">
        <v>144.30000000000001</v>
      </c>
    </row>
    <row r="623" spans="1:19" ht="15" customHeight="1">
      <c r="A623" s="14">
        <f t="shared" si="25"/>
        <v>623</v>
      </c>
      <c r="B623" s="121" t="s">
        <v>1261</v>
      </c>
      <c r="C623" s="121"/>
      <c r="D623" s="121" t="s">
        <v>1262</v>
      </c>
      <c r="E623" s="121" t="s">
        <v>1257</v>
      </c>
      <c r="F623" s="121" t="s">
        <v>1406</v>
      </c>
      <c r="G623" s="121" t="s">
        <v>55</v>
      </c>
      <c r="H623" s="122">
        <v>2022</v>
      </c>
      <c r="I623" s="74">
        <v>144.30000000000001</v>
      </c>
      <c r="J623" s="74">
        <v>144.30000000000001</v>
      </c>
      <c r="K623" s="74">
        <v>144.30000000000001</v>
      </c>
      <c r="L623" s="74">
        <v>144.30000000000001</v>
      </c>
      <c r="M623" s="74">
        <v>144.30000000000001</v>
      </c>
      <c r="N623" s="74">
        <v>144.30000000000001</v>
      </c>
      <c r="O623" s="74">
        <v>144.30000000000001</v>
      </c>
      <c r="P623" s="74">
        <v>144.30000000000001</v>
      </c>
      <c r="Q623" s="74">
        <v>144.30000000000001</v>
      </c>
      <c r="R623" s="74">
        <v>144.30000000000001</v>
      </c>
      <c r="S623" s="74">
        <v>144.30000000000001</v>
      </c>
    </row>
    <row r="624" spans="1:19" ht="15" customHeight="1">
      <c r="A624" s="14">
        <f t="shared" si="25"/>
        <v>624</v>
      </c>
      <c r="B624" s="121" t="s">
        <v>1390</v>
      </c>
      <c r="C624" s="121"/>
      <c r="D624" s="121" t="s">
        <v>1391</v>
      </c>
      <c r="E624" s="121" t="s">
        <v>394</v>
      </c>
      <c r="F624" s="121" t="s">
        <v>72</v>
      </c>
      <c r="G624" s="121" t="s">
        <v>90</v>
      </c>
      <c r="H624" s="122">
        <v>2022</v>
      </c>
      <c r="I624" s="74">
        <v>162.80000000000001</v>
      </c>
      <c r="J624" s="74">
        <v>162.80000000000001</v>
      </c>
      <c r="K624" s="74">
        <v>162.80000000000001</v>
      </c>
      <c r="L624" s="74">
        <v>162.80000000000001</v>
      </c>
      <c r="M624" s="74">
        <v>162.80000000000001</v>
      </c>
      <c r="N624" s="74">
        <v>162.80000000000001</v>
      </c>
      <c r="O624" s="74">
        <v>162.80000000000001</v>
      </c>
      <c r="P624" s="74">
        <v>162.80000000000001</v>
      </c>
      <c r="Q624" s="74">
        <v>162.80000000000001</v>
      </c>
      <c r="R624" s="74">
        <v>162.80000000000001</v>
      </c>
      <c r="S624" s="74">
        <v>162.80000000000001</v>
      </c>
    </row>
    <row r="625" spans="1:19" ht="15" customHeight="1">
      <c r="A625" s="14">
        <f t="shared" si="25"/>
        <v>625</v>
      </c>
      <c r="B625" s="121" t="s">
        <v>1210</v>
      </c>
      <c r="C625" s="121"/>
      <c r="D625" s="121" t="s">
        <v>1211</v>
      </c>
      <c r="E625" s="121" t="s">
        <v>1102</v>
      </c>
      <c r="F625" s="121" t="s">
        <v>1718</v>
      </c>
      <c r="G625" s="121" t="s">
        <v>47</v>
      </c>
      <c r="H625" s="122">
        <v>2022</v>
      </c>
      <c r="I625" s="74">
        <v>196.6</v>
      </c>
      <c r="J625" s="74">
        <v>196.6</v>
      </c>
      <c r="K625" s="74">
        <v>196.6</v>
      </c>
      <c r="L625" s="74">
        <v>196.6</v>
      </c>
      <c r="M625" s="74">
        <v>196.6</v>
      </c>
      <c r="N625" s="74">
        <v>196.6</v>
      </c>
      <c r="O625" s="74">
        <v>196.6</v>
      </c>
      <c r="P625" s="74">
        <v>196.6</v>
      </c>
      <c r="Q625" s="74">
        <v>196.6</v>
      </c>
      <c r="R625" s="74">
        <v>196.6</v>
      </c>
      <c r="S625" s="74">
        <v>196.6</v>
      </c>
    </row>
    <row r="626" spans="1:19" ht="15" customHeight="1">
      <c r="A626" s="14">
        <f t="shared" si="25"/>
        <v>626</v>
      </c>
      <c r="B626" s="121" t="s">
        <v>1212</v>
      </c>
      <c r="C626" s="121"/>
      <c r="D626" s="121" t="s">
        <v>1213</v>
      </c>
      <c r="E626" s="121" t="s">
        <v>1214</v>
      </c>
      <c r="F626" s="121" t="s">
        <v>1718</v>
      </c>
      <c r="G626" s="121" t="s">
        <v>47</v>
      </c>
      <c r="H626" s="122">
        <v>2022</v>
      </c>
      <c r="I626" s="74">
        <v>92.61</v>
      </c>
      <c r="J626" s="74">
        <v>92.6</v>
      </c>
      <c r="K626" s="74">
        <v>92.6</v>
      </c>
      <c r="L626" s="74">
        <v>92.6</v>
      </c>
      <c r="M626" s="74">
        <v>92.6</v>
      </c>
      <c r="N626" s="74">
        <v>92.6</v>
      </c>
      <c r="O626" s="74">
        <v>92.6</v>
      </c>
      <c r="P626" s="74">
        <v>92.6</v>
      </c>
      <c r="Q626" s="74">
        <v>92.6</v>
      </c>
      <c r="R626" s="74">
        <v>92.6</v>
      </c>
      <c r="S626" s="74">
        <v>92.6</v>
      </c>
    </row>
    <row r="627" spans="1:19" ht="15" customHeight="1">
      <c r="A627" s="14">
        <f t="shared" si="25"/>
        <v>627</v>
      </c>
      <c r="B627" s="121" t="s">
        <v>1215</v>
      </c>
      <c r="C627" s="121"/>
      <c r="D627" s="121" t="s">
        <v>1216</v>
      </c>
      <c r="E627" s="121" t="s">
        <v>1214</v>
      </c>
      <c r="F627" s="121" t="s">
        <v>1718</v>
      </c>
      <c r="G627" s="121" t="s">
        <v>47</v>
      </c>
      <c r="H627" s="122">
        <v>2022</v>
      </c>
      <c r="I627" s="74">
        <v>60</v>
      </c>
      <c r="J627" s="74">
        <v>60</v>
      </c>
      <c r="K627" s="74">
        <v>60</v>
      </c>
      <c r="L627" s="74">
        <v>60</v>
      </c>
      <c r="M627" s="74">
        <v>60</v>
      </c>
      <c r="N627" s="74">
        <v>60</v>
      </c>
      <c r="O627" s="74">
        <v>60</v>
      </c>
      <c r="P627" s="74">
        <v>60</v>
      </c>
      <c r="Q627" s="74">
        <v>60</v>
      </c>
      <c r="R627" s="74">
        <v>60</v>
      </c>
      <c r="S627" s="74">
        <v>60</v>
      </c>
    </row>
    <row r="628" spans="1:19" ht="15" customHeight="1">
      <c r="A628" s="14">
        <f t="shared" si="25"/>
        <v>628</v>
      </c>
      <c r="B628" s="121" t="s">
        <v>1217</v>
      </c>
      <c r="C628" s="121"/>
      <c r="D628" s="121" t="s">
        <v>1218</v>
      </c>
      <c r="E628" s="121" t="s">
        <v>275</v>
      </c>
      <c r="F628" s="121" t="s">
        <v>1718</v>
      </c>
      <c r="G628" s="121" t="s">
        <v>47</v>
      </c>
      <c r="H628" s="122">
        <v>2022</v>
      </c>
      <c r="I628" s="74">
        <v>58.8</v>
      </c>
      <c r="J628" s="74">
        <v>58.8</v>
      </c>
      <c r="K628" s="74">
        <v>58.8</v>
      </c>
      <c r="L628" s="74">
        <v>58.8</v>
      </c>
      <c r="M628" s="74">
        <v>58.8</v>
      </c>
      <c r="N628" s="74">
        <v>58.8</v>
      </c>
      <c r="O628" s="74">
        <v>58.8</v>
      </c>
      <c r="P628" s="74">
        <v>58.8</v>
      </c>
      <c r="Q628" s="74">
        <v>58.8</v>
      </c>
      <c r="R628" s="74">
        <v>58.8</v>
      </c>
      <c r="S628" s="74">
        <v>58.8</v>
      </c>
    </row>
    <row r="629" spans="1:19" ht="15" customHeight="1">
      <c r="A629" s="14">
        <f t="shared" si="25"/>
        <v>629</v>
      </c>
      <c r="B629" s="121" t="s">
        <v>1278</v>
      </c>
      <c r="C629" s="121"/>
      <c r="D629" s="121" t="s">
        <v>1279</v>
      </c>
      <c r="E629" s="121" t="s">
        <v>1223</v>
      </c>
      <c r="F629" s="121" t="s">
        <v>1406</v>
      </c>
      <c r="G629" s="121" t="s">
        <v>55</v>
      </c>
      <c r="H629" s="122">
        <v>2022</v>
      </c>
      <c r="I629" s="74">
        <v>151.19999999999999</v>
      </c>
      <c r="J629" s="74">
        <v>151.19999999999999</v>
      </c>
      <c r="K629" s="74">
        <v>151.19999999999999</v>
      </c>
      <c r="L629" s="74">
        <v>151.19999999999999</v>
      </c>
      <c r="M629" s="74">
        <v>151.19999999999999</v>
      </c>
      <c r="N629" s="74">
        <v>151.19999999999999</v>
      </c>
      <c r="O629" s="74">
        <v>151.19999999999999</v>
      </c>
      <c r="P629" s="74">
        <v>151.19999999999999</v>
      </c>
      <c r="Q629" s="74">
        <v>151.19999999999999</v>
      </c>
      <c r="R629" s="74">
        <v>151.19999999999999</v>
      </c>
      <c r="S629" s="74">
        <v>151.19999999999999</v>
      </c>
    </row>
    <row r="630" spans="1:19" ht="15" customHeight="1">
      <c r="A630" s="14">
        <f t="shared" si="25"/>
        <v>630</v>
      </c>
      <c r="B630" s="121" t="s">
        <v>2665</v>
      </c>
      <c r="C630" s="121"/>
      <c r="D630" s="121" t="s">
        <v>2666</v>
      </c>
      <c r="E630" s="121" t="s">
        <v>1626</v>
      </c>
      <c r="F630" s="121" t="s">
        <v>1718</v>
      </c>
      <c r="G630" s="121" t="s">
        <v>47</v>
      </c>
      <c r="H630" s="122">
        <v>2022</v>
      </c>
      <c r="I630" s="74">
        <v>151.19999999999999</v>
      </c>
      <c r="J630" s="74">
        <v>151.19999999999999</v>
      </c>
      <c r="K630" s="74">
        <v>151.19999999999999</v>
      </c>
      <c r="L630" s="74">
        <v>151.19999999999999</v>
      </c>
      <c r="M630" s="74">
        <v>151.19999999999999</v>
      </c>
      <c r="N630" s="74">
        <v>151.19999999999999</v>
      </c>
      <c r="O630" s="74">
        <v>151.19999999999999</v>
      </c>
      <c r="P630" s="74">
        <v>151.19999999999999</v>
      </c>
      <c r="Q630" s="74">
        <v>151.19999999999999</v>
      </c>
      <c r="R630" s="74">
        <v>151.19999999999999</v>
      </c>
      <c r="S630" s="74">
        <v>151.19999999999999</v>
      </c>
    </row>
    <row r="631" spans="1:19" ht="15" customHeight="1">
      <c r="A631" s="14">
        <f t="shared" si="25"/>
        <v>631</v>
      </c>
      <c r="B631" s="121" t="s">
        <v>2667</v>
      </c>
      <c r="C631" s="121"/>
      <c r="D631" s="121" t="s">
        <v>2668</v>
      </c>
      <c r="E631" s="121" t="s">
        <v>1626</v>
      </c>
      <c r="F631" s="121" t="s">
        <v>1718</v>
      </c>
      <c r="G631" s="121" t="s">
        <v>47</v>
      </c>
      <c r="H631" s="122">
        <v>2022</v>
      </c>
      <c r="I631" s="74">
        <v>151.19999999999999</v>
      </c>
      <c r="J631" s="74">
        <v>151.19999999999999</v>
      </c>
      <c r="K631" s="74">
        <v>151.19999999999999</v>
      </c>
      <c r="L631" s="74">
        <v>151.19999999999999</v>
      </c>
      <c r="M631" s="74">
        <v>151.19999999999999</v>
      </c>
      <c r="N631" s="74">
        <v>151.19999999999999</v>
      </c>
      <c r="O631" s="74">
        <v>151.19999999999999</v>
      </c>
      <c r="P631" s="74">
        <v>151.19999999999999</v>
      </c>
      <c r="Q631" s="74">
        <v>151.19999999999999</v>
      </c>
      <c r="R631" s="74">
        <v>151.19999999999999</v>
      </c>
      <c r="S631" s="74">
        <v>151.19999999999999</v>
      </c>
    </row>
    <row r="632" spans="1:19" ht="15" customHeight="1">
      <c r="A632" s="14">
        <f t="shared" si="25"/>
        <v>632</v>
      </c>
      <c r="B632" s="121" t="s">
        <v>1631</v>
      </c>
      <c r="C632" s="121"/>
      <c r="D632" s="121" t="s">
        <v>2260</v>
      </c>
      <c r="E632" s="121" t="s">
        <v>48</v>
      </c>
      <c r="F632" s="121" t="s">
        <v>72</v>
      </c>
      <c r="G632" s="121" t="s">
        <v>90</v>
      </c>
      <c r="H632" s="122">
        <v>2022</v>
      </c>
      <c r="I632" s="74">
        <v>144.9</v>
      </c>
      <c r="J632" s="74">
        <v>144.9</v>
      </c>
      <c r="K632" s="74">
        <v>144.9</v>
      </c>
      <c r="L632" s="74">
        <v>144.9</v>
      </c>
      <c r="M632" s="74">
        <v>144.9</v>
      </c>
      <c r="N632" s="74">
        <v>144.9</v>
      </c>
      <c r="O632" s="74">
        <v>144.9</v>
      </c>
      <c r="P632" s="74">
        <v>144.9</v>
      </c>
      <c r="Q632" s="74">
        <v>144.9</v>
      </c>
      <c r="R632" s="74">
        <v>144.9</v>
      </c>
      <c r="S632" s="74">
        <v>144.9</v>
      </c>
    </row>
    <row r="633" spans="1:19" ht="15" customHeight="1">
      <c r="A633" s="14">
        <f t="shared" si="25"/>
        <v>633</v>
      </c>
      <c r="B633" s="121" t="s">
        <v>1282</v>
      </c>
      <c r="C633" s="121"/>
      <c r="D633" s="121" t="s">
        <v>1283</v>
      </c>
      <c r="E633" s="121" t="s">
        <v>1099</v>
      </c>
      <c r="F633" s="121" t="s">
        <v>1406</v>
      </c>
      <c r="G633" s="121" t="s">
        <v>55</v>
      </c>
      <c r="H633" s="122">
        <v>2022</v>
      </c>
      <c r="I633" s="74">
        <v>109.15</v>
      </c>
      <c r="J633" s="74">
        <v>109.2</v>
      </c>
      <c r="K633" s="74">
        <v>109.2</v>
      </c>
      <c r="L633" s="74">
        <v>109.2</v>
      </c>
      <c r="M633" s="74">
        <v>109.2</v>
      </c>
      <c r="N633" s="74">
        <v>109.2</v>
      </c>
      <c r="O633" s="74">
        <v>109.2</v>
      </c>
      <c r="P633" s="74">
        <v>109.2</v>
      </c>
      <c r="Q633" s="74">
        <v>109.2</v>
      </c>
      <c r="R633" s="74">
        <v>109.2</v>
      </c>
      <c r="S633" s="74">
        <v>109.2</v>
      </c>
    </row>
    <row r="634" spans="1:19" ht="15" customHeight="1">
      <c r="A634" s="14">
        <f t="shared" si="25"/>
        <v>634</v>
      </c>
      <c r="B634" s="121" t="s">
        <v>1286</v>
      </c>
      <c r="C634" s="121"/>
      <c r="D634" s="121" t="s">
        <v>1287</v>
      </c>
      <c r="E634" s="121" t="s">
        <v>1099</v>
      </c>
      <c r="F634" s="121" t="s">
        <v>1406</v>
      </c>
      <c r="G634" s="121" t="s">
        <v>55</v>
      </c>
      <c r="H634" s="122">
        <v>2022</v>
      </c>
      <c r="I634" s="74">
        <v>109.15</v>
      </c>
      <c r="J634" s="74">
        <v>109.2</v>
      </c>
      <c r="K634" s="74">
        <v>109.2</v>
      </c>
      <c r="L634" s="74">
        <v>109.2</v>
      </c>
      <c r="M634" s="74">
        <v>109.2</v>
      </c>
      <c r="N634" s="74">
        <v>109.2</v>
      </c>
      <c r="O634" s="74">
        <v>109.2</v>
      </c>
      <c r="P634" s="74">
        <v>109.2</v>
      </c>
      <c r="Q634" s="74">
        <v>109.2</v>
      </c>
      <c r="R634" s="74">
        <v>109.2</v>
      </c>
      <c r="S634" s="74">
        <v>109.2</v>
      </c>
    </row>
    <row r="635" spans="1:19" ht="15" customHeight="1">
      <c r="A635" s="14">
        <f t="shared" si="25"/>
        <v>635</v>
      </c>
      <c r="B635" s="121" t="s">
        <v>1288</v>
      </c>
      <c r="C635" s="121"/>
      <c r="D635" s="121" t="s">
        <v>1289</v>
      </c>
      <c r="E635" s="121" t="s">
        <v>1099</v>
      </c>
      <c r="F635" s="121" t="s">
        <v>1406</v>
      </c>
      <c r="G635" s="121" t="s">
        <v>55</v>
      </c>
      <c r="H635" s="122">
        <v>2022</v>
      </c>
      <c r="I635" s="74">
        <v>94.19</v>
      </c>
      <c r="J635" s="74">
        <v>94.2</v>
      </c>
      <c r="K635" s="74">
        <v>94.2</v>
      </c>
      <c r="L635" s="74">
        <v>94.2</v>
      </c>
      <c r="M635" s="74">
        <v>94.2</v>
      </c>
      <c r="N635" s="74">
        <v>94.2</v>
      </c>
      <c r="O635" s="74">
        <v>94.2</v>
      </c>
      <c r="P635" s="74">
        <v>94.2</v>
      </c>
      <c r="Q635" s="74">
        <v>94.2</v>
      </c>
      <c r="R635" s="74">
        <v>94.2</v>
      </c>
      <c r="S635" s="74">
        <v>94.2</v>
      </c>
    </row>
    <row r="636" spans="1:19" ht="15" customHeight="1">
      <c r="A636" s="14">
        <f t="shared" si="25"/>
        <v>636</v>
      </c>
      <c r="B636" s="121" t="s">
        <v>1292</v>
      </c>
      <c r="C636" s="121"/>
      <c r="D636" s="121" t="s">
        <v>1293</v>
      </c>
      <c r="E636" s="121" t="s">
        <v>1099</v>
      </c>
      <c r="F636" s="121" t="s">
        <v>1406</v>
      </c>
      <c r="G636" s="121" t="s">
        <v>55</v>
      </c>
      <c r="H636" s="122">
        <v>2022</v>
      </c>
      <c r="I636" s="74">
        <v>96.6</v>
      </c>
      <c r="J636" s="74">
        <v>96.6</v>
      </c>
      <c r="K636" s="74">
        <v>96.6</v>
      </c>
      <c r="L636" s="74">
        <v>96.6</v>
      </c>
      <c r="M636" s="74">
        <v>96.6</v>
      </c>
      <c r="N636" s="74">
        <v>96.6</v>
      </c>
      <c r="O636" s="74">
        <v>96.6</v>
      </c>
      <c r="P636" s="74">
        <v>96.6</v>
      </c>
      <c r="Q636" s="74">
        <v>96.6</v>
      </c>
      <c r="R636" s="74">
        <v>96.6</v>
      </c>
      <c r="S636" s="74">
        <v>96.6</v>
      </c>
    </row>
    <row r="637" spans="1:19" ht="15" customHeight="1">
      <c r="A637" s="14">
        <f t="shared" si="25"/>
        <v>637</v>
      </c>
      <c r="B637" s="121" t="s">
        <v>1219</v>
      </c>
      <c r="C637" s="121"/>
      <c r="D637" s="121" t="s">
        <v>1220</v>
      </c>
      <c r="E637" s="121" t="s">
        <v>275</v>
      </c>
      <c r="F637" s="121" t="s">
        <v>1718</v>
      </c>
      <c r="G637" s="121" t="s">
        <v>47</v>
      </c>
      <c r="H637" s="122">
        <v>2022</v>
      </c>
      <c r="I637" s="74">
        <v>142.5</v>
      </c>
      <c r="J637" s="74">
        <v>142.5</v>
      </c>
      <c r="K637" s="74">
        <v>142.5</v>
      </c>
      <c r="L637" s="74">
        <v>142.5</v>
      </c>
      <c r="M637" s="74">
        <v>142.5</v>
      </c>
      <c r="N637" s="74">
        <v>142.5</v>
      </c>
      <c r="O637" s="74">
        <v>142.5</v>
      </c>
      <c r="P637" s="74">
        <v>142.5</v>
      </c>
      <c r="Q637" s="74">
        <v>142.5</v>
      </c>
      <c r="R637" s="74">
        <v>142.5</v>
      </c>
      <c r="S637" s="74">
        <v>142.5</v>
      </c>
    </row>
    <row r="638" spans="1:19" ht="15" customHeight="1">
      <c r="A638" s="14">
        <f t="shared" si="25"/>
        <v>638</v>
      </c>
      <c r="B638" s="121" t="s">
        <v>1224</v>
      </c>
      <c r="C638" s="121"/>
      <c r="D638" s="121" t="s">
        <v>1225</v>
      </c>
      <c r="E638" s="121" t="s">
        <v>275</v>
      </c>
      <c r="F638" s="121" t="s">
        <v>1718</v>
      </c>
      <c r="G638" s="121" t="s">
        <v>47</v>
      </c>
      <c r="H638" s="122">
        <v>2022</v>
      </c>
      <c r="I638" s="74">
        <v>115.5</v>
      </c>
      <c r="J638" s="74">
        <v>115.5</v>
      </c>
      <c r="K638" s="74">
        <v>115.5</v>
      </c>
      <c r="L638" s="74">
        <v>115.5</v>
      </c>
      <c r="M638" s="74">
        <v>115.5</v>
      </c>
      <c r="N638" s="74">
        <v>115.5</v>
      </c>
      <c r="O638" s="74">
        <v>115.5</v>
      </c>
      <c r="P638" s="74">
        <v>115.5</v>
      </c>
      <c r="Q638" s="74">
        <v>115.5</v>
      </c>
      <c r="R638" s="74">
        <v>115.5</v>
      </c>
      <c r="S638" s="74">
        <v>115.5</v>
      </c>
    </row>
    <row r="639" spans="1:19" ht="15" customHeight="1">
      <c r="A639" s="14">
        <f t="shared" si="25"/>
        <v>639</v>
      </c>
      <c r="B639" s="121" t="s">
        <v>3187</v>
      </c>
      <c r="C639" s="121"/>
      <c r="D639" s="121" t="s">
        <v>3188</v>
      </c>
      <c r="E639" s="121" t="s">
        <v>275</v>
      </c>
      <c r="F639" s="121" t="s">
        <v>1718</v>
      </c>
      <c r="G639" s="121" t="s">
        <v>47</v>
      </c>
      <c r="H639" s="122">
        <v>2022</v>
      </c>
      <c r="I639" s="74">
        <v>106.92</v>
      </c>
      <c r="J639" s="74">
        <v>106.9</v>
      </c>
      <c r="K639" s="74">
        <v>106.9</v>
      </c>
      <c r="L639" s="74">
        <v>106.9</v>
      </c>
      <c r="M639" s="74">
        <v>106.9</v>
      </c>
      <c r="N639" s="74">
        <v>106.9</v>
      </c>
      <c r="O639" s="74">
        <v>106.9</v>
      </c>
      <c r="P639" s="74">
        <v>106.9</v>
      </c>
      <c r="Q639" s="74">
        <v>106.9</v>
      </c>
      <c r="R639" s="74">
        <v>106.9</v>
      </c>
      <c r="S639" s="74">
        <v>106.9</v>
      </c>
    </row>
    <row r="640" spans="1:19" ht="15" customHeight="1">
      <c r="A640" s="14">
        <f t="shared" si="25"/>
        <v>640</v>
      </c>
      <c r="B640" s="121" t="s">
        <v>3189</v>
      </c>
      <c r="C640" s="121"/>
      <c r="D640" s="121" t="s">
        <v>3190</v>
      </c>
      <c r="E640" s="121" t="s">
        <v>275</v>
      </c>
      <c r="F640" s="121" t="s">
        <v>1718</v>
      </c>
      <c r="G640" s="121" t="s">
        <v>47</v>
      </c>
      <c r="H640" s="122">
        <v>2022</v>
      </c>
      <c r="I640" s="74">
        <v>108.54</v>
      </c>
      <c r="J640" s="74">
        <v>108.5</v>
      </c>
      <c r="K640" s="74">
        <v>108.5</v>
      </c>
      <c r="L640" s="74">
        <v>108.5</v>
      </c>
      <c r="M640" s="74">
        <v>108.5</v>
      </c>
      <c r="N640" s="74">
        <v>108.5</v>
      </c>
      <c r="O640" s="74">
        <v>108.5</v>
      </c>
      <c r="P640" s="74">
        <v>108.5</v>
      </c>
      <c r="Q640" s="74">
        <v>108.5</v>
      </c>
      <c r="R640" s="74">
        <v>108.5</v>
      </c>
      <c r="S640" s="74">
        <v>108.5</v>
      </c>
    </row>
    <row r="641" spans="1:19" ht="15" customHeight="1">
      <c r="A641" s="14">
        <f t="shared" si="25"/>
        <v>641</v>
      </c>
      <c r="B641" s="121" t="s">
        <v>1392</v>
      </c>
      <c r="C641" s="121"/>
      <c r="D641" s="121" t="s">
        <v>1393</v>
      </c>
      <c r="E641" s="121" t="s">
        <v>394</v>
      </c>
      <c r="F641" s="121" t="s">
        <v>72</v>
      </c>
      <c r="G641" s="121" t="s">
        <v>90</v>
      </c>
      <c r="H641" s="122">
        <v>2022</v>
      </c>
      <c r="I641" s="74">
        <v>179.85</v>
      </c>
      <c r="J641" s="74">
        <v>179.9</v>
      </c>
      <c r="K641" s="74">
        <v>179.9</v>
      </c>
      <c r="L641" s="74">
        <v>179.9</v>
      </c>
      <c r="M641" s="74">
        <v>179.9</v>
      </c>
      <c r="N641" s="74">
        <v>179.9</v>
      </c>
      <c r="O641" s="74">
        <v>179.9</v>
      </c>
      <c r="P641" s="74">
        <v>179.9</v>
      </c>
      <c r="Q641" s="74">
        <v>179.9</v>
      </c>
      <c r="R641" s="74">
        <v>179.9</v>
      </c>
      <c r="S641" s="74">
        <v>179.9</v>
      </c>
    </row>
    <row r="642" spans="1:19" ht="15" customHeight="1">
      <c r="A642" s="14">
        <f t="shared" si="25"/>
        <v>642</v>
      </c>
      <c r="B642" s="121" t="s">
        <v>1394</v>
      </c>
      <c r="C642" s="121"/>
      <c r="D642" s="121" t="s">
        <v>1395</v>
      </c>
      <c r="E642" s="121" t="s">
        <v>394</v>
      </c>
      <c r="F642" s="121" t="s">
        <v>72</v>
      </c>
      <c r="G642" s="121" t="s">
        <v>90</v>
      </c>
      <c r="H642" s="122">
        <v>2022</v>
      </c>
      <c r="I642" s="74">
        <v>200.12</v>
      </c>
      <c r="J642" s="74">
        <v>200.1</v>
      </c>
      <c r="K642" s="74">
        <v>200.1</v>
      </c>
      <c r="L642" s="74">
        <v>200.1</v>
      </c>
      <c r="M642" s="74">
        <v>200.1</v>
      </c>
      <c r="N642" s="74">
        <v>200.1</v>
      </c>
      <c r="O642" s="74">
        <v>200.1</v>
      </c>
      <c r="P642" s="74">
        <v>200.1</v>
      </c>
      <c r="Q642" s="74">
        <v>200.1</v>
      </c>
      <c r="R642" s="74">
        <v>200.1</v>
      </c>
      <c r="S642" s="74">
        <v>200.1</v>
      </c>
    </row>
    <row r="643" spans="1:19" ht="15" customHeight="1">
      <c r="A643" s="14">
        <f t="shared" si="25"/>
        <v>643</v>
      </c>
      <c r="B643" s="121" t="s">
        <v>1228</v>
      </c>
      <c r="C643" s="121"/>
      <c r="D643" s="121" t="s">
        <v>1229</v>
      </c>
      <c r="E643" s="121" t="s">
        <v>56</v>
      </c>
      <c r="F643" s="121" t="s">
        <v>1718</v>
      </c>
      <c r="G643" s="121" t="s">
        <v>47</v>
      </c>
      <c r="H643" s="122">
        <v>2022</v>
      </c>
      <c r="I643" s="74">
        <v>91.7</v>
      </c>
      <c r="J643" s="74">
        <v>91.7</v>
      </c>
      <c r="K643" s="74">
        <v>91.7</v>
      </c>
      <c r="L643" s="74">
        <v>91.7</v>
      </c>
      <c r="M643" s="74">
        <v>91.7</v>
      </c>
      <c r="N643" s="74">
        <v>91.7</v>
      </c>
      <c r="O643" s="74">
        <v>91.7</v>
      </c>
      <c r="P643" s="74">
        <v>91.7</v>
      </c>
      <c r="Q643" s="74">
        <v>91.7</v>
      </c>
      <c r="R643" s="74">
        <v>91.7</v>
      </c>
      <c r="S643" s="74">
        <v>91.7</v>
      </c>
    </row>
    <row r="644" spans="1:19" ht="15" customHeight="1">
      <c r="A644" s="14">
        <f t="shared" si="25"/>
        <v>644</v>
      </c>
      <c r="B644" s="121" t="s">
        <v>1230</v>
      </c>
      <c r="C644" s="121"/>
      <c r="D644" s="121" t="s">
        <v>1231</v>
      </c>
      <c r="E644" s="121" t="s">
        <v>56</v>
      </c>
      <c r="F644" s="121" t="s">
        <v>1718</v>
      </c>
      <c r="G644" s="121" t="s">
        <v>47</v>
      </c>
      <c r="H644" s="122">
        <v>2022</v>
      </c>
      <c r="I644" s="74">
        <v>86</v>
      </c>
      <c r="J644" s="74">
        <v>85.8</v>
      </c>
      <c r="K644" s="74">
        <v>85.8</v>
      </c>
      <c r="L644" s="74">
        <v>85.8</v>
      </c>
      <c r="M644" s="74">
        <v>85.8</v>
      </c>
      <c r="N644" s="74">
        <v>85.8</v>
      </c>
      <c r="O644" s="74">
        <v>85.8</v>
      </c>
      <c r="P644" s="74">
        <v>85.8</v>
      </c>
      <c r="Q644" s="74">
        <v>85.8</v>
      </c>
      <c r="R644" s="74">
        <v>85.8</v>
      </c>
      <c r="S644" s="74">
        <v>85.8</v>
      </c>
    </row>
    <row r="645" spans="1:19" ht="15" customHeight="1">
      <c r="A645" s="14">
        <f t="shared" si="25"/>
        <v>645</v>
      </c>
      <c r="B645" s="121" t="s">
        <v>1396</v>
      </c>
      <c r="C645" s="121"/>
      <c r="D645" s="121" t="s">
        <v>1397</v>
      </c>
      <c r="E645" s="121" t="s">
        <v>53</v>
      </c>
      <c r="F645" s="121" t="s">
        <v>72</v>
      </c>
      <c r="G645" s="121" t="s">
        <v>90</v>
      </c>
      <c r="H645" s="122">
        <v>2022</v>
      </c>
      <c r="I645" s="74">
        <v>160.80000000000001</v>
      </c>
      <c r="J645" s="74">
        <v>160.80000000000001</v>
      </c>
      <c r="K645" s="74">
        <v>160.80000000000001</v>
      </c>
      <c r="L645" s="74">
        <v>160.80000000000001</v>
      </c>
      <c r="M645" s="74">
        <v>160.80000000000001</v>
      </c>
      <c r="N645" s="74">
        <v>160.80000000000001</v>
      </c>
      <c r="O645" s="74">
        <v>160.80000000000001</v>
      </c>
      <c r="P645" s="74">
        <v>160.80000000000001</v>
      </c>
      <c r="Q645" s="74">
        <v>160.80000000000001</v>
      </c>
      <c r="R645" s="74">
        <v>160.80000000000001</v>
      </c>
      <c r="S645" s="74">
        <v>160.80000000000001</v>
      </c>
    </row>
    <row r="646" spans="1:19" ht="15" customHeight="1">
      <c r="A646" s="14">
        <f t="shared" ref="A646:A709" si="26">A645+1</f>
        <v>646</v>
      </c>
      <c r="B646" s="121" t="s">
        <v>1398</v>
      </c>
      <c r="C646" s="121"/>
      <c r="D646" s="121" t="s">
        <v>1399</v>
      </c>
      <c r="E646" s="121" t="s">
        <v>53</v>
      </c>
      <c r="F646" s="121" t="s">
        <v>72</v>
      </c>
      <c r="G646" s="121" t="s">
        <v>90</v>
      </c>
      <c r="H646" s="122">
        <v>2022</v>
      </c>
      <c r="I646" s="74">
        <v>141.6</v>
      </c>
      <c r="J646" s="74">
        <v>141.6</v>
      </c>
      <c r="K646" s="74">
        <v>141.6</v>
      </c>
      <c r="L646" s="74">
        <v>141.6</v>
      </c>
      <c r="M646" s="74">
        <v>141.6</v>
      </c>
      <c r="N646" s="74">
        <v>141.6</v>
      </c>
      <c r="O646" s="74">
        <v>141.6</v>
      </c>
      <c r="P646" s="74">
        <v>141.6</v>
      </c>
      <c r="Q646" s="74">
        <v>141.6</v>
      </c>
      <c r="R646" s="74">
        <v>141.6</v>
      </c>
      <c r="S646" s="74">
        <v>141.6</v>
      </c>
    </row>
    <row r="647" spans="1:19" ht="15" customHeight="1">
      <c r="A647" s="14">
        <f t="shared" si="26"/>
        <v>647</v>
      </c>
      <c r="B647" s="121" t="s">
        <v>1400</v>
      </c>
      <c r="C647" s="121"/>
      <c r="D647" s="121" t="s">
        <v>1401</v>
      </c>
      <c r="E647" s="121" t="s">
        <v>53</v>
      </c>
      <c r="F647" s="121" t="s">
        <v>72</v>
      </c>
      <c r="G647" s="121" t="s">
        <v>90</v>
      </c>
      <c r="H647" s="122">
        <v>2022</v>
      </c>
      <c r="I647" s="74">
        <v>100.8</v>
      </c>
      <c r="J647" s="74">
        <v>100.8</v>
      </c>
      <c r="K647" s="74">
        <v>100.8</v>
      </c>
      <c r="L647" s="74">
        <v>100.8</v>
      </c>
      <c r="M647" s="74">
        <v>100.8</v>
      </c>
      <c r="N647" s="74">
        <v>100.8</v>
      </c>
      <c r="O647" s="74">
        <v>100.8</v>
      </c>
      <c r="P647" s="74">
        <v>100.8</v>
      </c>
      <c r="Q647" s="74">
        <v>100.8</v>
      </c>
      <c r="R647" s="74">
        <v>100.8</v>
      </c>
      <c r="S647" s="74">
        <v>100.8</v>
      </c>
    </row>
    <row r="648" spans="1:19" ht="15" customHeight="1">
      <c r="A648" s="14">
        <f t="shared" si="26"/>
        <v>648</v>
      </c>
      <c r="B648" s="121" t="s">
        <v>1634</v>
      </c>
      <c r="C648" s="121"/>
      <c r="D648" s="121" t="s">
        <v>2261</v>
      </c>
      <c r="E648" s="121" t="s">
        <v>179</v>
      </c>
      <c r="F648" s="121" t="s">
        <v>72</v>
      </c>
      <c r="G648" s="121" t="s">
        <v>90</v>
      </c>
      <c r="H648" s="122">
        <v>2022</v>
      </c>
      <c r="I648" s="74">
        <v>151.19999999999999</v>
      </c>
      <c r="J648" s="74">
        <v>151.19999999999999</v>
      </c>
      <c r="K648" s="74">
        <v>151.19999999999999</v>
      </c>
      <c r="L648" s="74">
        <v>151.19999999999999</v>
      </c>
      <c r="M648" s="74">
        <v>151.19999999999999</v>
      </c>
      <c r="N648" s="74">
        <v>151.19999999999999</v>
      </c>
      <c r="O648" s="74">
        <v>151.19999999999999</v>
      </c>
      <c r="P648" s="74">
        <v>151.19999999999999</v>
      </c>
      <c r="Q648" s="74">
        <v>151.19999999999999</v>
      </c>
      <c r="R648" s="74">
        <v>151.19999999999999</v>
      </c>
      <c r="S648" s="74">
        <v>151.19999999999999</v>
      </c>
    </row>
    <row r="649" spans="1:19" ht="15" customHeight="1">
      <c r="A649" s="14">
        <f t="shared" si="26"/>
        <v>649</v>
      </c>
      <c r="B649" s="121" t="s">
        <v>1232</v>
      </c>
      <c r="C649" s="121"/>
      <c r="D649" s="121" t="s">
        <v>1233</v>
      </c>
      <c r="E649" s="121" t="s">
        <v>1077</v>
      </c>
      <c r="F649" s="121" t="s">
        <v>1718</v>
      </c>
      <c r="G649" s="121" t="s">
        <v>47</v>
      </c>
      <c r="H649" s="122">
        <v>2022</v>
      </c>
      <c r="I649" s="74">
        <v>121.5</v>
      </c>
      <c r="J649" s="74">
        <v>121.5</v>
      </c>
      <c r="K649" s="74">
        <v>121.5</v>
      </c>
      <c r="L649" s="74">
        <v>121.5</v>
      </c>
      <c r="M649" s="74">
        <v>121.5</v>
      </c>
      <c r="N649" s="74">
        <v>121.5</v>
      </c>
      <c r="O649" s="74">
        <v>121.5</v>
      </c>
      <c r="P649" s="74">
        <v>121.5</v>
      </c>
      <c r="Q649" s="74">
        <v>121.5</v>
      </c>
      <c r="R649" s="74">
        <v>121.5</v>
      </c>
      <c r="S649" s="74">
        <v>121.5</v>
      </c>
    </row>
    <row r="650" spans="1:19" ht="15" customHeight="1">
      <c r="A650" s="14">
        <f t="shared" si="26"/>
        <v>650</v>
      </c>
      <c r="B650" s="121" t="s">
        <v>1234</v>
      </c>
      <c r="C650" s="121"/>
      <c r="D650" s="121" t="s">
        <v>1235</v>
      </c>
      <c r="E650" s="121" t="s">
        <v>1077</v>
      </c>
      <c r="F650" s="121" t="s">
        <v>1718</v>
      </c>
      <c r="G650" s="121" t="s">
        <v>47</v>
      </c>
      <c r="H650" s="122">
        <v>2022</v>
      </c>
      <c r="I650" s="74">
        <v>127.5</v>
      </c>
      <c r="J650" s="74">
        <v>127.5</v>
      </c>
      <c r="K650" s="74">
        <v>127.5</v>
      </c>
      <c r="L650" s="74">
        <v>127.5</v>
      </c>
      <c r="M650" s="74">
        <v>127.5</v>
      </c>
      <c r="N650" s="74">
        <v>127.5</v>
      </c>
      <c r="O650" s="74">
        <v>127.5</v>
      </c>
      <c r="P650" s="74">
        <v>127.5</v>
      </c>
      <c r="Q650" s="74">
        <v>127.5</v>
      </c>
      <c r="R650" s="74">
        <v>127.5</v>
      </c>
      <c r="S650" s="74">
        <v>127.5</v>
      </c>
    </row>
    <row r="651" spans="1:19" ht="15" customHeight="1">
      <c r="A651" s="14">
        <f t="shared" si="26"/>
        <v>651</v>
      </c>
      <c r="B651" s="121" t="s">
        <v>1627</v>
      </c>
      <c r="C651" s="121"/>
      <c r="D651" s="121" t="s">
        <v>2199</v>
      </c>
      <c r="E651" s="121" t="s">
        <v>112</v>
      </c>
      <c r="F651" s="121" t="s">
        <v>1718</v>
      </c>
      <c r="G651" s="121" t="s">
        <v>47</v>
      </c>
      <c r="H651" s="122">
        <v>2022</v>
      </c>
      <c r="I651" s="74">
        <v>150</v>
      </c>
      <c r="J651" s="74">
        <v>150</v>
      </c>
      <c r="K651" s="74">
        <v>150</v>
      </c>
      <c r="L651" s="74">
        <v>150</v>
      </c>
      <c r="M651" s="74">
        <v>150</v>
      </c>
      <c r="N651" s="74">
        <v>150</v>
      </c>
      <c r="O651" s="74">
        <v>150</v>
      </c>
      <c r="P651" s="74">
        <v>150</v>
      </c>
      <c r="Q651" s="74">
        <v>150</v>
      </c>
      <c r="R651" s="74">
        <v>150</v>
      </c>
      <c r="S651" s="74">
        <v>150</v>
      </c>
    </row>
    <row r="652" spans="1:19" ht="15" customHeight="1">
      <c r="A652" s="14">
        <f t="shared" si="26"/>
        <v>652</v>
      </c>
      <c r="B652" s="121" t="s">
        <v>1627</v>
      </c>
      <c r="C652" s="121"/>
      <c r="D652" s="121" t="s">
        <v>2200</v>
      </c>
      <c r="E652" s="121" t="s">
        <v>112</v>
      </c>
      <c r="F652" s="121" t="s">
        <v>1718</v>
      </c>
      <c r="G652" s="121" t="s">
        <v>47</v>
      </c>
      <c r="H652" s="122">
        <v>2022</v>
      </c>
      <c r="I652" s="74">
        <v>150</v>
      </c>
      <c r="J652" s="74">
        <v>150</v>
      </c>
      <c r="K652" s="74">
        <v>150</v>
      </c>
      <c r="L652" s="74">
        <v>150</v>
      </c>
      <c r="M652" s="74">
        <v>150</v>
      </c>
      <c r="N652" s="74">
        <v>150</v>
      </c>
      <c r="O652" s="74">
        <v>150</v>
      </c>
      <c r="P652" s="74">
        <v>150</v>
      </c>
      <c r="Q652" s="74">
        <v>150</v>
      </c>
      <c r="R652" s="74">
        <v>150</v>
      </c>
      <c r="S652" s="74">
        <v>150</v>
      </c>
    </row>
    <row r="653" spans="1:19" ht="15" customHeight="1">
      <c r="A653" s="14">
        <f t="shared" si="26"/>
        <v>653</v>
      </c>
      <c r="B653" s="121" t="s">
        <v>1236</v>
      </c>
      <c r="C653" s="121"/>
      <c r="D653" s="121" t="s">
        <v>1237</v>
      </c>
      <c r="E653" s="121" t="s">
        <v>1102</v>
      </c>
      <c r="F653" s="121" t="s">
        <v>1718</v>
      </c>
      <c r="G653" s="121" t="s">
        <v>47</v>
      </c>
      <c r="H653" s="122">
        <v>2022</v>
      </c>
      <c r="I653" s="74">
        <v>104.26</v>
      </c>
      <c r="J653" s="74">
        <v>104.3</v>
      </c>
      <c r="K653" s="74">
        <v>104.3</v>
      </c>
      <c r="L653" s="74">
        <v>104.3</v>
      </c>
      <c r="M653" s="74">
        <v>104.3</v>
      </c>
      <c r="N653" s="74">
        <v>104.3</v>
      </c>
      <c r="O653" s="74">
        <v>104.3</v>
      </c>
      <c r="P653" s="74">
        <v>104.3</v>
      </c>
      <c r="Q653" s="74">
        <v>104.3</v>
      </c>
      <c r="R653" s="74">
        <v>104.3</v>
      </c>
      <c r="S653" s="74">
        <v>104.3</v>
      </c>
    </row>
    <row r="654" spans="1:19" ht="15" customHeight="1">
      <c r="A654" s="14">
        <f t="shared" si="26"/>
        <v>654</v>
      </c>
      <c r="B654" s="121" t="s">
        <v>1238</v>
      </c>
      <c r="C654" s="121"/>
      <c r="D654" s="121" t="s">
        <v>1239</v>
      </c>
      <c r="E654" s="121" t="s">
        <v>1102</v>
      </c>
      <c r="F654" s="121" t="s">
        <v>1718</v>
      </c>
      <c r="G654" s="121" t="s">
        <v>47</v>
      </c>
      <c r="H654" s="122">
        <v>2022</v>
      </c>
      <c r="I654" s="74">
        <v>102.99</v>
      </c>
      <c r="J654" s="74">
        <v>103</v>
      </c>
      <c r="K654" s="74">
        <v>103</v>
      </c>
      <c r="L654" s="74">
        <v>103</v>
      </c>
      <c r="M654" s="74">
        <v>103</v>
      </c>
      <c r="N654" s="74">
        <v>103</v>
      </c>
      <c r="O654" s="74">
        <v>103</v>
      </c>
      <c r="P654" s="74">
        <v>103</v>
      </c>
      <c r="Q654" s="74">
        <v>103</v>
      </c>
      <c r="R654" s="74">
        <v>103</v>
      </c>
      <c r="S654" s="74">
        <v>103</v>
      </c>
    </row>
    <row r="655" spans="1:19" ht="15" customHeight="1">
      <c r="A655" s="14">
        <f t="shared" si="26"/>
        <v>655</v>
      </c>
      <c r="B655" s="121" t="s">
        <v>1240</v>
      </c>
      <c r="C655" s="121"/>
      <c r="D655" s="121" t="s">
        <v>1241</v>
      </c>
      <c r="E655" s="121" t="s">
        <v>49</v>
      </c>
      <c r="F655" s="121" t="s">
        <v>1718</v>
      </c>
      <c r="G655" s="121" t="s">
        <v>47</v>
      </c>
      <c r="H655" s="122">
        <v>2022</v>
      </c>
      <c r="I655" s="74">
        <v>89.6</v>
      </c>
      <c r="J655" s="74">
        <v>89.6</v>
      </c>
      <c r="K655" s="74">
        <v>89.6</v>
      </c>
      <c r="L655" s="74">
        <v>89.6</v>
      </c>
      <c r="M655" s="74">
        <v>89.6</v>
      </c>
      <c r="N655" s="74">
        <v>89.6</v>
      </c>
      <c r="O655" s="74">
        <v>89.6</v>
      </c>
      <c r="P655" s="74">
        <v>89.6</v>
      </c>
      <c r="Q655" s="74">
        <v>89.6</v>
      </c>
      <c r="R655" s="74">
        <v>89.6</v>
      </c>
      <c r="S655" s="74">
        <v>89.6</v>
      </c>
    </row>
    <row r="656" spans="1:19" ht="15" customHeight="1">
      <c r="A656" s="14">
        <f t="shared" si="26"/>
        <v>656</v>
      </c>
      <c r="B656" s="121" t="s">
        <v>1245</v>
      </c>
      <c r="C656" s="121"/>
      <c r="D656" s="121" t="s">
        <v>1246</v>
      </c>
      <c r="E656" s="121" t="s">
        <v>902</v>
      </c>
      <c r="F656" s="121" t="s">
        <v>1718</v>
      </c>
      <c r="G656" s="121" t="s">
        <v>47</v>
      </c>
      <c r="H656" s="122">
        <v>2022</v>
      </c>
      <c r="I656" s="74">
        <v>121.9</v>
      </c>
      <c r="J656" s="74">
        <v>121.9</v>
      </c>
      <c r="K656" s="74">
        <v>121.9</v>
      </c>
      <c r="L656" s="74">
        <v>121.9</v>
      </c>
      <c r="M656" s="74">
        <v>121.9</v>
      </c>
      <c r="N656" s="74">
        <v>121.9</v>
      </c>
      <c r="O656" s="74">
        <v>121.9</v>
      </c>
      <c r="P656" s="74">
        <v>121.9</v>
      </c>
      <c r="Q656" s="74">
        <v>121.9</v>
      </c>
      <c r="R656" s="74">
        <v>121.9</v>
      </c>
      <c r="S656" s="74">
        <v>121.9</v>
      </c>
    </row>
    <row r="657" spans="1:19" ht="15" customHeight="1">
      <c r="A657" s="14">
        <f t="shared" si="26"/>
        <v>657</v>
      </c>
      <c r="B657" s="121" t="s">
        <v>1249</v>
      </c>
      <c r="C657" s="121"/>
      <c r="D657" s="121" t="s">
        <v>1250</v>
      </c>
      <c r="E657" s="121" t="s">
        <v>902</v>
      </c>
      <c r="F657" s="121" t="s">
        <v>1718</v>
      </c>
      <c r="G657" s="121" t="s">
        <v>47</v>
      </c>
      <c r="H657" s="122">
        <v>2022</v>
      </c>
      <c r="I657" s="74">
        <v>27.44</v>
      </c>
      <c r="J657" s="74">
        <v>27.4</v>
      </c>
      <c r="K657" s="74">
        <v>27.4</v>
      </c>
      <c r="L657" s="74">
        <v>27.4</v>
      </c>
      <c r="M657" s="74">
        <v>27.4</v>
      </c>
      <c r="N657" s="74">
        <v>27.4</v>
      </c>
      <c r="O657" s="74">
        <v>27.4</v>
      </c>
      <c r="P657" s="74">
        <v>27.4</v>
      </c>
      <c r="Q657" s="74">
        <v>27.4</v>
      </c>
      <c r="R657" s="74">
        <v>27.4</v>
      </c>
      <c r="S657" s="74">
        <v>27.4</v>
      </c>
    </row>
    <row r="658" spans="1:19" ht="15" customHeight="1">
      <c r="A658" s="14">
        <f t="shared" si="26"/>
        <v>658</v>
      </c>
      <c r="B658" s="121" t="s">
        <v>1251</v>
      </c>
      <c r="C658" s="121"/>
      <c r="D658" s="121" t="s">
        <v>1252</v>
      </c>
      <c r="E658" s="121" t="s">
        <v>1077</v>
      </c>
      <c r="F658" s="121" t="s">
        <v>1718</v>
      </c>
      <c r="G658" s="121" t="s">
        <v>47</v>
      </c>
      <c r="H658" s="122">
        <v>2022</v>
      </c>
      <c r="I658" s="74">
        <v>114</v>
      </c>
      <c r="J658" s="74">
        <v>114</v>
      </c>
      <c r="K658" s="74">
        <v>114</v>
      </c>
      <c r="L658" s="74">
        <v>114</v>
      </c>
      <c r="M658" s="74">
        <v>114</v>
      </c>
      <c r="N658" s="74">
        <v>114</v>
      </c>
      <c r="O658" s="74">
        <v>114</v>
      </c>
      <c r="P658" s="74">
        <v>114</v>
      </c>
      <c r="Q658" s="74">
        <v>114</v>
      </c>
      <c r="R658" s="74">
        <v>114</v>
      </c>
      <c r="S658" s="74">
        <v>114</v>
      </c>
    </row>
    <row r="659" spans="1:19" ht="15" customHeight="1">
      <c r="A659" s="14">
        <f t="shared" si="26"/>
        <v>659</v>
      </c>
      <c r="B659" s="121" t="s">
        <v>1253</v>
      </c>
      <c r="C659" s="121"/>
      <c r="D659" s="121" t="s">
        <v>1254</v>
      </c>
      <c r="E659" s="121" t="s">
        <v>1077</v>
      </c>
      <c r="F659" s="121" t="s">
        <v>1718</v>
      </c>
      <c r="G659" s="121" t="s">
        <v>47</v>
      </c>
      <c r="H659" s="122">
        <v>2022</v>
      </c>
      <c r="I659" s="74">
        <v>95</v>
      </c>
      <c r="J659" s="74">
        <v>95</v>
      </c>
      <c r="K659" s="74">
        <v>95</v>
      </c>
      <c r="L659" s="74">
        <v>95</v>
      </c>
      <c r="M659" s="74">
        <v>95</v>
      </c>
      <c r="N659" s="74">
        <v>95</v>
      </c>
      <c r="O659" s="74">
        <v>95</v>
      </c>
      <c r="P659" s="74">
        <v>95</v>
      </c>
      <c r="Q659" s="74">
        <v>95</v>
      </c>
      <c r="R659" s="74">
        <v>95</v>
      </c>
      <c r="S659" s="74">
        <v>95</v>
      </c>
    </row>
    <row r="660" spans="1:19" ht="15" customHeight="1">
      <c r="A660" s="14">
        <f t="shared" si="26"/>
        <v>660</v>
      </c>
      <c r="B660" s="121" t="s">
        <v>1320</v>
      </c>
      <c r="C660" s="121"/>
      <c r="D660" s="121" t="s">
        <v>1321</v>
      </c>
      <c r="E660" s="121" t="s">
        <v>1099</v>
      </c>
      <c r="F660" s="121" t="s">
        <v>1406</v>
      </c>
      <c r="G660" s="121" t="s">
        <v>55</v>
      </c>
      <c r="H660" s="122">
        <v>2022</v>
      </c>
      <c r="I660" s="74">
        <v>150</v>
      </c>
      <c r="J660" s="74">
        <v>150</v>
      </c>
      <c r="K660" s="74">
        <v>150</v>
      </c>
      <c r="L660" s="74">
        <v>150</v>
      </c>
      <c r="M660" s="74">
        <v>150</v>
      </c>
      <c r="N660" s="74">
        <v>150</v>
      </c>
      <c r="O660" s="74">
        <v>150</v>
      </c>
      <c r="P660" s="74">
        <v>150</v>
      </c>
      <c r="Q660" s="74">
        <v>150</v>
      </c>
      <c r="R660" s="74">
        <v>150</v>
      </c>
      <c r="S660" s="74">
        <v>150</v>
      </c>
    </row>
    <row r="661" spans="1:19" ht="15" customHeight="1">
      <c r="A661" s="14">
        <f t="shared" si="26"/>
        <v>661</v>
      </c>
      <c r="B661" s="121" t="s">
        <v>2669</v>
      </c>
      <c r="C661" s="121"/>
      <c r="D661" s="121" t="s">
        <v>2670</v>
      </c>
      <c r="E661" s="121" t="s">
        <v>1260</v>
      </c>
      <c r="F661" s="121" t="s">
        <v>1718</v>
      </c>
      <c r="G661" s="121" t="s">
        <v>46</v>
      </c>
      <c r="H661" s="122">
        <v>2022</v>
      </c>
      <c r="I661" s="74">
        <v>89.9</v>
      </c>
      <c r="J661" s="74">
        <v>89.9</v>
      </c>
      <c r="K661" s="74">
        <v>89.9</v>
      </c>
      <c r="L661" s="74">
        <v>89.9</v>
      </c>
      <c r="M661" s="74">
        <v>89.9</v>
      </c>
      <c r="N661" s="74">
        <v>89.9</v>
      </c>
      <c r="O661" s="74">
        <v>89.9</v>
      </c>
      <c r="P661" s="74">
        <v>89.9</v>
      </c>
      <c r="Q661" s="74">
        <v>89.9</v>
      </c>
      <c r="R661" s="74">
        <v>89.9</v>
      </c>
      <c r="S661" s="74">
        <v>89.9</v>
      </c>
    </row>
    <row r="662" spans="1:19" ht="15" customHeight="1">
      <c r="A662" s="14">
        <f t="shared" si="26"/>
        <v>662</v>
      </c>
      <c r="B662" s="121" t="s">
        <v>2671</v>
      </c>
      <c r="C662" s="121"/>
      <c r="D662" s="121" t="s">
        <v>2672</v>
      </c>
      <c r="E662" s="121" t="s">
        <v>1260</v>
      </c>
      <c r="F662" s="121" t="s">
        <v>1718</v>
      </c>
      <c r="G662" s="121" t="s">
        <v>46</v>
      </c>
      <c r="H662" s="122">
        <v>2022</v>
      </c>
      <c r="I662" s="74">
        <v>89.9</v>
      </c>
      <c r="J662" s="74">
        <v>89.9</v>
      </c>
      <c r="K662" s="74">
        <v>89.9</v>
      </c>
      <c r="L662" s="74">
        <v>89.9</v>
      </c>
      <c r="M662" s="74">
        <v>89.9</v>
      </c>
      <c r="N662" s="74">
        <v>89.9</v>
      </c>
      <c r="O662" s="74">
        <v>89.9</v>
      </c>
      <c r="P662" s="74">
        <v>89.9</v>
      </c>
      <c r="Q662" s="74">
        <v>89.9</v>
      </c>
      <c r="R662" s="74">
        <v>89.9</v>
      </c>
      <c r="S662" s="74">
        <v>89.9</v>
      </c>
    </row>
    <row r="663" spans="1:19" ht="15" customHeight="1">
      <c r="A663" s="14">
        <f t="shared" si="26"/>
        <v>663</v>
      </c>
      <c r="B663" s="121" t="s">
        <v>1258</v>
      </c>
      <c r="C663" s="121"/>
      <c r="D663" s="121" t="s">
        <v>1259</v>
      </c>
      <c r="E663" s="121" t="s">
        <v>1260</v>
      </c>
      <c r="F663" s="121" t="s">
        <v>1718</v>
      </c>
      <c r="G663" s="121" t="s">
        <v>46</v>
      </c>
      <c r="H663" s="122">
        <v>2022</v>
      </c>
      <c r="I663" s="74">
        <v>160</v>
      </c>
      <c r="J663" s="74">
        <v>160</v>
      </c>
      <c r="K663" s="74">
        <v>160</v>
      </c>
      <c r="L663" s="74">
        <v>160</v>
      </c>
      <c r="M663" s="74">
        <v>160</v>
      </c>
      <c r="N663" s="74">
        <v>160</v>
      </c>
      <c r="O663" s="74">
        <v>160</v>
      </c>
      <c r="P663" s="74">
        <v>160</v>
      </c>
      <c r="Q663" s="74">
        <v>160</v>
      </c>
      <c r="R663" s="74">
        <v>160</v>
      </c>
      <c r="S663" s="74">
        <v>160</v>
      </c>
    </row>
    <row r="664" spans="1:19" ht="15" customHeight="1">
      <c r="A664" s="14">
        <f t="shared" si="26"/>
        <v>664</v>
      </c>
      <c r="B664" s="121" t="s">
        <v>2927</v>
      </c>
      <c r="C664" s="121" t="s">
        <v>3250</v>
      </c>
      <c r="D664" s="121" t="s">
        <v>2928</v>
      </c>
      <c r="E664" s="121" t="s">
        <v>110</v>
      </c>
      <c r="F664" s="121" t="s">
        <v>1718</v>
      </c>
      <c r="G664" s="121" t="s">
        <v>47</v>
      </c>
      <c r="H664" s="122">
        <v>2022</v>
      </c>
      <c r="I664" s="74">
        <v>169.2</v>
      </c>
      <c r="J664" s="74">
        <v>169.2</v>
      </c>
      <c r="K664" s="74">
        <v>169.2</v>
      </c>
      <c r="L664" s="74">
        <v>169.2</v>
      </c>
      <c r="M664" s="74">
        <v>169.2</v>
      </c>
      <c r="N664" s="74">
        <v>169.2</v>
      </c>
      <c r="O664" s="74">
        <v>169.2</v>
      </c>
      <c r="P664" s="74">
        <v>169.2</v>
      </c>
      <c r="Q664" s="74">
        <v>169.2</v>
      </c>
      <c r="R664" s="74">
        <v>169.2</v>
      </c>
      <c r="S664" s="74">
        <v>169.2</v>
      </c>
    </row>
    <row r="665" spans="1:19" ht="15" customHeight="1">
      <c r="A665" s="14">
        <f t="shared" si="26"/>
        <v>665</v>
      </c>
      <c r="B665" s="121" t="s">
        <v>2929</v>
      </c>
      <c r="C665" s="121" t="s">
        <v>3250</v>
      </c>
      <c r="D665" s="121" t="s">
        <v>2930</v>
      </c>
      <c r="E665" s="121" t="s">
        <v>110</v>
      </c>
      <c r="F665" s="121" t="s">
        <v>1718</v>
      </c>
      <c r="G665" s="121" t="s">
        <v>47</v>
      </c>
      <c r="H665" s="122">
        <v>2022</v>
      </c>
      <c r="I665" s="74">
        <v>169.2</v>
      </c>
      <c r="J665" s="74">
        <v>169.2</v>
      </c>
      <c r="K665" s="74">
        <v>169.2</v>
      </c>
      <c r="L665" s="74">
        <v>169.2</v>
      </c>
      <c r="M665" s="74">
        <v>169.2</v>
      </c>
      <c r="N665" s="74">
        <v>169.2</v>
      </c>
      <c r="O665" s="74">
        <v>169.2</v>
      </c>
      <c r="P665" s="74">
        <v>169.2</v>
      </c>
      <c r="Q665" s="74">
        <v>169.2</v>
      </c>
      <c r="R665" s="74">
        <v>169.2</v>
      </c>
      <c r="S665" s="74">
        <v>169.2</v>
      </c>
    </row>
    <row r="666" spans="1:19" ht="15" customHeight="1">
      <c r="A666" s="14">
        <f t="shared" si="26"/>
        <v>666</v>
      </c>
      <c r="B666" s="121" t="s">
        <v>1414</v>
      </c>
      <c r="C666" s="121"/>
      <c r="D666" s="121" t="s">
        <v>1326</v>
      </c>
      <c r="E666" s="121" t="s">
        <v>1327</v>
      </c>
      <c r="F666" s="121" t="s">
        <v>1406</v>
      </c>
      <c r="G666" s="121" t="s">
        <v>55</v>
      </c>
      <c r="H666" s="122">
        <v>2022</v>
      </c>
      <c r="I666" s="74">
        <v>64</v>
      </c>
      <c r="J666" s="74">
        <v>64</v>
      </c>
      <c r="K666" s="74">
        <v>64</v>
      </c>
      <c r="L666" s="74">
        <v>64</v>
      </c>
      <c r="M666" s="74">
        <v>64</v>
      </c>
      <c r="N666" s="74">
        <v>64</v>
      </c>
      <c r="O666" s="74">
        <v>64</v>
      </c>
      <c r="P666" s="74">
        <v>64</v>
      </c>
      <c r="Q666" s="74">
        <v>64</v>
      </c>
      <c r="R666" s="74">
        <v>64</v>
      </c>
      <c r="S666" s="74">
        <v>64</v>
      </c>
    </row>
    <row r="667" spans="1:19" ht="15" customHeight="1">
      <c r="A667" s="14">
        <f t="shared" si="26"/>
        <v>667</v>
      </c>
      <c r="B667" s="121" t="s">
        <v>1415</v>
      </c>
      <c r="C667" s="121"/>
      <c r="D667" s="121" t="s">
        <v>1330</v>
      </c>
      <c r="E667" s="121" t="s">
        <v>1327</v>
      </c>
      <c r="F667" s="121" t="s">
        <v>1406</v>
      </c>
      <c r="G667" s="121" t="s">
        <v>55</v>
      </c>
      <c r="H667" s="122">
        <v>2022</v>
      </c>
      <c r="I667" s="74">
        <v>110</v>
      </c>
      <c r="J667" s="74">
        <v>110</v>
      </c>
      <c r="K667" s="74">
        <v>110</v>
      </c>
      <c r="L667" s="74">
        <v>110</v>
      </c>
      <c r="M667" s="74">
        <v>110</v>
      </c>
      <c r="N667" s="74">
        <v>110</v>
      </c>
      <c r="O667" s="74">
        <v>110</v>
      </c>
      <c r="P667" s="74">
        <v>110</v>
      </c>
      <c r="Q667" s="74">
        <v>110</v>
      </c>
      <c r="R667" s="74">
        <v>110</v>
      </c>
      <c r="S667" s="74">
        <v>110</v>
      </c>
    </row>
    <row r="668" spans="1:19">
      <c r="A668" s="14">
        <f t="shared" si="26"/>
        <v>668</v>
      </c>
      <c r="B668" s="121" t="s">
        <v>1402</v>
      </c>
      <c r="C668" s="121"/>
      <c r="D668" s="121" t="s">
        <v>1403</v>
      </c>
      <c r="E668" s="121" t="s">
        <v>48</v>
      </c>
      <c r="F668" s="121" t="s">
        <v>72</v>
      </c>
      <c r="G668" s="121" t="s">
        <v>90</v>
      </c>
      <c r="H668" s="122">
        <v>2022</v>
      </c>
      <c r="I668" s="74">
        <v>95.25</v>
      </c>
      <c r="J668" s="74">
        <v>95.2</v>
      </c>
      <c r="K668" s="74">
        <v>95.2</v>
      </c>
      <c r="L668" s="74">
        <v>95.2</v>
      </c>
      <c r="M668" s="74">
        <v>95.2</v>
      </c>
      <c r="N668" s="74">
        <v>95.2</v>
      </c>
      <c r="O668" s="74">
        <v>95.2</v>
      </c>
      <c r="P668" s="74">
        <v>95.2</v>
      </c>
      <c r="Q668" s="74">
        <v>95.2</v>
      </c>
      <c r="R668" s="74">
        <v>95.2</v>
      </c>
      <c r="S668" s="74">
        <v>95.2</v>
      </c>
    </row>
    <row r="669" spans="1:19">
      <c r="A669" s="14">
        <f t="shared" si="26"/>
        <v>669</v>
      </c>
      <c r="B669" s="121" t="s">
        <v>1263</v>
      </c>
      <c r="C669" s="121" t="s">
        <v>3063</v>
      </c>
      <c r="D669" s="121" t="s">
        <v>1264</v>
      </c>
      <c r="E669" s="121" t="s">
        <v>1102</v>
      </c>
      <c r="F669" s="121" t="s">
        <v>1718</v>
      </c>
      <c r="G669" s="121" t="s">
        <v>47</v>
      </c>
      <c r="H669" s="122">
        <v>2022</v>
      </c>
      <c r="I669" s="74">
        <v>90</v>
      </c>
      <c r="J669" s="74">
        <v>90</v>
      </c>
      <c r="K669" s="74">
        <v>90</v>
      </c>
      <c r="L669" s="74">
        <v>90</v>
      </c>
      <c r="M669" s="74">
        <v>90</v>
      </c>
      <c r="N669" s="74">
        <v>90</v>
      </c>
      <c r="O669" s="74">
        <v>90</v>
      </c>
      <c r="P669" s="74">
        <v>90</v>
      </c>
      <c r="Q669" s="74">
        <v>90</v>
      </c>
      <c r="R669" s="74">
        <v>90</v>
      </c>
      <c r="S669" s="74">
        <v>90</v>
      </c>
    </row>
    <row r="670" spans="1:19">
      <c r="A670" s="14">
        <f t="shared" si="26"/>
        <v>670</v>
      </c>
      <c r="B670" s="121" t="s">
        <v>1273</v>
      </c>
      <c r="C670" s="121"/>
      <c r="D670" s="121" t="s">
        <v>1274</v>
      </c>
      <c r="E670" s="121" t="s">
        <v>453</v>
      </c>
      <c r="F670" s="121" t="s">
        <v>1718</v>
      </c>
      <c r="G670" s="121" t="s">
        <v>45</v>
      </c>
      <c r="H670" s="122">
        <v>2022</v>
      </c>
      <c r="I670" s="74">
        <v>150</v>
      </c>
      <c r="J670" s="74">
        <v>150</v>
      </c>
      <c r="K670" s="74">
        <v>150</v>
      </c>
      <c r="L670" s="74">
        <v>150</v>
      </c>
      <c r="M670" s="74">
        <v>150</v>
      </c>
      <c r="N670" s="74">
        <v>150</v>
      </c>
      <c r="O670" s="74">
        <v>150</v>
      </c>
      <c r="P670" s="74">
        <v>150</v>
      </c>
      <c r="Q670" s="74">
        <v>150</v>
      </c>
      <c r="R670" s="74">
        <v>150</v>
      </c>
      <c r="S670" s="74">
        <v>150</v>
      </c>
    </row>
    <row r="671" spans="1:19">
      <c r="A671" s="14">
        <f t="shared" si="26"/>
        <v>671</v>
      </c>
      <c r="B671" s="121" t="s">
        <v>1268</v>
      </c>
      <c r="C671" s="121"/>
      <c r="D671" s="121" t="s">
        <v>1269</v>
      </c>
      <c r="E671" s="121" t="s">
        <v>1270</v>
      </c>
      <c r="F671" s="121" t="s">
        <v>1718</v>
      </c>
      <c r="G671" s="121" t="s">
        <v>46</v>
      </c>
      <c r="H671" s="122">
        <v>2022</v>
      </c>
      <c r="I671" s="74">
        <v>78</v>
      </c>
      <c r="J671" s="74">
        <v>78</v>
      </c>
      <c r="K671" s="74">
        <v>78</v>
      </c>
      <c r="L671" s="74">
        <v>78</v>
      </c>
      <c r="M671" s="74">
        <v>78</v>
      </c>
      <c r="N671" s="74">
        <v>78</v>
      </c>
      <c r="O671" s="74">
        <v>78</v>
      </c>
      <c r="P671" s="74">
        <v>78</v>
      </c>
      <c r="Q671" s="74">
        <v>78</v>
      </c>
      <c r="R671" s="74">
        <v>78</v>
      </c>
      <c r="S671" s="74">
        <v>78</v>
      </c>
    </row>
    <row r="672" spans="1:19" ht="15" customHeight="1">
      <c r="A672" s="14">
        <f t="shared" si="26"/>
        <v>672</v>
      </c>
      <c r="B672" s="121" t="s">
        <v>1271</v>
      </c>
      <c r="C672" s="121"/>
      <c r="D672" s="121" t="s">
        <v>1272</v>
      </c>
      <c r="E672" s="121" t="s">
        <v>1117</v>
      </c>
      <c r="F672" s="121" t="s">
        <v>1718</v>
      </c>
      <c r="G672" s="121" t="s">
        <v>47</v>
      </c>
      <c r="H672" s="122">
        <v>2022</v>
      </c>
      <c r="I672" s="74">
        <v>30.24</v>
      </c>
      <c r="J672" s="74">
        <v>30.2</v>
      </c>
      <c r="K672" s="74">
        <v>30.2</v>
      </c>
      <c r="L672" s="74">
        <v>30.2</v>
      </c>
      <c r="M672" s="74">
        <v>30.2</v>
      </c>
      <c r="N672" s="74">
        <v>30.2</v>
      </c>
      <c r="O672" s="74">
        <v>30.2</v>
      </c>
      <c r="P672" s="74">
        <v>30.2</v>
      </c>
      <c r="Q672" s="74">
        <v>30.2</v>
      </c>
      <c r="R672" s="74">
        <v>30.2</v>
      </c>
      <c r="S672" s="74">
        <v>30.2</v>
      </c>
    </row>
    <row r="673" spans="1:19" ht="15" customHeight="1">
      <c r="A673" s="14">
        <f t="shared" si="26"/>
        <v>673</v>
      </c>
      <c r="B673" s="121" t="s">
        <v>1632</v>
      </c>
      <c r="C673" s="121"/>
      <c r="D673" s="121" t="s">
        <v>2673</v>
      </c>
      <c r="E673" s="121" t="s">
        <v>239</v>
      </c>
      <c r="F673" s="121" t="s">
        <v>72</v>
      </c>
      <c r="G673" s="121" t="s">
        <v>90</v>
      </c>
      <c r="H673" s="122">
        <v>2022</v>
      </c>
      <c r="I673" s="74">
        <v>226.05</v>
      </c>
      <c r="J673" s="74">
        <v>226.1</v>
      </c>
      <c r="K673" s="74">
        <v>226.1</v>
      </c>
      <c r="L673" s="74">
        <v>226.1</v>
      </c>
      <c r="M673" s="74">
        <v>226.1</v>
      </c>
      <c r="N673" s="74">
        <v>226.1</v>
      </c>
      <c r="O673" s="74">
        <v>226.1</v>
      </c>
      <c r="P673" s="74">
        <v>226.1</v>
      </c>
      <c r="Q673" s="74">
        <v>226.1</v>
      </c>
      <c r="R673" s="74">
        <v>226.1</v>
      </c>
      <c r="S673" s="74">
        <v>226.1</v>
      </c>
    </row>
    <row r="674" spans="1:19" ht="15" customHeight="1">
      <c r="A674" s="14">
        <f t="shared" si="26"/>
        <v>674</v>
      </c>
      <c r="B674" s="121" t="s">
        <v>1275</v>
      </c>
      <c r="C674" s="121"/>
      <c r="D674" s="121" t="s">
        <v>1276</v>
      </c>
      <c r="E674" s="121" t="s">
        <v>1277</v>
      </c>
      <c r="F674" s="121" t="s">
        <v>1718</v>
      </c>
      <c r="G674" s="121" t="s">
        <v>47</v>
      </c>
      <c r="H674" s="122">
        <v>2022</v>
      </c>
      <c r="I674" s="74">
        <v>204.1</v>
      </c>
      <c r="J674" s="74">
        <v>204.1</v>
      </c>
      <c r="K674" s="74">
        <v>204.1</v>
      </c>
      <c r="L674" s="74">
        <v>204.1</v>
      </c>
      <c r="M674" s="74">
        <v>204.1</v>
      </c>
      <c r="N674" s="74">
        <v>204.1</v>
      </c>
      <c r="O674" s="74">
        <v>204.1</v>
      </c>
      <c r="P674" s="74">
        <v>204.1</v>
      </c>
      <c r="Q674" s="74">
        <v>204.1</v>
      </c>
      <c r="R674" s="74">
        <v>204.1</v>
      </c>
      <c r="S674" s="74">
        <v>204.1</v>
      </c>
    </row>
    <row r="675" spans="1:19" ht="15" customHeight="1">
      <c r="A675" s="14">
        <f t="shared" si="26"/>
        <v>675</v>
      </c>
      <c r="B675" s="121" t="s">
        <v>1280</v>
      </c>
      <c r="C675" s="121" t="s">
        <v>3064</v>
      </c>
      <c r="D675" s="121" t="s">
        <v>1281</v>
      </c>
      <c r="E675" s="121" t="s">
        <v>56</v>
      </c>
      <c r="F675" s="121" t="s">
        <v>1718</v>
      </c>
      <c r="G675" s="121" t="s">
        <v>47</v>
      </c>
      <c r="H675" s="122">
        <v>2022</v>
      </c>
      <c r="I675" s="74">
        <v>132</v>
      </c>
      <c r="J675" s="74">
        <v>132</v>
      </c>
      <c r="K675" s="74">
        <v>132</v>
      </c>
      <c r="L675" s="74">
        <v>132</v>
      </c>
      <c r="M675" s="74">
        <v>132</v>
      </c>
      <c r="N675" s="74">
        <v>132</v>
      </c>
      <c r="O675" s="74">
        <v>132</v>
      </c>
      <c r="P675" s="74">
        <v>132</v>
      </c>
      <c r="Q675" s="74">
        <v>132</v>
      </c>
      <c r="R675" s="74">
        <v>132</v>
      </c>
      <c r="S675" s="74">
        <v>132</v>
      </c>
    </row>
    <row r="676" spans="1:19" ht="15" customHeight="1">
      <c r="A676" s="14">
        <f t="shared" si="26"/>
        <v>676</v>
      </c>
      <c r="B676" s="121" t="s">
        <v>1284</v>
      </c>
      <c r="C676" s="121" t="s">
        <v>3065</v>
      </c>
      <c r="D676" s="121" t="s">
        <v>1285</v>
      </c>
      <c r="E676" s="121" t="s">
        <v>1035</v>
      </c>
      <c r="F676" s="121" t="s">
        <v>1718</v>
      </c>
      <c r="G676" s="121" t="s">
        <v>45</v>
      </c>
      <c r="H676" s="122">
        <v>2022</v>
      </c>
      <c r="I676" s="74">
        <v>52.8</v>
      </c>
      <c r="J676" s="74">
        <v>52.8</v>
      </c>
      <c r="K676" s="74">
        <v>52.8</v>
      </c>
      <c r="L676" s="74">
        <v>52.8</v>
      </c>
      <c r="M676" s="74">
        <v>52.8</v>
      </c>
      <c r="N676" s="74">
        <v>52.8</v>
      </c>
      <c r="O676" s="74">
        <v>52.8</v>
      </c>
      <c r="P676" s="74">
        <v>52.8</v>
      </c>
      <c r="Q676" s="74">
        <v>52.8</v>
      </c>
      <c r="R676" s="74">
        <v>52.8</v>
      </c>
      <c r="S676" s="74">
        <v>52.8</v>
      </c>
    </row>
    <row r="677" spans="1:19" ht="15" customHeight="1">
      <c r="A677" s="14">
        <f t="shared" si="26"/>
        <v>677</v>
      </c>
      <c r="B677" s="121" t="s">
        <v>1416</v>
      </c>
      <c r="C677" s="121"/>
      <c r="D677" s="121" t="s">
        <v>1350</v>
      </c>
      <c r="E677" s="121" t="s">
        <v>1223</v>
      </c>
      <c r="F677" s="121" t="s">
        <v>1406</v>
      </c>
      <c r="G677" s="121" t="s">
        <v>55</v>
      </c>
      <c r="H677" s="122">
        <v>2022</v>
      </c>
      <c r="I677" s="74">
        <v>102</v>
      </c>
      <c r="J677" s="74">
        <v>102</v>
      </c>
      <c r="K677" s="74">
        <v>102</v>
      </c>
      <c r="L677" s="74">
        <v>102</v>
      </c>
      <c r="M677" s="74">
        <v>102</v>
      </c>
      <c r="N677" s="74">
        <v>102</v>
      </c>
      <c r="O677" s="74">
        <v>102</v>
      </c>
      <c r="P677" s="74">
        <v>102</v>
      </c>
      <c r="Q677" s="74">
        <v>102</v>
      </c>
      <c r="R677" s="74">
        <v>102</v>
      </c>
      <c r="S677" s="74">
        <v>102</v>
      </c>
    </row>
    <row r="678" spans="1:19" ht="15" customHeight="1">
      <c r="A678" s="14">
        <f t="shared" si="26"/>
        <v>678</v>
      </c>
      <c r="B678" s="121" t="s">
        <v>1417</v>
      </c>
      <c r="C678" s="121"/>
      <c r="D678" s="121" t="s">
        <v>1353</v>
      </c>
      <c r="E678" s="121" t="s">
        <v>1223</v>
      </c>
      <c r="F678" s="121" t="s">
        <v>1406</v>
      </c>
      <c r="G678" s="121" t="s">
        <v>55</v>
      </c>
      <c r="H678" s="122">
        <v>2022</v>
      </c>
      <c r="I678" s="74">
        <v>98</v>
      </c>
      <c r="J678" s="74">
        <v>98</v>
      </c>
      <c r="K678" s="74">
        <v>98</v>
      </c>
      <c r="L678" s="74">
        <v>98</v>
      </c>
      <c r="M678" s="74">
        <v>98</v>
      </c>
      <c r="N678" s="74">
        <v>98</v>
      </c>
      <c r="O678" s="74">
        <v>98</v>
      </c>
      <c r="P678" s="74">
        <v>98</v>
      </c>
      <c r="Q678" s="74">
        <v>98</v>
      </c>
      <c r="R678" s="74">
        <v>98</v>
      </c>
      <c r="S678" s="74">
        <v>98</v>
      </c>
    </row>
    <row r="679" spans="1:19" ht="15" customHeight="1">
      <c r="A679" s="14">
        <f t="shared" si="26"/>
        <v>679</v>
      </c>
      <c r="B679" s="121" t="s">
        <v>1418</v>
      </c>
      <c r="C679" s="121"/>
      <c r="D679" s="121" t="s">
        <v>1356</v>
      </c>
      <c r="E679" s="121" t="s">
        <v>1223</v>
      </c>
      <c r="F679" s="121" t="s">
        <v>1406</v>
      </c>
      <c r="G679" s="121" t="s">
        <v>55</v>
      </c>
      <c r="H679" s="122">
        <v>2022</v>
      </c>
      <c r="I679" s="74">
        <v>148.5</v>
      </c>
      <c r="J679" s="74">
        <v>148.5</v>
      </c>
      <c r="K679" s="74">
        <v>148.5</v>
      </c>
      <c r="L679" s="74">
        <v>148.5</v>
      </c>
      <c r="M679" s="74">
        <v>148.5</v>
      </c>
      <c r="N679" s="74">
        <v>148.5</v>
      </c>
      <c r="O679" s="74">
        <v>148.5</v>
      </c>
      <c r="P679" s="74">
        <v>148.5</v>
      </c>
      <c r="Q679" s="74">
        <v>148.5</v>
      </c>
      <c r="R679" s="74">
        <v>148.5</v>
      </c>
      <c r="S679" s="74">
        <v>148.5</v>
      </c>
    </row>
    <row r="680" spans="1:19" ht="15" customHeight="1">
      <c r="A680" s="14">
        <f t="shared" si="26"/>
        <v>680</v>
      </c>
      <c r="B680" s="121" t="s">
        <v>1419</v>
      </c>
      <c r="C680" s="121"/>
      <c r="D680" s="121" t="s">
        <v>1359</v>
      </c>
      <c r="E680" s="121" t="s">
        <v>1223</v>
      </c>
      <c r="F680" s="121" t="s">
        <v>1406</v>
      </c>
      <c r="G680" s="121" t="s">
        <v>55</v>
      </c>
      <c r="H680" s="122">
        <v>2022</v>
      </c>
      <c r="I680" s="74">
        <v>151.80000000000001</v>
      </c>
      <c r="J680" s="74">
        <v>151.80000000000001</v>
      </c>
      <c r="K680" s="74">
        <v>151.80000000000001</v>
      </c>
      <c r="L680" s="74">
        <v>151.80000000000001</v>
      </c>
      <c r="M680" s="74">
        <v>151.80000000000001</v>
      </c>
      <c r="N680" s="74">
        <v>151.80000000000001</v>
      </c>
      <c r="O680" s="74">
        <v>151.80000000000001</v>
      </c>
      <c r="P680" s="74">
        <v>151.80000000000001</v>
      </c>
      <c r="Q680" s="74">
        <v>151.80000000000001</v>
      </c>
      <c r="R680" s="74">
        <v>151.80000000000001</v>
      </c>
      <c r="S680" s="74">
        <v>151.80000000000001</v>
      </c>
    </row>
    <row r="681" spans="1:19" ht="15" customHeight="1">
      <c r="A681" s="14">
        <f t="shared" si="26"/>
        <v>681</v>
      </c>
      <c r="B681" s="121" t="s">
        <v>1290</v>
      </c>
      <c r="C681" s="121"/>
      <c r="D681" s="121" t="s">
        <v>1291</v>
      </c>
      <c r="E681" s="121" t="s">
        <v>1077</v>
      </c>
      <c r="F681" s="121" t="s">
        <v>1718</v>
      </c>
      <c r="G681" s="121" t="s">
        <v>47</v>
      </c>
      <c r="H681" s="122">
        <v>2022</v>
      </c>
      <c r="I681" s="74">
        <v>101.2</v>
      </c>
      <c r="J681" s="74">
        <v>98.2</v>
      </c>
      <c r="K681" s="74">
        <v>98.2</v>
      </c>
      <c r="L681" s="74">
        <v>98.2</v>
      </c>
      <c r="M681" s="74">
        <v>98.2</v>
      </c>
      <c r="N681" s="74">
        <v>98.2</v>
      </c>
      <c r="O681" s="74">
        <v>98.2</v>
      </c>
      <c r="P681" s="74">
        <v>98.2</v>
      </c>
      <c r="Q681" s="74">
        <v>98.2</v>
      </c>
      <c r="R681" s="74">
        <v>98.2</v>
      </c>
      <c r="S681" s="74">
        <v>98.2</v>
      </c>
    </row>
    <row r="682" spans="1:19" ht="15" customHeight="1">
      <c r="A682" s="14">
        <f t="shared" si="26"/>
        <v>682</v>
      </c>
      <c r="B682" s="121" t="s">
        <v>1420</v>
      </c>
      <c r="C682" s="121"/>
      <c r="D682" s="121" t="s">
        <v>1364</v>
      </c>
      <c r="E682" s="121" t="s">
        <v>1365</v>
      </c>
      <c r="F682" s="121" t="s">
        <v>1406</v>
      </c>
      <c r="G682" s="121" t="s">
        <v>55</v>
      </c>
      <c r="H682" s="122">
        <v>2022</v>
      </c>
      <c r="I682" s="74">
        <v>160.94999999999999</v>
      </c>
      <c r="J682" s="74">
        <v>161</v>
      </c>
      <c r="K682" s="74">
        <v>161</v>
      </c>
      <c r="L682" s="74">
        <v>161</v>
      </c>
      <c r="M682" s="74">
        <v>161</v>
      </c>
      <c r="N682" s="74">
        <v>161</v>
      </c>
      <c r="O682" s="74">
        <v>161</v>
      </c>
      <c r="P682" s="74">
        <v>161</v>
      </c>
      <c r="Q682" s="74">
        <v>161</v>
      </c>
      <c r="R682" s="74">
        <v>161</v>
      </c>
      <c r="S682" s="74">
        <v>161</v>
      </c>
    </row>
    <row r="683" spans="1:19" ht="15" customHeight="1">
      <c r="A683" s="14">
        <f t="shared" si="26"/>
        <v>683</v>
      </c>
      <c r="B683" s="121" t="s">
        <v>1421</v>
      </c>
      <c r="C683" s="121"/>
      <c r="D683" s="121" t="s">
        <v>1372</v>
      </c>
      <c r="E683" s="121" t="s">
        <v>1365</v>
      </c>
      <c r="F683" s="121" t="s">
        <v>1406</v>
      </c>
      <c r="G683" s="121" t="s">
        <v>55</v>
      </c>
      <c r="H683" s="122">
        <v>2022</v>
      </c>
      <c r="I683" s="74">
        <v>98</v>
      </c>
      <c r="J683" s="74">
        <v>98</v>
      </c>
      <c r="K683" s="74">
        <v>98</v>
      </c>
      <c r="L683" s="74">
        <v>98</v>
      </c>
      <c r="M683" s="74">
        <v>98</v>
      </c>
      <c r="N683" s="74">
        <v>98</v>
      </c>
      <c r="O683" s="74">
        <v>98</v>
      </c>
      <c r="P683" s="74">
        <v>98</v>
      </c>
      <c r="Q683" s="74">
        <v>98</v>
      </c>
      <c r="R683" s="74">
        <v>98</v>
      </c>
      <c r="S683" s="74">
        <v>98</v>
      </c>
    </row>
    <row r="684" spans="1:19" ht="15" customHeight="1">
      <c r="A684" s="14">
        <f t="shared" si="26"/>
        <v>684</v>
      </c>
      <c r="B684" s="121" t="s">
        <v>1422</v>
      </c>
      <c r="C684" s="121"/>
      <c r="D684" s="121" t="s">
        <v>1369</v>
      </c>
      <c r="E684" s="121" t="s">
        <v>1365</v>
      </c>
      <c r="F684" s="121" t="s">
        <v>1406</v>
      </c>
      <c r="G684" s="121" t="s">
        <v>55</v>
      </c>
      <c r="H684" s="122">
        <v>2022</v>
      </c>
      <c r="I684" s="74">
        <v>96</v>
      </c>
      <c r="J684" s="74">
        <v>96</v>
      </c>
      <c r="K684" s="74">
        <v>96</v>
      </c>
      <c r="L684" s="74">
        <v>96</v>
      </c>
      <c r="M684" s="74">
        <v>96</v>
      </c>
      <c r="N684" s="74">
        <v>96</v>
      </c>
      <c r="O684" s="74">
        <v>96</v>
      </c>
      <c r="P684" s="74">
        <v>96</v>
      </c>
      <c r="Q684" s="74">
        <v>96</v>
      </c>
      <c r="R684" s="74">
        <v>96</v>
      </c>
      <c r="S684" s="74">
        <v>96</v>
      </c>
    </row>
    <row r="685" spans="1:19" ht="15" customHeight="1">
      <c r="A685" s="14">
        <f t="shared" si="26"/>
        <v>685</v>
      </c>
      <c r="B685" s="121" t="s">
        <v>1294</v>
      </c>
      <c r="C685" s="121"/>
      <c r="D685" s="121" t="s">
        <v>1295</v>
      </c>
      <c r="E685" s="121" t="s">
        <v>1296</v>
      </c>
      <c r="F685" s="121" t="s">
        <v>1718</v>
      </c>
      <c r="G685" s="121" t="s">
        <v>47</v>
      </c>
      <c r="H685" s="122">
        <v>2022</v>
      </c>
      <c r="I685" s="74">
        <v>123.6</v>
      </c>
      <c r="J685" s="74">
        <v>120</v>
      </c>
      <c r="K685" s="74">
        <v>120</v>
      </c>
      <c r="L685" s="74">
        <v>120</v>
      </c>
      <c r="M685" s="74">
        <v>120</v>
      </c>
      <c r="N685" s="74">
        <v>120</v>
      </c>
      <c r="O685" s="74">
        <v>120</v>
      </c>
      <c r="P685" s="74">
        <v>120</v>
      </c>
      <c r="Q685" s="74">
        <v>120</v>
      </c>
      <c r="R685" s="74">
        <v>120</v>
      </c>
      <c r="S685" s="74">
        <v>120</v>
      </c>
    </row>
    <row r="686" spans="1:19" ht="15" customHeight="1">
      <c r="A686" s="14">
        <f t="shared" si="26"/>
        <v>686</v>
      </c>
      <c r="B686" s="121" t="s">
        <v>118</v>
      </c>
      <c r="C686" s="121"/>
      <c r="D686" s="121" t="s">
        <v>119</v>
      </c>
      <c r="E686" s="121" t="s">
        <v>53</v>
      </c>
      <c r="F686" s="121" t="s">
        <v>72</v>
      </c>
      <c r="G686" s="121" t="s">
        <v>90</v>
      </c>
      <c r="H686" s="122">
        <v>2022</v>
      </c>
      <c r="I686" s="74">
        <v>201</v>
      </c>
      <c r="J686" s="74">
        <v>201</v>
      </c>
      <c r="K686" s="74">
        <v>201</v>
      </c>
      <c r="L686" s="74">
        <v>201</v>
      </c>
      <c r="M686" s="74">
        <v>201</v>
      </c>
      <c r="N686" s="74">
        <v>201</v>
      </c>
      <c r="O686" s="74">
        <v>201</v>
      </c>
      <c r="P686" s="74">
        <v>201</v>
      </c>
      <c r="Q686" s="74">
        <v>201</v>
      </c>
      <c r="R686" s="74">
        <v>201</v>
      </c>
      <c r="S686" s="74">
        <v>201</v>
      </c>
    </row>
    <row r="687" spans="1:19" ht="15" customHeight="1">
      <c r="A687" s="14">
        <f t="shared" si="26"/>
        <v>687</v>
      </c>
      <c r="B687" s="121" t="s">
        <v>1297</v>
      </c>
      <c r="C687" s="121"/>
      <c r="D687" s="121" t="s">
        <v>1298</v>
      </c>
      <c r="E687" s="121" t="s">
        <v>49</v>
      </c>
      <c r="F687" s="121" t="s">
        <v>1718</v>
      </c>
      <c r="G687" s="121" t="s">
        <v>47</v>
      </c>
      <c r="H687" s="122">
        <v>2022</v>
      </c>
      <c r="I687" s="74">
        <v>213.82</v>
      </c>
      <c r="J687" s="74">
        <v>211.2</v>
      </c>
      <c r="K687" s="74">
        <v>211.2</v>
      </c>
      <c r="L687" s="74">
        <v>211.2</v>
      </c>
      <c r="M687" s="74">
        <v>211.2</v>
      </c>
      <c r="N687" s="74">
        <v>211.2</v>
      </c>
      <c r="O687" s="74">
        <v>211.2</v>
      </c>
      <c r="P687" s="74">
        <v>211.2</v>
      </c>
      <c r="Q687" s="74">
        <v>211.2</v>
      </c>
      <c r="R687" s="74">
        <v>211.2</v>
      </c>
      <c r="S687" s="74">
        <v>211.2</v>
      </c>
    </row>
    <row r="688" spans="1:19" ht="15" customHeight="1">
      <c r="A688" s="14">
        <f t="shared" si="26"/>
        <v>688</v>
      </c>
      <c r="B688" s="121" t="s">
        <v>1299</v>
      </c>
      <c r="C688" s="121"/>
      <c r="D688" s="121" t="s">
        <v>1300</v>
      </c>
      <c r="E688" s="121" t="s">
        <v>49</v>
      </c>
      <c r="F688" s="121" t="s">
        <v>1718</v>
      </c>
      <c r="G688" s="121" t="s">
        <v>47</v>
      </c>
      <c r="H688" s="122">
        <v>2022</v>
      </c>
      <c r="I688" s="74">
        <v>166.52</v>
      </c>
      <c r="J688" s="74">
        <v>164.7</v>
      </c>
      <c r="K688" s="74">
        <v>164.7</v>
      </c>
      <c r="L688" s="74">
        <v>164.7</v>
      </c>
      <c r="M688" s="74">
        <v>164.7</v>
      </c>
      <c r="N688" s="74">
        <v>164.7</v>
      </c>
      <c r="O688" s="74">
        <v>164.7</v>
      </c>
      <c r="P688" s="74">
        <v>164.7</v>
      </c>
      <c r="Q688" s="74">
        <v>164.7</v>
      </c>
      <c r="R688" s="74">
        <v>164.7</v>
      </c>
      <c r="S688" s="74">
        <v>164.7</v>
      </c>
    </row>
    <row r="689" spans="1:19" ht="15" customHeight="1">
      <c r="A689" s="14">
        <f t="shared" si="26"/>
        <v>689</v>
      </c>
      <c r="B689" s="121" t="s">
        <v>1301</v>
      </c>
      <c r="C689" s="121" t="s">
        <v>3066</v>
      </c>
      <c r="D689" s="121" t="s">
        <v>1302</v>
      </c>
      <c r="E689" s="121" t="s">
        <v>1077</v>
      </c>
      <c r="F689" s="121" t="s">
        <v>1718</v>
      </c>
      <c r="G689" s="121" t="s">
        <v>47</v>
      </c>
      <c r="H689" s="122">
        <v>2022</v>
      </c>
      <c r="I689" s="74">
        <v>37.5</v>
      </c>
      <c r="J689" s="74">
        <v>42.5</v>
      </c>
      <c r="K689" s="74">
        <v>42.5</v>
      </c>
      <c r="L689" s="74">
        <v>42.5</v>
      </c>
      <c r="M689" s="74">
        <v>42.5</v>
      </c>
      <c r="N689" s="74">
        <v>42.5</v>
      </c>
      <c r="O689" s="74">
        <v>42.5</v>
      </c>
      <c r="P689" s="74">
        <v>42.5</v>
      </c>
      <c r="Q689" s="74">
        <v>42.5</v>
      </c>
      <c r="R689" s="74">
        <v>42.5</v>
      </c>
      <c r="S689" s="74">
        <v>42.5</v>
      </c>
    </row>
    <row r="690" spans="1:19" ht="15" customHeight="1">
      <c r="A690" s="14">
        <f t="shared" si="26"/>
        <v>690</v>
      </c>
      <c r="B690" s="121" t="s">
        <v>1303</v>
      </c>
      <c r="C690" s="121" t="s">
        <v>3067</v>
      </c>
      <c r="D690" s="121" t="s">
        <v>1304</v>
      </c>
      <c r="E690" s="121" t="s">
        <v>1077</v>
      </c>
      <c r="F690" s="121" t="s">
        <v>1718</v>
      </c>
      <c r="G690" s="121" t="s">
        <v>47</v>
      </c>
      <c r="H690" s="122">
        <v>2022</v>
      </c>
      <c r="I690" s="74">
        <v>16</v>
      </c>
      <c r="J690" s="74">
        <v>16.8</v>
      </c>
      <c r="K690" s="74">
        <v>16.8</v>
      </c>
      <c r="L690" s="74">
        <v>16.8</v>
      </c>
      <c r="M690" s="74">
        <v>16.8</v>
      </c>
      <c r="N690" s="74">
        <v>16.8</v>
      </c>
      <c r="O690" s="74">
        <v>16.8</v>
      </c>
      <c r="P690" s="74">
        <v>16.8</v>
      </c>
      <c r="Q690" s="74">
        <v>16.8</v>
      </c>
      <c r="R690" s="74">
        <v>16.8</v>
      </c>
      <c r="S690" s="74">
        <v>16.8</v>
      </c>
    </row>
    <row r="691" spans="1:19" ht="15" customHeight="1">
      <c r="A691" s="14">
        <f t="shared" si="26"/>
        <v>691</v>
      </c>
      <c r="B691" s="121" t="s">
        <v>1305</v>
      </c>
      <c r="C691" s="121" t="s">
        <v>3067</v>
      </c>
      <c r="D691" s="121" t="s">
        <v>1306</v>
      </c>
      <c r="E691" s="121" t="s">
        <v>1077</v>
      </c>
      <c r="F691" s="121" t="s">
        <v>1718</v>
      </c>
      <c r="G691" s="121" t="s">
        <v>47</v>
      </c>
      <c r="H691" s="122">
        <v>2022</v>
      </c>
      <c r="I691" s="74">
        <v>105.3</v>
      </c>
      <c r="J691" s="74">
        <v>110.8</v>
      </c>
      <c r="K691" s="74">
        <v>110.8</v>
      </c>
      <c r="L691" s="74">
        <v>110.8</v>
      </c>
      <c r="M691" s="74">
        <v>110.8</v>
      </c>
      <c r="N691" s="74">
        <v>110.8</v>
      </c>
      <c r="O691" s="74">
        <v>110.8</v>
      </c>
      <c r="P691" s="74">
        <v>110.8</v>
      </c>
      <c r="Q691" s="74">
        <v>110.8</v>
      </c>
      <c r="R691" s="74">
        <v>110.8</v>
      </c>
      <c r="S691" s="74">
        <v>110.8</v>
      </c>
    </row>
    <row r="692" spans="1:19" ht="15" customHeight="1">
      <c r="A692" s="14">
        <f t="shared" si="26"/>
        <v>692</v>
      </c>
      <c r="B692" s="121" t="s">
        <v>1307</v>
      </c>
      <c r="C692" s="121"/>
      <c r="D692" s="121" t="s">
        <v>1308</v>
      </c>
      <c r="E692" s="121" t="s">
        <v>1077</v>
      </c>
      <c r="F692" s="121" t="s">
        <v>1718</v>
      </c>
      <c r="G692" s="121" t="s">
        <v>47</v>
      </c>
      <c r="H692" s="122">
        <v>2022</v>
      </c>
      <c r="I692" s="74">
        <v>30.78</v>
      </c>
      <c r="J692" s="74">
        <v>33.6</v>
      </c>
      <c r="K692" s="74">
        <v>33.6</v>
      </c>
      <c r="L692" s="74">
        <v>33.6</v>
      </c>
      <c r="M692" s="74">
        <v>33.6</v>
      </c>
      <c r="N692" s="74">
        <v>33.6</v>
      </c>
      <c r="O692" s="74">
        <v>33.6</v>
      </c>
      <c r="P692" s="74">
        <v>33.6</v>
      </c>
      <c r="Q692" s="74">
        <v>33.6</v>
      </c>
      <c r="R692" s="74">
        <v>33.6</v>
      </c>
      <c r="S692" s="74">
        <v>33.6</v>
      </c>
    </row>
    <row r="693" spans="1:19" ht="15" customHeight="1">
      <c r="A693" s="14">
        <f t="shared" si="26"/>
        <v>693</v>
      </c>
      <c r="B693" s="121" t="s">
        <v>1309</v>
      </c>
      <c r="C693" s="121"/>
      <c r="D693" s="121" t="s">
        <v>1310</v>
      </c>
      <c r="E693" s="121" t="s">
        <v>1077</v>
      </c>
      <c r="F693" s="121" t="s">
        <v>1718</v>
      </c>
      <c r="G693" s="121" t="s">
        <v>47</v>
      </c>
      <c r="H693" s="122">
        <v>2022</v>
      </c>
      <c r="I693" s="74">
        <v>108.54</v>
      </c>
      <c r="J693" s="74">
        <v>118.6</v>
      </c>
      <c r="K693" s="74">
        <v>118.6</v>
      </c>
      <c r="L693" s="74">
        <v>118.6</v>
      </c>
      <c r="M693" s="74">
        <v>118.6</v>
      </c>
      <c r="N693" s="74">
        <v>118.6</v>
      </c>
      <c r="O693" s="74">
        <v>118.6</v>
      </c>
      <c r="P693" s="74">
        <v>118.6</v>
      </c>
      <c r="Q693" s="74">
        <v>118.6</v>
      </c>
      <c r="R693" s="74">
        <v>118.6</v>
      </c>
      <c r="S693" s="74">
        <v>118.6</v>
      </c>
    </row>
    <row r="694" spans="1:19" ht="15" customHeight="1">
      <c r="A694" s="14">
        <f t="shared" si="26"/>
        <v>694</v>
      </c>
      <c r="B694" s="121" t="s">
        <v>1314</v>
      </c>
      <c r="C694" s="121"/>
      <c r="D694" s="121" t="s">
        <v>1315</v>
      </c>
      <c r="E694" s="121" t="s">
        <v>1077</v>
      </c>
      <c r="F694" s="121" t="s">
        <v>1718</v>
      </c>
      <c r="G694" s="121" t="s">
        <v>47</v>
      </c>
      <c r="H694" s="122">
        <v>2022</v>
      </c>
      <c r="I694" s="74">
        <v>119</v>
      </c>
      <c r="J694" s="74">
        <v>125</v>
      </c>
      <c r="K694" s="74">
        <v>125</v>
      </c>
      <c r="L694" s="74">
        <v>125</v>
      </c>
      <c r="M694" s="74">
        <v>125</v>
      </c>
      <c r="N694" s="74">
        <v>125</v>
      </c>
      <c r="O694" s="74">
        <v>125</v>
      </c>
      <c r="P694" s="74">
        <v>125</v>
      </c>
      <c r="Q694" s="74">
        <v>125</v>
      </c>
      <c r="R694" s="74">
        <v>125</v>
      </c>
      <c r="S694" s="74">
        <v>125</v>
      </c>
    </row>
    <row r="695" spans="1:19" ht="15" customHeight="1">
      <c r="A695" s="14">
        <f t="shared" si="26"/>
        <v>695</v>
      </c>
      <c r="B695" s="121" t="s">
        <v>1312</v>
      </c>
      <c r="C695" s="121"/>
      <c r="D695" s="121" t="s">
        <v>1313</v>
      </c>
      <c r="E695" s="121" t="s">
        <v>1077</v>
      </c>
      <c r="F695" s="121" t="s">
        <v>1718</v>
      </c>
      <c r="G695" s="121" t="s">
        <v>47</v>
      </c>
      <c r="H695" s="122">
        <v>2022</v>
      </c>
      <c r="I695" s="74">
        <v>105.8</v>
      </c>
      <c r="J695" s="74">
        <v>112</v>
      </c>
      <c r="K695" s="74">
        <v>112</v>
      </c>
      <c r="L695" s="74">
        <v>112</v>
      </c>
      <c r="M695" s="74">
        <v>112</v>
      </c>
      <c r="N695" s="74">
        <v>112</v>
      </c>
      <c r="O695" s="74">
        <v>112</v>
      </c>
      <c r="P695" s="74">
        <v>112</v>
      </c>
      <c r="Q695" s="74">
        <v>112</v>
      </c>
      <c r="R695" s="74">
        <v>112</v>
      </c>
      <c r="S695" s="74">
        <v>112</v>
      </c>
    </row>
    <row r="696" spans="1:19" ht="15" customHeight="1">
      <c r="A696" s="14">
        <f t="shared" si="26"/>
        <v>696</v>
      </c>
      <c r="B696" s="121" t="s">
        <v>1311</v>
      </c>
      <c r="C696" s="121"/>
      <c r="D696" s="121" t="s">
        <v>2267</v>
      </c>
      <c r="E696" s="121" t="s">
        <v>1077</v>
      </c>
      <c r="F696" s="121" t="s">
        <v>1718</v>
      </c>
      <c r="G696" s="121" t="s">
        <v>47</v>
      </c>
      <c r="H696" s="122">
        <v>2022</v>
      </c>
      <c r="I696" s="74">
        <v>80.5</v>
      </c>
      <c r="J696" s="74">
        <v>85</v>
      </c>
      <c r="K696" s="74">
        <v>85</v>
      </c>
      <c r="L696" s="74">
        <v>85</v>
      </c>
      <c r="M696" s="74">
        <v>85</v>
      </c>
      <c r="N696" s="74">
        <v>85</v>
      </c>
      <c r="O696" s="74">
        <v>85</v>
      </c>
      <c r="P696" s="74">
        <v>85</v>
      </c>
      <c r="Q696" s="74">
        <v>85</v>
      </c>
      <c r="R696" s="74">
        <v>85</v>
      </c>
      <c r="S696" s="74">
        <v>85</v>
      </c>
    </row>
    <row r="697" spans="1:19" ht="15" customHeight="1">
      <c r="A697" s="14">
        <f t="shared" si="26"/>
        <v>697</v>
      </c>
      <c r="B697" s="121" t="s">
        <v>114</v>
      </c>
      <c r="C697" s="121"/>
      <c r="D697" s="121" t="s">
        <v>115</v>
      </c>
      <c r="E697" s="121" t="s">
        <v>110</v>
      </c>
      <c r="F697" s="121" t="s">
        <v>1718</v>
      </c>
      <c r="G697" s="121" t="s">
        <v>47</v>
      </c>
      <c r="H697" s="122">
        <v>2022</v>
      </c>
      <c r="I697" s="74">
        <v>150</v>
      </c>
      <c r="J697" s="74">
        <v>150</v>
      </c>
      <c r="K697" s="74">
        <v>150</v>
      </c>
      <c r="L697" s="74">
        <v>150</v>
      </c>
      <c r="M697" s="74">
        <v>150</v>
      </c>
      <c r="N697" s="74">
        <v>150</v>
      </c>
      <c r="O697" s="74">
        <v>150</v>
      </c>
      <c r="P697" s="74">
        <v>150</v>
      </c>
      <c r="Q697" s="74">
        <v>150</v>
      </c>
      <c r="R697" s="74">
        <v>150</v>
      </c>
      <c r="S697" s="74">
        <v>150</v>
      </c>
    </row>
    <row r="698" spans="1:19" ht="15" customHeight="1">
      <c r="A698" s="14">
        <f t="shared" si="26"/>
        <v>698</v>
      </c>
      <c r="B698" s="121" t="s">
        <v>116</v>
      </c>
      <c r="C698" s="121"/>
      <c r="D698" s="121" t="s">
        <v>117</v>
      </c>
      <c r="E698" s="121" t="s">
        <v>110</v>
      </c>
      <c r="F698" s="121" t="s">
        <v>1718</v>
      </c>
      <c r="G698" s="121" t="s">
        <v>47</v>
      </c>
      <c r="H698" s="122">
        <v>2022</v>
      </c>
      <c r="I698" s="74">
        <v>150</v>
      </c>
      <c r="J698" s="74">
        <v>150</v>
      </c>
      <c r="K698" s="74">
        <v>150</v>
      </c>
      <c r="L698" s="74">
        <v>150</v>
      </c>
      <c r="M698" s="74">
        <v>150</v>
      </c>
      <c r="N698" s="74">
        <v>150</v>
      </c>
      <c r="O698" s="74">
        <v>150</v>
      </c>
      <c r="P698" s="74">
        <v>150</v>
      </c>
      <c r="Q698" s="74">
        <v>150</v>
      </c>
      <c r="R698" s="74">
        <v>150</v>
      </c>
      <c r="S698" s="74">
        <v>150</v>
      </c>
    </row>
    <row r="699" spans="1:19" ht="15" customHeight="1">
      <c r="A699" s="14">
        <f t="shared" si="26"/>
        <v>699</v>
      </c>
      <c r="B699" s="121" t="s">
        <v>1316</v>
      </c>
      <c r="C699" s="121"/>
      <c r="D699" s="121" t="s">
        <v>1317</v>
      </c>
      <c r="E699" s="121" t="s">
        <v>275</v>
      </c>
      <c r="F699" s="121" t="s">
        <v>1718</v>
      </c>
      <c r="G699" s="121" t="s">
        <v>47</v>
      </c>
      <c r="H699" s="122">
        <v>2022</v>
      </c>
      <c r="I699" s="74">
        <v>27.72</v>
      </c>
      <c r="J699" s="74">
        <v>27.7</v>
      </c>
      <c r="K699" s="74">
        <v>27.7</v>
      </c>
      <c r="L699" s="74">
        <v>27.7</v>
      </c>
      <c r="M699" s="74">
        <v>27.7</v>
      </c>
      <c r="N699" s="74">
        <v>27.7</v>
      </c>
      <c r="O699" s="74">
        <v>27.7</v>
      </c>
      <c r="P699" s="74">
        <v>27.7</v>
      </c>
      <c r="Q699" s="74">
        <v>27.7</v>
      </c>
      <c r="R699" s="74">
        <v>27.7</v>
      </c>
      <c r="S699" s="74">
        <v>27.7</v>
      </c>
    </row>
    <row r="700" spans="1:19" ht="15" customHeight="1">
      <c r="A700" s="14">
        <f t="shared" si="26"/>
        <v>700</v>
      </c>
      <c r="B700" s="121" t="s">
        <v>1318</v>
      </c>
      <c r="C700" s="121"/>
      <c r="D700" s="121" t="s">
        <v>1319</v>
      </c>
      <c r="E700" s="121" t="s">
        <v>275</v>
      </c>
      <c r="F700" s="121" t="s">
        <v>1718</v>
      </c>
      <c r="G700" s="121" t="s">
        <v>47</v>
      </c>
      <c r="H700" s="122">
        <v>2022</v>
      </c>
      <c r="I700" s="74">
        <v>6.6</v>
      </c>
      <c r="J700" s="74">
        <v>6.6</v>
      </c>
      <c r="K700" s="74">
        <v>6.6</v>
      </c>
      <c r="L700" s="74">
        <v>6.6</v>
      </c>
      <c r="M700" s="74">
        <v>6.6</v>
      </c>
      <c r="N700" s="74">
        <v>6.6</v>
      </c>
      <c r="O700" s="74">
        <v>6.6</v>
      </c>
      <c r="P700" s="74">
        <v>6.6</v>
      </c>
      <c r="Q700" s="74">
        <v>6.6</v>
      </c>
      <c r="R700" s="74">
        <v>6.6</v>
      </c>
      <c r="S700" s="74">
        <v>6.6</v>
      </c>
    </row>
    <row r="701" spans="1:19" ht="15" customHeight="1">
      <c r="A701" s="14">
        <f t="shared" si="26"/>
        <v>701</v>
      </c>
      <c r="B701" s="121" t="s">
        <v>1322</v>
      </c>
      <c r="C701" s="121"/>
      <c r="D701" s="121" t="s">
        <v>1323</v>
      </c>
      <c r="E701" s="121" t="s">
        <v>592</v>
      </c>
      <c r="F701" s="121" t="s">
        <v>1718</v>
      </c>
      <c r="G701" s="121" t="s">
        <v>46</v>
      </c>
      <c r="H701" s="122">
        <v>2022</v>
      </c>
      <c r="I701" s="74">
        <v>150</v>
      </c>
      <c r="J701" s="74">
        <v>150</v>
      </c>
      <c r="K701" s="74">
        <v>150</v>
      </c>
      <c r="L701" s="74">
        <v>150</v>
      </c>
      <c r="M701" s="74">
        <v>150</v>
      </c>
      <c r="N701" s="74">
        <v>150</v>
      </c>
      <c r="O701" s="74">
        <v>150</v>
      </c>
      <c r="P701" s="74">
        <v>150</v>
      </c>
      <c r="Q701" s="74">
        <v>150</v>
      </c>
      <c r="R701" s="74">
        <v>150</v>
      </c>
      <c r="S701" s="74">
        <v>150</v>
      </c>
    </row>
    <row r="702" spans="1:19" ht="15" customHeight="1">
      <c r="A702" s="14">
        <f t="shared" si="26"/>
        <v>702</v>
      </c>
      <c r="B702" s="121" t="s">
        <v>1324</v>
      </c>
      <c r="C702" s="121"/>
      <c r="D702" s="121" t="s">
        <v>1325</v>
      </c>
      <c r="E702" s="121" t="s">
        <v>592</v>
      </c>
      <c r="F702" s="121" t="s">
        <v>1718</v>
      </c>
      <c r="G702" s="121" t="s">
        <v>46</v>
      </c>
      <c r="H702" s="122">
        <v>2022</v>
      </c>
      <c r="I702" s="74">
        <v>23</v>
      </c>
      <c r="J702" s="74">
        <v>23</v>
      </c>
      <c r="K702" s="74">
        <v>23</v>
      </c>
      <c r="L702" s="74">
        <v>23</v>
      </c>
      <c r="M702" s="74">
        <v>23</v>
      </c>
      <c r="N702" s="74">
        <v>23</v>
      </c>
      <c r="O702" s="74">
        <v>23</v>
      </c>
      <c r="P702" s="74">
        <v>23</v>
      </c>
      <c r="Q702" s="74">
        <v>23</v>
      </c>
      <c r="R702" s="74">
        <v>23</v>
      </c>
      <c r="S702" s="74">
        <v>23</v>
      </c>
    </row>
    <row r="703" spans="1:19" ht="15" customHeight="1">
      <c r="A703" s="14">
        <f t="shared" si="26"/>
        <v>703</v>
      </c>
      <c r="B703" s="121" t="s">
        <v>1328</v>
      </c>
      <c r="C703" s="121"/>
      <c r="D703" s="121" t="s">
        <v>1329</v>
      </c>
      <c r="E703" s="121" t="s">
        <v>592</v>
      </c>
      <c r="F703" s="121" t="s">
        <v>1718</v>
      </c>
      <c r="G703" s="121" t="s">
        <v>46</v>
      </c>
      <c r="H703" s="122">
        <v>2022</v>
      </c>
      <c r="I703" s="74">
        <v>127.5</v>
      </c>
      <c r="J703" s="74">
        <v>127.5</v>
      </c>
      <c r="K703" s="74">
        <v>127.5</v>
      </c>
      <c r="L703" s="74">
        <v>127.5</v>
      </c>
      <c r="M703" s="74">
        <v>127.5</v>
      </c>
      <c r="N703" s="74">
        <v>127.5</v>
      </c>
      <c r="O703" s="74">
        <v>127.5</v>
      </c>
      <c r="P703" s="74">
        <v>127.5</v>
      </c>
      <c r="Q703" s="74">
        <v>127.5</v>
      </c>
      <c r="R703" s="74">
        <v>127.5</v>
      </c>
      <c r="S703" s="74">
        <v>127.5</v>
      </c>
    </row>
    <row r="704" spans="1:19" ht="15" customHeight="1">
      <c r="A704" s="14">
        <f t="shared" si="26"/>
        <v>704</v>
      </c>
      <c r="B704" s="121" t="s">
        <v>3191</v>
      </c>
      <c r="C704" s="121" t="s">
        <v>3068</v>
      </c>
      <c r="D704" s="121" t="s">
        <v>1331</v>
      </c>
      <c r="E704" s="121" t="s">
        <v>1077</v>
      </c>
      <c r="F704" s="121" t="s">
        <v>1718</v>
      </c>
      <c r="G704" s="121" t="s">
        <v>47</v>
      </c>
      <c r="H704" s="122">
        <v>2022</v>
      </c>
      <c r="I704" s="74">
        <v>38.25</v>
      </c>
      <c r="J704" s="74">
        <v>38.299999999999997</v>
      </c>
      <c r="K704" s="74">
        <v>38.299999999999997</v>
      </c>
      <c r="L704" s="74">
        <v>38.299999999999997</v>
      </c>
      <c r="M704" s="74">
        <v>38.299999999999997</v>
      </c>
      <c r="N704" s="74">
        <v>38.299999999999997</v>
      </c>
      <c r="O704" s="74">
        <v>38.299999999999997</v>
      </c>
      <c r="P704" s="74">
        <v>38.299999999999997</v>
      </c>
      <c r="Q704" s="74">
        <v>38.299999999999997</v>
      </c>
      <c r="R704" s="74">
        <v>38.299999999999997</v>
      </c>
      <c r="S704" s="74">
        <v>38.299999999999997</v>
      </c>
    </row>
    <row r="705" spans="1:19" ht="15" customHeight="1">
      <c r="A705" s="14">
        <f t="shared" si="26"/>
        <v>705</v>
      </c>
      <c r="B705" s="121" t="s">
        <v>3192</v>
      </c>
      <c r="C705" s="121"/>
      <c r="D705" s="121" t="s">
        <v>3193</v>
      </c>
      <c r="E705" s="121" t="s">
        <v>1077</v>
      </c>
      <c r="F705" s="121" t="s">
        <v>1718</v>
      </c>
      <c r="G705" s="121" t="s">
        <v>47</v>
      </c>
      <c r="H705" s="122">
        <v>2022</v>
      </c>
      <c r="I705" s="74">
        <v>15.59</v>
      </c>
      <c r="J705" s="74">
        <v>15.6</v>
      </c>
      <c r="K705" s="74">
        <v>15.6</v>
      </c>
      <c r="L705" s="74">
        <v>15.6</v>
      </c>
      <c r="M705" s="74">
        <v>15.6</v>
      </c>
      <c r="N705" s="74">
        <v>15.6</v>
      </c>
      <c r="O705" s="74">
        <v>15.6</v>
      </c>
      <c r="P705" s="74">
        <v>15.6</v>
      </c>
      <c r="Q705" s="74">
        <v>15.6</v>
      </c>
      <c r="R705" s="74">
        <v>15.6</v>
      </c>
      <c r="S705" s="74">
        <v>15.6</v>
      </c>
    </row>
    <row r="706" spans="1:19" ht="15" customHeight="1">
      <c r="A706" s="14">
        <f t="shared" si="26"/>
        <v>706</v>
      </c>
      <c r="B706" s="121" t="s">
        <v>3194</v>
      </c>
      <c r="C706" s="121"/>
      <c r="D706" s="121" t="s">
        <v>3195</v>
      </c>
      <c r="E706" s="121" t="s">
        <v>1077</v>
      </c>
      <c r="F706" s="121" t="s">
        <v>1718</v>
      </c>
      <c r="G706" s="121" t="s">
        <v>47</v>
      </c>
      <c r="H706" s="122">
        <v>2022</v>
      </c>
      <c r="I706" s="74">
        <v>50.49</v>
      </c>
      <c r="J706" s="74">
        <v>50.5</v>
      </c>
      <c r="K706" s="74">
        <v>50.5</v>
      </c>
      <c r="L706" s="74">
        <v>50.5</v>
      </c>
      <c r="M706" s="74">
        <v>50.5</v>
      </c>
      <c r="N706" s="74">
        <v>50.5</v>
      </c>
      <c r="O706" s="74">
        <v>50.5</v>
      </c>
      <c r="P706" s="74">
        <v>50.5</v>
      </c>
      <c r="Q706" s="74">
        <v>50.5</v>
      </c>
      <c r="R706" s="74">
        <v>50.5</v>
      </c>
      <c r="S706" s="74">
        <v>50.5</v>
      </c>
    </row>
    <row r="707" spans="1:19" ht="15" customHeight="1">
      <c r="A707" s="14">
        <f t="shared" si="26"/>
        <v>707</v>
      </c>
      <c r="B707" s="121" t="s">
        <v>3196</v>
      </c>
      <c r="C707" s="121"/>
      <c r="D707" s="121" t="s">
        <v>3197</v>
      </c>
      <c r="E707" s="121" t="s">
        <v>1077</v>
      </c>
      <c r="F707" s="121" t="s">
        <v>1718</v>
      </c>
      <c r="G707" s="121" t="s">
        <v>47</v>
      </c>
      <c r="H707" s="122">
        <v>2022</v>
      </c>
      <c r="I707" s="74">
        <v>38.25</v>
      </c>
      <c r="J707" s="74">
        <v>38.299999999999997</v>
      </c>
      <c r="K707" s="74">
        <v>38.299999999999997</v>
      </c>
      <c r="L707" s="74">
        <v>38.299999999999997</v>
      </c>
      <c r="M707" s="74">
        <v>38.299999999999997</v>
      </c>
      <c r="N707" s="74">
        <v>38.299999999999997</v>
      </c>
      <c r="O707" s="74">
        <v>38.299999999999997</v>
      </c>
      <c r="P707" s="74">
        <v>38.299999999999997</v>
      </c>
      <c r="Q707" s="74">
        <v>38.299999999999997</v>
      </c>
      <c r="R707" s="74">
        <v>38.299999999999997</v>
      </c>
      <c r="S707" s="74">
        <v>38.299999999999997</v>
      </c>
    </row>
    <row r="708" spans="1:19" ht="15" customHeight="1">
      <c r="A708" s="14">
        <f t="shared" si="26"/>
        <v>708</v>
      </c>
      <c r="B708" s="121" t="s">
        <v>3198</v>
      </c>
      <c r="C708" s="121"/>
      <c r="D708" s="121" t="s">
        <v>3199</v>
      </c>
      <c r="E708" s="121" t="s">
        <v>1077</v>
      </c>
      <c r="F708" s="121" t="s">
        <v>1718</v>
      </c>
      <c r="G708" s="121" t="s">
        <v>47</v>
      </c>
      <c r="H708" s="122">
        <v>2022</v>
      </c>
      <c r="I708" s="74">
        <v>13.79</v>
      </c>
      <c r="J708" s="74">
        <v>13.8</v>
      </c>
      <c r="K708" s="74">
        <v>13.8</v>
      </c>
      <c r="L708" s="74">
        <v>13.8</v>
      </c>
      <c r="M708" s="74">
        <v>13.8</v>
      </c>
      <c r="N708" s="74">
        <v>13.8</v>
      </c>
      <c r="O708" s="74">
        <v>13.8</v>
      </c>
      <c r="P708" s="74">
        <v>13.8</v>
      </c>
      <c r="Q708" s="74">
        <v>13.8</v>
      </c>
      <c r="R708" s="74">
        <v>13.8</v>
      </c>
      <c r="S708" s="74">
        <v>13.8</v>
      </c>
    </row>
    <row r="709" spans="1:19" ht="15" customHeight="1">
      <c r="A709" s="14">
        <f t="shared" si="26"/>
        <v>709</v>
      </c>
      <c r="B709" s="121" t="s">
        <v>1332</v>
      </c>
      <c r="C709" s="121" t="s">
        <v>3069</v>
      </c>
      <c r="D709" s="121" t="s">
        <v>1333</v>
      </c>
      <c r="E709" s="121" t="s">
        <v>1032</v>
      </c>
      <c r="F709" s="121" t="s">
        <v>1718</v>
      </c>
      <c r="G709" s="121" t="s">
        <v>47</v>
      </c>
      <c r="H709" s="122">
        <v>2022</v>
      </c>
      <c r="I709" s="74">
        <v>103.4</v>
      </c>
      <c r="J709" s="74">
        <v>103.4</v>
      </c>
      <c r="K709" s="74">
        <v>103.4</v>
      </c>
      <c r="L709" s="74">
        <v>103.4</v>
      </c>
      <c r="M709" s="74">
        <v>103.4</v>
      </c>
      <c r="N709" s="74">
        <v>103.4</v>
      </c>
      <c r="O709" s="74">
        <v>103.4</v>
      </c>
      <c r="P709" s="74">
        <v>103.4</v>
      </c>
      <c r="Q709" s="74">
        <v>103.4</v>
      </c>
      <c r="R709" s="74">
        <v>103.4</v>
      </c>
      <c r="S709" s="74">
        <v>103.4</v>
      </c>
    </row>
    <row r="710" spans="1:19" ht="15" customHeight="1">
      <c r="A710" s="14">
        <f t="shared" ref="A710:A773" si="27">A709+1</f>
        <v>710</v>
      </c>
      <c r="B710" s="121" t="s">
        <v>1334</v>
      </c>
      <c r="C710" s="121" t="s">
        <v>3069</v>
      </c>
      <c r="D710" s="121" t="s">
        <v>1335</v>
      </c>
      <c r="E710" s="121" t="s">
        <v>1032</v>
      </c>
      <c r="F710" s="121" t="s">
        <v>1718</v>
      </c>
      <c r="G710" s="121" t="s">
        <v>47</v>
      </c>
      <c r="H710" s="122">
        <v>2022</v>
      </c>
      <c r="I710" s="74">
        <v>94.6</v>
      </c>
      <c r="J710" s="74">
        <v>94.6</v>
      </c>
      <c r="K710" s="74">
        <v>94.6</v>
      </c>
      <c r="L710" s="74">
        <v>94.6</v>
      </c>
      <c r="M710" s="74">
        <v>94.6</v>
      </c>
      <c r="N710" s="74">
        <v>94.6</v>
      </c>
      <c r="O710" s="74">
        <v>94.6</v>
      </c>
      <c r="P710" s="74">
        <v>94.6</v>
      </c>
      <c r="Q710" s="74">
        <v>94.6</v>
      </c>
      <c r="R710" s="74">
        <v>94.6</v>
      </c>
      <c r="S710" s="74">
        <v>94.6</v>
      </c>
    </row>
    <row r="711" spans="1:19" ht="15" customHeight="1">
      <c r="A711" s="14">
        <f t="shared" si="27"/>
        <v>711</v>
      </c>
      <c r="B711" s="121" t="s">
        <v>1357</v>
      </c>
      <c r="C711" s="121"/>
      <c r="D711" s="121" t="s">
        <v>1358</v>
      </c>
      <c r="E711" s="121" t="s">
        <v>1077</v>
      </c>
      <c r="F711" s="121" t="s">
        <v>1718</v>
      </c>
      <c r="G711" s="121" t="s">
        <v>47</v>
      </c>
      <c r="H711" s="122">
        <v>2022</v>
      </c>
      <c r="I711" s="74">
        <v>2</v>
      </c>
      <c r="J711" s="74">
        <v>2</v>
      </c>
      <c r="K711" s="74">
        <v>2</v>
      </c>
      <c r="L711" s="74">
        <v>2</v>
      </c>
      <c r="M711" s="74">
        <v>2</v>
      </c>
      <c r="N711" s="74">
        <v>2</v>
      </c>
      <c r="O711" s="74">
        <v>2</v>
      </c>
      <c r="P711" s="74">
        <v>2</v>
      </c>
      <c r="Q711" s="74">
        <v>2</v>
      </c>
      <c r="R711" s="74">
        <v>2</v>
      </c>
      <c r="S711" s="74">
        <v>2</v>
      </c>
    </row>
    <row r="712" spans="1:19" ht="15" customHeight="1">
      <c r="A712" s="14">
        <f t="shared" si="27"/>
        <v>712</v>
      </c>
      <c r="B712" s="121" t="s">
        <v>1336</v>
      </c>
      <c r="C712" s="121"/>
      <c r="D712" s="121" t="s">
        <v>1337</v>
      </c>
      <c r="E712" s="121" t="s">
        <v>1077</v>
      </c>
      <c r="F712" s="121" t="s">
        <v>1718</v>
      </c>
      <c r="G712" s="121" t="s">
        <v>47</v>
      </c>
      <c r="H712" s="122">
        <v>2022</v>
      </c>
      <c r="I712" s="74">
        <v>174.6</v>
      </c>
      <c r="J712" s="74">
        <v>169.5</v>
      </c>
      <c r="K712" s="74">
        <v>169.5</v>
      </c>
      <c r="L712" s="74">
        <v>169.5</v>
      </c>
      <c r="M712" s="74">
        <v>169.5</v>
      </c>
      <c r="N712" s="74">
        <v>169.5</v>
      </c>
      <c r="O712" s="74">
        <v>169.5</v>
      </c>
      <c r="P712" s="74">
        <v>169.5</v>
      </c>
      <c r="Q712" s="74">
        <v>169.5</v>
      </c>
      <c r="R712" s="74">
        <v>169.5</v>
      </c>
      <c r="S712" s="74">
        <v>169.5</v>
      </c>
    </row>
    <row r="713" spans="1:19" ht="15" customHeight="1">
      <c r="A713" s="14">
        <f t="shared" si="27"/>
        <v>713</v>
      </c>
      <c r="B713" s="121" t="s">
        <v>1338</v>
      </c>
      <c r="C713" s="121"/>
      <c r="D713" s="121" t="s">
        <v>1339</v>
      </c>
      <c r="E713" s="121" t="s">
        <v>1340</v>
      </c>
      <c r="F713" s="121" t="s">
        <v>1718</v>
      </c>
      <c r="G713" s="121" t="s">
        <v>45</v>
      </c>
      <c r="H713" s="122">
        <v>2022</v>
      </c>
      <c r="I713" s="74">
        <v>125.6</v>
      </c>
      <c r="J713" s="74">
        <v>125.6</v>
      </c>
      <c r="K713" s="74">
        <v>125.6</v>
      </c>
      <c r="L713" s="74">
        <v>125.6</v>
      </c>
      <c r="M713" s="74">
        <v>125.6</v>
      </c>
      <c r="N713" s="74">
        <v>125.6</v>
      </c>
      <c r="O713" s="74">
        <v>125.6</v>
      </c>
      <c r="P713" s="74">
        <v>125.6</v>
      </c>
      <c r="Q713" s="74">
        <v>125.6</v>
      </c>
      <c r="R713" s="74">
        <v>125.6</v>
      </c>
      <c r="S713" s="74">
        <v>125.6</v>
      </c>
    </row>
    <row r="714" spans="1:19" ht="15" customHeight="1">
      <c r="A714" s="14">
        <f t="shared" si="27"/>
        <v>714</v>
      </c>
      <c r="B714" s="121" t="s">
        <v>2939</v>
      </c>
      <c r="C714" s="121"/>
      <c r="D714" s="121" t="s">
        <v>2940</v>
      </c>
      <c r="E714" s="121" t="s">
        <v>124</v>
      </c>
      <c r="F714" s="121" t="s">
        <v>1718</v>
      </c>
      <c r="G714" s="121" t="s">
        <v>46</v>
      </c>
      <c r="H714" s="122">
        <v>2022</v>
      </c>
      <c r="I714" s="74">
        <v>105</v>
      </c>
      <c r="J714" s="74">
        <v>105</v>
      </c>
      <c r="K714" s="74">
        <v>105</v>
      </c>
      <c r="L714" s="74">
        <v>105</v>
      </c>
      <c r="M714" s="74">
        <v>105</v>
      </c>
      <c r="N714" s="74">
        <v>105</v>
      </c>
      <c r="O714" s="74">
        <v>105</v>
      </c>
      <c r="P714" s="74">
        <v>105</v>
      </c>
      <c r="Q714" s="74">
        <v>105</v>
      </c>
      <c r="R714" s="74">
        <v>105</v>
      </c>
      <c r="S714" s="74">
        <v>105</v>
      </c>
    </row>
    <row r="715" spans="1:19" ht="15" customHeight="1">
      <c r="A715" s="14">
        <f t="shared" si="27"/>
        <v>715</v>
      </c>
      <c r="B715" s="121" t="s">
        <v>2941</v>
      </c>
      <c r="C715" s="121"/>
      <c r="D715" s="121" t="s">
        <v>2942</v>
      </c>
      <c r="E715" s="121" t="s">
        <v>124</v>
      </c>
      <c r="F715" s="121" t="s">
        <v>1718</v>
      </c>
      <c r="G715" s="121" t="s">
        <v>46</v>
      </c>
      <c r="H715" s="122">
        <v>2022</v>
      </c>
      <c r="I715" s="74">
        <v>96.6</v>
      </c>
      <c r="J715" s="74">
        <v>96.6</v>
      </c>
      <c r="K715" s="74">
        <v>96.6</v>
      </c>
      <c r="L715" s="74">
        <v>96.6</v>
      </c>
      <c r="M715" s="74">
        <v>96.6</v>
      </c>
      <c r="N715" s="74">
        <v>96.6</v>
      </c>
      <c r="O715" s="74">
        <v>96.6</v>
      </c>
      <c r="P715" s="74">
        <v>96.6</v>
      </c>
      <c r="Q715" s="74">
        <v>96.6</v>
      </c>
      <c r="R715" s="74">
        <v>96.6</v>
      </c>
      <c r="S715" s="74">
        <v>96.6</v>
      </c>
    </row>
    <row r="716" spans="1:19" ht="15" customHeight="1">
      <c r="A716" s="14">
        <f t="shared" si="27"/>
        <v>716</v>
      </c>
      <c r="B716" s="121" t="s">
        <v>2674</v>
      </c>
      <c r="C716" s="121"/>
      <c r="D716" s="121" t="s">
        <v>2675</v>
      </c>
      <c r="E716" s="121" t="s">
        <v>123</v>
      </c>
      <c r="F716" s="121" t="s">
        <v>1718</v>
      </c>
      <c r="G716" s="121" t="s">
        <v>47</v>
      </c>
      <c r="H716" s="122">
        <v>2022</v>
      </c>
      <c r="I716" s="74">
        <v>12</v>
      </c>
      <c r="J716" s="74">
        <v>12</v>
      </c>
      <c r="K716" s="74">
        <v>12</v>
      </c>
      <c r="L716" s="74">
        <v>12</v>
      </c>
      <c r="M716" s="74">
        <v>12</v>
      </c>
      <c r="N716" s="74">
        <v>12</v>
      </c>
      <c r="O716" s="74">
        <v>12</v>
      </c>
      <c r="P716" s="74">
        <v>12</v>
      </c>
      <c r="Q716" s="74">
        <v>12</v>
      </c>
      <c r="R716" s="74">
        <v>12</v>
      </c>
      <c r="S716" s="74">
        <v>12</v>
      </c>
    </row>
    <row r="717" spans="1:19" ht="15" customHeight="1">
      <c r="A717" s="14">
        <f t="shared" si="27"/>
        <v>717</v>
      </c>
      <c r="B717" s="121" t="s">
        <v>2676</v>
      </c>
      <c r="C717" s="121"/>
      <c r="D717" s="121" t="s">
        <v>2677</v>
      </c>
      <c r="E717" s="121" t="s">
        <v>123</v>
      </c>
      <c r="F717" s="121" t="s">
        <v>1718</v>
      </c>
      <c r="G717" s="121" t="s">
        <v>47</v>
      </c>
      <c r="H717" s="122">
        <v>2022</v>
      </c>
      <c r="I717" s="74">
        <v>7.2</v>
      </c>
      <c r="J717" s="74">
        <v>7.2</v>
      </c>
      <c r="K717" s="74">
        <v>7.2</v>
      </c>
      <c r="L717" s="74">
        <v>7.2</v>
      </c>
      <c r="M717" s="74">
        <v>7.2</v>
      </c>
      <c r="N717" s="74">
        <v>7.2</v>
      </c>
      <c r="O717" s="74">
        <v>7.2</v>
      </c>
      <c r="P717" s="74">
        <v>7.2</v>
      </c>
      <c r="Q717" s="74">
        <v>7.2</v>
      </c>
      <c r="R717" s="74">
        <v>7.2</v>
      </c>
      <c r="S717" s="74">
        <v>7.2</v>
      </c>
    </row>
    <row r="718" spans="1:19" ht="15" customHeight="1">
      <c r="A718" s="14">
        <f t="shared" si="27"/>
        <v>718</v>
      </c>
      <c r="B718" s="121" t="s">
        <v>2678</v>
      </c>
      <c r="C718" s="121"/>
      <c r="D718" s="121" t="s">
        <v>2679</v>
      </c>
      <c r="E718" s="121" t="s">
        <v>123</v>
      </c>
      <c r="F718" s="121" t="s">
        <v>1718</v>
      </c>
      <c r="G718" s="121" t="s">
        <v>47</v>
      </c>
      <c r="H718" s="122">
        <v>2022</v>
      </c>
      <c r="I718" s="74">
        <v>100.8</v>
      </c>
      <c r="J718" s="74">
        <v>100.8</v>
      </c>
      <c r="K718" s="74">
        <v>100.8</v>
      </c>
      <c r="L718" s="74">
        <v>100.8</v>
      </c>
      <c r="M718" s="74">
        <v>100.8</v>
      </c>
      <c r="N718" s="74">
        <v>100.8</v>
      </c>
      <c r="O718" s="74">
        <v>100.8</v>
      </c>
      <c r="P718" s="74">
        <v>100.8</v>
      </c>
      <c r="Q718" s="74">
        <v>100.8</v>
      </c>
      <c r="R718" s="74">
        <v>100.8</v>
      </c>
      <c r="S718" s="74">
        <v>100.8</v>
      </c>
    </row>
    <row r="719" spans="1:19" ht="15" customHeight="1">
      <c r="A719" s="14">
        <f t="shared" si="27"/>
        <v>719</v>
      </c>
      <c r="B719" s="121" t="s">
        <v>2680</v>
      </c>
      <c r="C719" s="121"/>
      <c r="D719" s="121" t="s">
        <v>2681</v>
      </c>
      <c r="E719" s="121" t="s">
        <v>123</v>
      </c>
      <c r="F719" s="121" t="s">
        <v>1718</v>
      </c>
      <c r="G719" s="121" t="s">
        <v>47</v>
      </c>
      <c r="H719" s="122">
        <v>2022</v>
      </c>
      <c r="I719" s="74">
        <v>22</v>
      </c>
      <c r="J719" s="74">
        <v>22</v>
      </c>
      <c r="K719" s="74">
        <v>22</v>
      </c>
      <c r="L719" s="74">
        <v>22</v>
      </c>
      <c r="M719" s="74">
        <v>22</v>
      </c>
      <c r="N719" s="74">
        <v>22</v>
      </c>
      <c r="O719" s="74">
        <v>22</v>
      </c>
      <c r="P719" s="74">
        <v>22</v>
      </c>
      <c r="Q719" s="74">
        <v>22</v>
      </c>
      <c r="R719" s="74">
        <v>22</v>
      </c>
      <c r="S719" s="74">
        <v>22</v>
      </c>
    </row>
    <row r="720" spans="1:19" ht="15" customHeight="1">
      <c r="A720" s="14">
        <f t="shared" si="27"/>
        <v>720</v>
      </c>
      <c r="B720" s="121" t="s">
        <v>2682</v>
      </c>
      <c r="C720" s="121"/>
      <c r="D720" s="121" t="s">
        <v>2683</v>
      </c>
      <c r="E720" s="121" t="s">
        <v>123</v>
      </c>
      <c r="F720" s="121" t="s">
        <v>1718</v>
      </c>
      <c r="G720" s="121" t="s">
        <v>47</v>
      </c>
      <c r="H720" s="122">
        <v>2022</v>
      </c>
      <c r="I720" s="74">
        <v>100.8</v>
      </c>
      <c r="J720" s="74">
        <v>100.8</v>
      </c>
      <c r="K720" s="74">
        <v>100.8</v>
      </c>
      <c r="L720" s="74">
        <v>100.8</v>
      </c>
      <c r="M720" s="74">
        <v>100.8</v>
      </c>
      <c r="N720" s="74">
        <v>100.8</v>
      </c>
      <c r="O720" s="74">
        <v>100.8</v>
      </c>
      <c r="P720" s="74">
        <v>100.8</v>
      </c>
      <c r="Q720" s="74">
        <v>100.8</v>
      </c>
      <c r="R720" s="74">
        <v>100.8</v>
      </c>
      <c r="S720" s="74">
        <v>100.8</v>
      </c>
    </row>
    <row r="721" spans="1:19" ht="15" customHeight="1">
      <c r="A721" s="14">
        <f t="shared" si="27"/>
        <v>721</v>
      </c>
      <c r="B721" s="121" t="s">
        <v>1118</v>
      </c>
      <c r="C721" s="121"/>
      <c r="D721" s="121" t="s">
        <v>1119</v>
      </c>
      <c r="E721" s="121" t="s">
        <v>1117</v>
      </c>
      <c r="F721" s="121" t="s">
        <v>1718</v>
      </c>
      <c r="G721" s="121" t="s">
        <v>47</v>
      </c>
      <c r="H721" s="122">
        <v>2022</v>
      </c>
      <c r="I721" s="74">
        <v>150</v>
      </c>
      <c r="J721" s="74">
        <v>150</v>
      </c>
      <c r="K721" s="74">
        <v>150</v>
      </c>
      <c r="L721" s="74">
        <v>150</v>
      </c>
      <c r="M721" s="74">
        <v>150</v>
      </c>
      <c r="N721" s="74">
        <v>150</v>
      </c>
      <c r="O721" s="74">
        <v>150</v>
      </c>
      <c r="P721" s="74">
        <v>150</v>
      </c>
      <c r="Q721" s="74">
        <v>150</v>
      </c>
      <c r="R721" s="74">
        <v>150</v>
      </c>
      <c r="S721" s="74">
        <v>150</v>
      </c>
    </row>
    <row r="722" spans="1:19" ht="15" customHeight="1">
      <c r="A722" s="14">
        <f t="shared" si="27"/>
        <v>722</v>
      </c>
      <c r="B722" s="121" t="s">
        <v>1407</v>
      </c>
      <c r="C722" s="121"/>
      <c r="D722" s="121" t="s">
        <v>1408</v>
      </c>
      <c r="E722" s="121" t="s">
        <v>1267</v>
      </c>
      <c r="F722" s="121" t="s">
        <v>1406</v>
      </c>
      <c r="G722" s="121" t="s">
        <v>55</v>
      </c>
      <c r="H722" s="122">
        <v>2022</v>
      </c>
      <c r="I722" s="74">
        <v>114.91</v>
      </c>
      <c r="J722" s="74">
        <v>114.9</v>
      </c>
      <c r="K722" s="74">
        <v>114.9</v>
      </c>
      <c r="L722" s="74">
        <v>114.9</v>
      </c>
      <c r="M722" s="74">
        <v>114.9</v>
      </c>
      <c r="N722" s="74">
        <v>114.9</v>
      </c>
      <c r="O722" s="74">
        <v>114.9</v>
      </c>
      <c r="P722" s="74">
        <v>114.9</v>
      </c>
      <c r="Q722" s="74">
        <v>114.9</v>
      </c>
      <c r="R722" s="74">
        <v>114.9</v>
      </c>
      <c r="S722" s="74">
        <v>114.9</v>
      </c>
    </row>
    <row r="723" spans="1:19" ht="15" customHeight="1">
      <c r="A723" s="14">
        <f t="shared" si="27"/>
        <v>723</v>
      </c>
      <c r="B723" s="121" t="s">
        <v>1409</v>
      </c>
      <c r="C723" s="121"/>
      <c r="D723" s="121" t="s">
        <v>1410</v>
      </c>
      <c r="E723" s="121" t="s">
        <v>1267</v>
      </c>
      <c r="F723" s="121" t="s">
        <v>1406</v>
      </c>
      <c r="G723" s="121" t="s">
        <v>55</v>
      </c>
      <c r="H723" s="122">
        <v>2022</v>
      </c>
      <c r="I723" s="74">
        <v>142.35</v>
      </c>
      <c r="J723" s="74">
        <v>142.30000000000001</v>
      </c>
      <c r="K723" s="74">
        <v>142.30000000000001</v>
      </c>
      <c r="L723" s="74">
        <v>142.30000000000001</v>
      </c>
      <c r="M723" s="74">
        <v>142.30000000000001</v>
      </c>
      <c r="N723" s="74">
        <v>142.30000000000001</v>
      </c>
      <c r="O723" s="74">
        <v>142.30000000000001</v>
      </c>
      <c r="P723" s="74">
        <v>142.30000000000001</v>
      </c>
      <c r="Q723" s="74">
        <v>142.30000000000001</v>
      </c>
      <c r="R723" s="74">
        <v>142.30000000000001</v>
      </c>
      <c r="S723" s="74">
        <v>142.30000000000001</v>
      </c>
    </row>
    <row r="724" spans="1:19" ht="15" customHeight="1">
      <c r="A724" s="14">
        <f t="shared" si="27"/>
        <v>724</v>
      </c>
      <c r="B724" s="121" t="s">
        <v>2684</v>
      </c>
      <c r="C724" s="121"/>
      <c r="D724" s="121" t="s">
        <v>2685</v>
      </c>
      <c r="E724" s="121" t="s">
        <v>1368</v>
      </c>
      <c r="F724" s="121" t="s">
        <v>72</v>
      </c>
      <c r="G724" s="121" t="s">
        <v>90</v>
      </c>
      <c r="H724" s="122">
        <v>2022</v>
      </c>
      <c r="I724" s="74">
        <v>116.6</v>
      </c>
      <c r="J724" s="74">
        <v>116.6</v>
      </c>
      <c r="K724" s="74">
        <v>116.6</v>
      </c>
      <c r="L724" s="74">
        <v>116.6</v>
      </c>
      <c r="M724" s="74">
        <v>116.6</v>
      </c>
      <c r="N724" s="74">
        <v>116.6</v>
      </c>
      <c r="O724" s="74">
        <v>116.6</v>
      </c>
      <c r="P724" s="74">
        <v>116.6</v>
      </c>
      <c r="Q724" s="74">
        <v>116.6</v>
      </c>
      <c r="R724" s="74">
        <v>116.6</v>
      </c>
      <c r="S724" s="74">
        <v>116.6</v>
      </c>
    </row>
    <row r="725" spans="1:19" ht="15" customHeight="1">
      <c r="A725" s="14">
        <f t="shared" si="27"/>
        <v>725</v>
      </c>
      <c r="B725" s="121" t="s">
        <v>2686</v>
      </c>
      <c r="C725" s="121"/>
      <c r="D725" s="121" t="s">
        <v>2687</v>
      </c>
      <c r="E725" s="121" t="s">
        <v>1368</v>
      </c>
      <c r="F725" s="121" t="s">
        <v>72</v>
      </c>
      <c r="G725" s="121" t="s">
        <v>90</v>
      </c>
      <c r="H725" s="122">
        <v>2022</v>
      </c>
      <c r="I725" s="74">
        <v>123.2</v>
      </c>
      <c r="J725" s="74">
        <v>123.2</v>
      </c>
      <c r="K725" s="74">
        <v>123.2</v>
      </c>
      <c r="L725" s="74">
        <v>123.2</v>
      </c>
      <c r="M725" s="74">
        <v>123.2</v>
      </c>
      <c r="N725" s="74">
        <v>123.2</v>
      </c>
      <c r="O725" s="74">
        <v>123.2</v>
      </c>
      <c r="P725" s="74">
        <v>123.2</v>
      </c>
      <c r="Q725" s="74">
        <v>123.2</v>
      </c>
      <c r="R725" s="74">
        <v>123.2</v>
      </c>
      <c r="S725" s="74">
        <v>123.2</v>
      </c>
    </row>
    <row r="726" spans="1:19" ht="15" customHeight="1">
      <c r="A726" s="14">
        <f t="shared" si="27"/>
        <v>726</v>
      </c>
      <c r="B726" s="121" t="s">
        <v>1411</v>
      </c>
      <c r="C726" s="121"/>
      <c r="D726" s="121" t="s">
        <v>1412</v>
      </c>
      <c r="E726" s="121" t="s">
        <v>1223</v>
      </c>
      <c r="F726" s="121" t="s">
        <v>1406</v>
      </c>
      <c r="G726" s="121" t="s">
        <v>55</v>
      </c>
      <c r="H726" s="122">
        <v>2022</v>
      </c>
      <c r="I726" s="74">
        <v>59.8</v>
      </c>
      <c r="J726" s="74">
        <v>57</v>
      </c>
      <c r="K726" s="74">
        <v>57</v>
      </c>
      <c r="L726" s="74">
        <v>57</v>
      </c>
      <c r="M726" s="74">
        <v>57</v>
      </c>
      <c r="N726" s="74">
        <v>57</v>
      </c>
      <c r="O726" s="74">
        <v>57</v>
      </c>
      <c r="P726" s="74">
        <v>57</v>
      </c>
      <c r="Q726" s="74">
        <v>57</v>
      </c>
      <c r="R726" s="74">
        <v>57</v>
      </c>
      <c r="S726" s="74">
        <v>57</v>
      </c>
    </row>
    <row r="727" spans="1:19" ht="15" customHeight="1">
      <c r="A727" s="14">
        <f t="shared" si="27"/>
        <v>727</v>
      </c>
      <c r="B727" s="121" t="s">
        <v>1341</v>
      </c>
      <c r="C727" s="121"/>
      <c r="D727" s="121" t="s">
        <v>1342</v>
      </c>
      <c r="E727" s="121" t="s">
        <v>592</v>
      </c>
      <c r="F727" s="121" t="s">
        <v>1718</v>
      </c>
      <c r="G727" s="121" t="s">
        <v>46</v>
      </c>
      <c r="H727" s="122">
        <v>2022</v>
      </c>
      <c r="I727" s="74">
        <v>92.34</v>
      </c>
      <c r="J727" s="74">
        <v>92.3</v>
      </c>
      <c r="K727" s="74">
        <v>92.3</v>
      </c>
      <c r="L727" s="74">
        <v>92.3</v>
      </c>
      <c r="M727" s="74">
        <v>92.3</v>
      </c>
      <c r="N727" s="74">
        <v>92.3</v>
      </c>
      <c r="O727" s="74">
        <v>92.3</v>
      </c>
      <c r="P727" s="74">
        <v>92.3</v>
      </c>
      <c r="Q727" s="74">
        <v>92.3</v>
      </c>
      <c r="R727" s="74">
        <v>92.3</v>
      </c>
      <c r="S727" s="74">
        <v>92.3</v>
      </c>
    </row>
    <row r="728" spans="1:19" ht="15" customHeight="1">
      <c r="A728" s="14">
        <f t="shared" si="27"/>
        <v>728</v>
      </c>
      <c r="B728" s="121" t="s">
        <v>1348</v>
      </c>
      <c r="C728" s="121"/>
      <c r="D728" s="121" t="s">
        <v>1349</v>
      </c>
      <c r="E728" s="121" t="s">
        <v>1141</v>
      </c>
      <c r="F728" s="121" t="s">
        <v>1718</v>
      </c>
      <c r="G728" s="121" t="s">
        <v>47</v>
      </c>
      <c r="H728" s="122">
        <v>2022</v>
      </c>
      <c r="I728" s="74">
        <v>125</v>
      </c>
      <c r="J728" s="74">
        <v>125</v>
      </c>
      <c r="K728" s="74">
        <v>125</v>
      </c>
      <c r="L728" s="74">
        <v>125</v>
      </c>
      <c r="M728" s="74">
        <v>125</v>
      </c>
      <c r="N728" s="74">
        <v>125</v>
      </c>
      <c r="O728" s="74">
        <v>125</v>
      </c>
      <c r="P728" s="74">
        <v>125</v>
      </c>
      <c r="Q728" s="74">
        <v>125</v>
      </c>
      <c r="R728" s="74">
        <v>125</v>
      </c>
      <c r="S728" s="74">
        <v>125</v>
      </c>
    </row>
    <row r="729" spans="1:19" ht="15" customHeight="1">
      <c r="A729" s="14">
        <f t="shared" si="27"/>
        <v>729</v>
      </c>
      <c r="B729" s="121" t="s">
        <v>1351</v>
      </c>
      <c r="C729" s="121"/>
      <c r="D729" s="121" t="s">
        <v>1352</v>
      </c>
      <c r="E729" s="121" t="s">
        <v>1141</v>
      </c>
      <c r="F729" s="121" t="s">
        <v>1718</v>
      </c>
      <c r="G729" s="121" t="s">
        <v>47</v>
      </c>
      <c r="H729" s="122">
        <v>2022</v>
      </c>
      <c r="I729" s="74">
        <v>125</v>
      </c>
      <c r="J729" s="74">
        <v>125</v>
      </c>
      <c r="K729" s="74">
        <v>125</v>
      </c>
      <c r="L729" s="74">
        <v>125</v>
      </c>
      <c r="M729" s="74">
        <v>125</v>
      </c>
      <c r="N729" s="74">
        <v>125</v>
      </c>
      <c r="O729" s="74">
        <v>125</v>
      </c>
      <c r="P729" s="74">
        <v>125</v>
      </c>
      <c r="Q729" s="74">
        <v>125</v>
      </c>
      <c r="R729" s="74">
        <v>125</v>
      </c>
      <c r="S729" s="74">
        <v>125</v>
      </c>
    </row>
    <row r="730" spans="1:19" ht="15" customHeight="1">
      <c r="A730" s="14">
        <f t="shared" si="27"/>
        <v>730</v>
      </c>
      <c r="B730" s="121" t="s">
        <v>1629</v>
      </c>
      <c r="C730" s="121"/>
      <c r="D730" s="121" t="s">
        <v>1772</v>
      </c>
      <c r="E730" s="121" t="s">
        <v>1599</v>
      </c>
      <c r="F730" s="121" t="s">
        <v>1718</v>
      </c>
      <c r="G730" s="121" t="s">
        <v>47</v>
      </c>
      <c r="H730" s="122">
        <v>2022</v>
      </c>
      <c r="I730" s="74">
        <v>199.5</v>
      </c>
      <c r="J730" s="74">
        <v>199.5</v>
      </c>
      <c r="K730" s="74">
        <v>199.5</v>
      </c>
      <c r="L730" s="74">
        <v>199.5</v>
      </c>
      <c r="M730" s="74">
        <v>199.5</v>
      </c>
      <c r="N730" s="74">
        <v>199.5</v>
      </c>
      <c r="O730" s="74">
        <v>199.5</v>
      </c>
      <c r="P730" s="74">
        <v>199.5</v>
      </c>
      <c r="Q730" s="74">
        <v>199.5</v>
      </c>
      <c r="R730" s="74">
        <v>199.5</v>
      </c>
      <c r="S730" s="74">
        <v>199.5</v>
      </c>
    </row>
    <row r="731" spans="1:19" ht="15" customHeight="1">
      <c r="A731" s="14">
        <f t="shared" si="27"/>
        <v>731</v>
      </c>
      <c r="B731" s="121" t="s">
        <v>1343</v>
      </c>
      <c r="C731" s="121"/>
      <c r="D731" s="121" t="s">
        <v>1344</v>
      </c>
      <c r="E731" s="121" t="s">
        <v>1032</v>
      </c>
      <c r="F731" s="121" t="s">
        <v>1718</v>
      </c>
      <c r="G731" s="121" t="s">
        <v>47</v>
      </c>
      <c r="H731" s="122">
        <v>2022</v>
      </c>
      <c r="I731" s="74">
        <v>67.62</v>
      </c>
      <c r="J731" s="74">
        <v>67.599999999999994</v>
      </c>
      <c r="K731" s="74">
        <v>67.599999999999994</v>
      </c>
      <c r="L731" s="74">
        <v>67.599999999999994</v>
      </c>
      <c r="M731" s="74">
        <v>67.599999999999994</v>
      </c>
      <c r="N731" s="74">
        <v>67.599999999999994</v>
      </c>
      <c r="O731" s="74">
        <v>67.599999999999994</v>
      </c>
      <c r="P731" s="74">
        <v>67.599999999999994</v>
      </c>
      <c r="Q731" s="74">
        <v>67.599999999999994</v>
      </c>
      <c r="R731" s="74">
        <v>67.599999999999994</v>
      </c>
      <c r="S731" s="74">
        <v>67.599999999999994</v>
      </c>
    </row>
    <row r="732" spans="1:19" ht="15" customHeight="1">
      <c r="A732" s="14">
        <f t="shared" si="27"/>
        <v>732</v>
      </c>
      <c r="B732" s="121" t="s">
        <v>1345</v>
      </c>
      <c r="C732" s="121"/>
      <c r="D732" s="121" t="s">
        <v>1346</v>
      </c>
      <c r="E732" s="121" t="s">
        <v>1347</v>
      </c>
      <c r="F732" s="121" t="s">
        <v>1718</v>
      </c>
      <c r="G732" s="121" t="s">
        <v>47</v>
      </c>
      <c r="H732" s="122">
        <v>2022</v>
      </c>
      <c r="I732" s="74">
        <v>30</v>
      </c>
      <c r="J732" s="74">
        <v>30</v>
      </c>
      <c r="K732" s="74">
        <v>30</v>
      </c>
      <c r="L732" s="74">
        <v>30</v>
      </c>
      <c r="M732" s="74">
        <v>30</v>
      </c>
      <c r="N732" s="74">
        <v>30</v>
      </c>
      <c r="O732" s="74">
        <v>30</v>
      </c>
      <c r="P732" s="74">
        <v>30</v>
      </c>
      <c r="Q732" s="74">
        <v>30</v>
      </c>
      <c r="R732" s="74">
        <v>30</v>
      </c>
      <c r="S732" s="74">
        <v>30</v>
      </c>
    </row>
    <row r="733" spans="1:19" ht="15" customHeight="1">
      <c r="A733" s="14">
        <f t="shared" si="27"/>
        <v>733</v>
      </c>
      <c r="B733" s="121" t="s">
        <v>1354</v>
      </c>
      <c r="C733" s="121" t="s">
        <v>3070</v>
      </c>
      <c r="D733" s="121" t="s">
        <v>1355</v>
      </c>
      <c r="E733" s="121" t="s">
        <v>1340</v>
      </c>
      <c r="F733" s="121" t="s">
        <v>1718</v>
      </c>
      <c r="G733" s="121" t="s">
        <v>45</v>
      </c>
      <c r="H733" s="122">
        <v>2022</v>
      </c>
      <c r="I733" s="74">
        <v>112.5</v>
      </c>
      <c r="J733" s="74">
        <v>112.5</v>
      </c>
      <c r="K733" s="74">
        <v>112.5</v>
      </c>
      <c r="L733" s="74">
        <v>112.5</v>
      </c>
      <c r="M733" s="74">
        <v>112.5</v>
      </c>
      <c r="N733" s="74">
        <v>112.5</v>
      </c>
      <c r="O733" s="74">
        <v>112.5</v>
      </c>
      <c r="P733" s="74">
        <v>112.5</v>
      </c>
      <c r="Q733" s="74">
        <v>112.5</v>
      </c>
      <c r="R733" s="74">
        <v>112.5</v>
      </c>
      <c r="S733" s="74">
        <v>112.5</v>
      </c>
    </row>
    <row r="734" spans="1:19" ht="15" customHeight="1">
      <c r="A734" s="14">
        <f t="shared" si="27"/>
        <v>734</v>
      </c>
      <c r="B734" s="119" t="s">
        <v>1423</v>
      </c>
      <c r="C734" s="121"/>
      <c r="D734" s="119"/>
      <c r="E734" s="119"/>
      <c r="F734" s="119"/>
      <c r="G734" s="119"/>
      <c r="H734" s="120"/>
      <c r="I734" s="71">
        <f t="shared" ref="I734:S734" si="28">SUM(I465:I733)</f>
        <v>29418.879999999983</v>
      </c>
      <c r="J734" s="71">
        <f t="shared" si="28"/>
        <v>29397.999999999978</v>
      </c>
      <c r="K734" s="71">
        <f t="shared" si="28"/>
        <v>29397.999999999978</v>
      </c>
      <c r="L734" s="71">
        <f t="shared" si="28"/>
        <v>29397.999999999978</v>
      </c>
      <c r="M734" s="71">
        <f t="shared" si="28"/>
        <v>29397.999999999978</v>
      </c>
      <c r="N734" s="71">
        <f t="shared" si="28"/>
        <v>29397.999999999978</v>
      </c>
      <c r="O734" s="71">
        <f t="shared" si="28"/>
        <v>29397.999999999978</v>
      </c>
      <c r="P734" s="71">
        <f t="shared" si="28"/>
        <v>29397.999999999978</v>
      </c>
      <c r="Q734" s="71">
        <f t="shared" si="28"/>
        <v>29397.999999999978</v>
      </c>
      <c r="R734" s="71">
        <f t="shared" si="28"/>
        <v>29397.999999999978</v>
      </c>
      <c r="S734" s="71">
        <f t="shared" si="28"/>
        <v>29397.999999999978</v>
      </c>
    </row>
    <row r="735" spans="1:19" ht="15" customHeight="1">
      <c r="A735" s="14">
        <f t="shared" si="27"/>
        <v>735</v>
      </c>
      <c r="B735" s="119"/>
      <c r="C735" s="121"/>
      <c r="D735" s="119"/>
      <c r="E735" s="119"/>
      <c r="F735" s="119"/>
      <c r="G735" s="119"/>
      <c r="H735" s="120"/>
      <c r="I735" s="71"/>
      <c r="J735" s="71"/>
      <c r="K735" s="71"/>
      <c r="L735" s="71"/>
      <c r="M735" s="71"/>
      <c r="N735" s="71"/>
      <c r="O735" s="71"/>
      <c r="P735" s="71"/>
      <c r="Q735" s="71"/>
      <c r="R735" s="71"/>
      <c r="S735" s="71"/>
    </row>
    <row r="736" spans="1:19" ht="15" customHeight="1">
      <c r="A736" s="14">
        <f t="shared" si="27"/>
        <v>736</v>
      </c>
      <c r="B736" s="121" t="s">
        <v>1424</v>
      </c>
      <c r="C736" s="121"/>
      <c r="D736" s="121" t="s">
        <v>1427</v>
      </c>
      <c r="E736" s="121"/>
      <c r="F736" s="121"/>
      <c r="G736" s="121"/>
      <c r="H736" s="122"/>
      <c r="I736" s="183">
        <f t="shared" ref="I736:S736" si="29">SUMIF($F$465:$F$733,"=WIND-C",I$465:I$733)</f>
        <v>4671.07</v>
      </c>
      <c r="J736" s="183">
        <f t="shared" si="29"/>
        <v>4664.9000000000005</v>
      </c>
      <c r="K736" s="183">
        <f t="shared" si="29"/>
        <v>4664.9000000000005</v>
      </c>
      <c r="L736" s="183">
        <f t="shared" si="29"/>
        <v>4664.9000000000005</v>
      </c>
      <c r="M736" s="183">
        <f t="shared" si="29"/>
        <v>4664.9000000000005</v>
      </c>
      <c r="N736" s="183">
        <f t="shared" si="29"/>
        <v>4664.9000000000005</v>
      </c>
      <c r="O736" s="183">
        <f t="shared" si="29"/>
        <v>4664.9000000000005</v>
      </c>
      <c r="P736" s="183">
        <f t="shared" si="29"/>
        <v>4664.9000000000005</v>
      </c>
      <c r="Q736" s="183">
        <f t="shared" si="29"/>
        <v>4664.9000000000005</v>
      </c>
      <c r="R736" s="183">
        <f t="shared" si="29"/>
        <v>4664.9000000000005</v>
      </c>
      <c r="S736" s="183">
        <f t="shared" si="29"/>
        <v>4664.9000000000005</v>
      </c>
    </row>
    <row r="737" spans="1:19" ht="15" customHeight="1">
      <c r="A737" s="14">
        <f t="shared" si="27"/>
        <v>737</v>
      </c>
      <c r="B737" s="121" t="s">
        <v>1425</v>
      </c>
      <c r="C737" s="121"/>
      <c r="D737" s="121" t="s">
        <v>1426</v>
      </c>
      <c r="E737" s="121" t="s">
        <v>1413</v>
      </c>
      <c r="F737" s="121"/>
      <c r="G737" s="121"/>
      <c r="H737" s="122"/>
      <c r="I737" s="184">
        <v>100</v>
      </c>
      <c r="J737" s="184">
        <v>46</v>
      </c>
      <c r="K737" s="184">
        <v>46</v>
      </c>
      <c r="L737" s="184">
        <v>46</v>
      </c>
      <c r="M737" s="184">
        <v>46</v>
      </c>
      <c r="N737" s="184">
        <v>46</v>
      </c>
      <c r="O737" s="184">
        <v>46</v>
      </c>
      <c r="P737" s="184">
        <v>46</v>
      </c>
      <c r="Q737" s="184">
        <v>46</v>
      </c>
      <c r="R737" s="184">
        <v>46</v>
      </c>
      <c r="S737" s="184">
        <v>46</v>
      </c>
    </row>
    <row r="738" spans="1:19" ht="15" customHeight="1">
      <c r="A738" s="14">
        <f t="shared" si="27"/>
        <v>738</v>
      </c>
      <c r="B738" s="119"/>
      <c r="C738" s="121"/>
      <c r="D738" s="119"/>
      <c r="E738" s="119"/>
      <c r="F738" s="119"/>
      <c r="G738" s="119"/>
      <c r="H738" s="120"/>
      <c r="I738" s="185"/>
      <c r="J738" s="185"/>
      <c r="K738" s="185"/>
      <c r="L738" s="185"/>
      <c r="M738" s="185"/>
      <c r="N738" s="185"/>
      <c r="O738" s="185"/>
      <c r="P738" s="185"/>
      <c r="Q738" s="185"/>
      <c r="R738" s="185"/>
      <c r="S738" s="185"/>
    </row>
    <row r="739" spans="1:19" ht="15" customHeight="1">
      <c r="A739" s="14">
        <f t="shared" si="27"/>
        <v>739</v>
      </c>
      <c r="B739" s="121" t="s">
        <v>1432</v>
      </c>
      <c r="C739" s="121"/>
      <c r="D739" s="121" t="s">
        <v>1433</v>
      </c>
      <c r="E739" s="121"/>
      <c r="F739" s="121"/>
      <c r="G739" s="121"/>
      <c r="H739" s="122"/>
      <c r="I739" s="183">
        <f t="shared" ref="I739:S739" si="30">SUMIF($F$465:$F$733,"=WIND-P",I$465:I$733)</f>
        <v>4247.2300000000005</v>
      </c>
      <c r="J739" s="183">
        <f t="shared" si="30"/>
        <v>4244.4999999999991</v>
      </c>
      <c r="K739" s="183">
        <f t="shared" si="30"/>
        <v>4244.4999999999991</v>
      </c>
      <c r="L739" s="183">
        <f t="shared" si="30"/>
        <v>4244.4999999999991</v>
      </c>
      <c r="M739" s="183">
        <f t="shared" si="30"/>
        <v>4244.4999999999991</v>
      </c>
      <c r="N739" s="183">
        <f t="shared" si="30"/>
        <v>4244.4999999999991</v>
      </c>
      <c r="O739" s="183">
        <f t="shared" si="30"/>
        <v>4244.4999999999991</v>
      </c>
      <c r="P739" s="183">
        <f t="shared" si="30"/>
        <v>4244.4999999999991</v>
      </c>
      <c r="Q739" s="183">
        <f t="shared" si="30"/>
        <v>4244.4999999999991</v>
      </c>
      <c r="R739" s="183">
        <f t="shared" si="30"/>
        <v>4244.4999999999991</v>
      </c>
      <c r="S739" s="183">
        <f t="shared" si="30"/>
        <v>4244.4999999999991</v>
      </c>
    </row>
    <row r="740" spans="1:19" ht="15" customHeight="1">
      <c r="A740" s="14">
        <f t="shared" si="27"/>
        <v>740</v>
      </c>
      <c r="B740" s="121" t="s">
        <v>1436</v>
      </c>
      <c r="C740" s="121"/>
      <c r="D740" s="121" t="s">
        <v>1437</v>
      </c>
      <c r="E740" s="121" t="s">
        <v>1413</v>
      </c>
      <c r="F740" s="121"/>
      <c r="G740" s="121"/>
      <c r="H740" s="122"/>
      <c r="I740" s="184">
        <v>100</v>
      </c>
      <c r="J740" s="184">
        <v>34</v>
      </c>
      <c r="K740" s="184">
        <v>34</v>
      </c>
      <c r="L740" s="184">
        <v>34</v>
      </c>
      <c r="M740" s="184">
        <v>34</v>
      </c>
      <c r="N740" s="184">
        <v>34</v>
      </c>
      <c r="O740" s="184">
        <v>34</v>
      </c>
      <c r="P740" s="184">
        <v>34</v>
      </c>
      <c r="Q740" s="184">
        <v>34</v>
      </c>
      <c r="R740" s="184">
        <v>34</v>
      </c>
      <c r="S740" s="184">
        <v>34</v>
      </c>
    </row>
    <row r="741" spans="1:19" ht="15" customHeight="1">
      <c r="A741" s="14">
        <f t="shared" si="27"/>
        <v>741</v>
      </c>
      <c r="B741" s="119"/>
      <c r="C741" s="121"/>
      <c r="D741" s="119"/>
      <c r="E741" s="119"/>
      <c r="F741" s="119"/>
      <c r="G741" s="119"/>
      <c r="H741" s="120"/>
      <c r="I741" s="185"/>
      <c r="J741" s="185"/>
      <c r="K741" s="185"/>
      <c r="L741" s="185"/>
      <c r="M741" s="185"/>
      <c r="N741" s="185"/>
      <c r="O741" s="185"/>
      <c r="P741" s="185"/>
      <c r="Q741" s="185"/>
      <c r="R741" s="185"/>
      <c r="S741" s="185"/>
    </row>
    <row r="742" spans="1:19" ht="15" customHeight="1">
      <c r="A742" s="14">
        <f t="shared" si="27"/>
        <v>742</v>
      </c>
      <c r="B742" s="121" t="s">
        <v>1721</v>
      </c>
      <c r="C742" s="121"/>
      <c r="D742" s="121" t="s">
        <v>1720</v>
      </c>
      <c r="E742" s="121"/>
      <c r="F742" s="121"/>
      <c r="G742" s="121"/>
      <c r="H742" s="122"/>
      <c r="I742" s="183">
        <f t="shared" ref="I742:S742" si="31">SUMIF($F$465:$F$733,"=WIND-O",I$465:I$733)</f>
        <v>20500.579999999998</v>
      </c>
      <c r="J742" s="183">
        <f t="shared" si="31"/>
        <v>20488.599999999988</v>
      </c>
      <c r="K742" s="183">
        <f t="shared" si="31"/>
        <v>20488.599999999988</v>
      </c>
      <c r="L742" s="183">
        <f t="shared" si="31"/>
        <v>20488.599999999988</v>
      </c>
      <c r="M742" s="183">
        <f t="shared" si="31"/>
        <v>20488.599999999988</v>
      </c>
      <c r="N742" s="183">
        <f t="shared" si="31"/>
        <v>20488.599999999988</v>
      </c>
      <c r="O742" s="183">
        <f t="shared" si="31"/>
        <v>20488.599999999988</v>
      </c>
      <c r="P742" s="183">
        <f t="shared" si="31"/>
        <v>20488.599999999988</v>
      </c>
      <c r="Q742" s="183">
        <f t="shared" si="31"/>
        <v>20488.599999999988</v>
      </c>
      <c r="R742" s="183">
        <f t="shared" si="31"/>
        <v>20488.599999999988</v>
      </c>
      <c r="S742" s="183">
        <f t="shared" si="31"/>
        <v>20488.599999999988</v>
      </c>
    </row>
    <row r="743" spans="1:19" ht="15" customHeight="1">
      <c r="A743" s="14">
        <f t="shared" si="27"/>
        <v>743</v>
      </c>
      <c r="B743" s="121" t="s">
        <v>1722</v>
      </c>
      <c r="C743" s="121"/>
      <c r="D743" s="121" t="s">
        <v>1719</v>
      </c>
      <c r="E743" s="121" t="s">
        <v>1413</v>
      </c>
      <c r="F743" s="121"/>
      <c r="G743" s="121"/>
      <c r="H743" s="122"/>
      <c r="I743" s="184">
        <v>100</v>
      </c>
      <c r="J743" s="184">
        <v>19</v>
      </c>
      <c r="K743" s="184">
        <v>19</v>
      </c>
      <c r="L743" s="184">
        <v>19</v>
      </c>
      <c r="M743" s="184">
        <v>19</v>
      </c>
      <c r="N743" s="184">
        <v>19</v>
      </c>
      <c r="O743" s="184">
        <v>19</v>
      </c>
      <c r="P743" s="184">
        <v>19</v>
      </c>
      <c r="Q743" s="184">
        <v>19</v>
      </c>
      <c r="R743" s="184">
        <v>19</v>
      </c>
      <c r="S743" s="184">
        <v>19</v>
      </c>
    </row>
    <row r="744" spans="1:19" ht="15" customHeight="1">
      <c r="A744" s="14">
        <f t="shared" si="27"/>
        <v>744</v>
      </c>
      <c r="B744" s="119"/>
      <c r="C744" s="121"/>
      <c r="D744" s="119"/>
      <c r="E744" s="119"/>
      <c r="F744" s="119"/>
      <c r="G744" s="119"/>
      <c r="H744" s="120"/>
      <c r="I744" s="71"/>
      <c r="J744" s="71"/>
      <c r="K744" s="71"/>
      <c r="L744" s="71"/>
      <c r="M744" s="71"/>
      <c r="N744" s="71"/>
      <c r="O744" s="71"/>
      <c r="P744" s="71"/>
      <c r="Q744" s="71"/>
      <c r="R744" s="71"/>
      <c r="S744" s="71"/>
    </row>
    <row r="745" spans="1:19" ht="15" customHeight="1">
      <c r="A745" s="14">
        <f t="shared" si="27"/>
        <v>745</v>
      </c>
      <c r="B745" s="119" t="s">
        <v>2688</v>
      </c>
      <c r="C745" s="121"/>
      <c r="D745" s="119"/>
      <c r="E745" s="119"/>
      <c r="F745" s="119"/>
      <c r="G745" s="119"/>
      <c r="H745" s="120"/>
      <c r="I745" s="71"/>
      <c r="J745" s="71"/>
      <c r="K745" s="71"/>
      <c r="L745" s="71"/>
      <c r="M745" s="71"/>
      <c r="N745" s="71"/>
      <c r="O745" s="71"/>
      <c r="P745" s="71"/>
      <c r="Q745" s="71"/>
      <c r="R745" s="71"/>
      <c r="S745" s="71"/>
    </row>
    <row r="746" spans="1:19" ht="15" customHeight="1">
      <c r="A746" s="14">
        <f t="shared" si="27"/>
        <v>746</v>
      </c>
      <c r="B746" s="121" t="s">
        <v>3200</v>
      </c>
      <c r="C746" s="121" t="s">
        <v>3201</v>
      </c>
      <c r="D746" s="121" t="s">
        <v>3202</v>
      </c>
      <c r="E746" s="121" t="s">
        <v>1056</v>
      </c>
      <c r="F746" s="121" t="s">
        <v>1718</v>
      </c>
      <c r="G746" s="121" t="s">
        <v>47</v>
      </c>
      <c r="H746" s="122">
        <v>2022</v>
      </c>
      <c r="I746" s="74">
        <v>98.9</v>
      </c>
      <c r="J746" s="74">
        <v>98.9</v>
      </c>
      <c r="K746" s="74">
        <v>98.9</v>
      </c>
      <c r="L746" s="74">
        <v>98.9</v>
      </c>
      <c r="M746" s="74">
        <v>98.9</v>
      </c>
      <c r="N746" s="74">
        <v>98.9</v>
      </c>
      <c r="O746" s="74">
        <v>98.9</v>
      </c>
      <c r="P746" s="74">
        <v>98.9</v>
      </c>
      <c r="Q746" s="74">
        <v>98.9</v>
      </c>
      <c r="R746" s="74">
        <v>98.9</v>
      </c>
      <c r="S746" s="74">
        <v>98.9</v>
      </c>
    </row>
    <row r="747" spans="1:19" ht="15" customHeight="1">
      <c r="A747" s="14">
        <f t="shared" si="27"/>
        <v>747</v>
      </c>
      <c r="B747" s="121" t="s">
        <v>2743</v>
      </c>
      <c r="C747" s="121" t="s">
        <v>3203</v>
      </c>
      <c r="D747" s="121" t="s">
        <v>3204</v>
      </c>
      <c r="E747" s="121" t="s">
        <v>1056</v>
      </c>
      <c r="F747" s="121" t="s">
        <v>1718</v>
      </c>
      <c r="G747" s="121" t="s">
        <v>47</v>
      </c>
      <c r="H747" s="122">
        <v>2022</v>
      </c>
      <c r="I747" s="74">
        <v>90</v>
      </c>
      <c r="J747" s="74">
        <v>90</v>
      </c>
      <c r="K747" s="74">
        <v>90</v>
      </c>
      <c r="L747" s="74">
        <v>90</v>
      </c>
      <c r="M747" s="74">
        <v>90</v>
      </c>
      <c r="N747" s="74">
        <v>90</v>
      </c>
      <c r="O747" s="74">
        <v>90</v>
      </c>
      <c r="P747" s="74">
        <v>90</v>
      </c>
      <c r="Q747" s="74">
        <v>90</v>
      </c>
      <c r="R747" s="74">
        <v>90</v>
      </c>
      <c r="S747" s="74">
        <v>90</v>
      </c>
    </row>
    <row r="748" spans="1:19" ht="15" customHeight="1">
      <c r="A748" s="14">
        <f t="shared" si="27"/>
        <v>748</v>
      </c>
      <c r="B748" s="121" t="s">
        <v>3205</v>
      </c>
      <c r="C748" s="121" t="s">
        <v>3203</v>
      </c>
      <c r="D748" s="121" t="s">
        <v>3206</v>
      </c>
      <c r="E748" s="121" t="s">
        <v>1056</v>
      </c>
      <c r="F748" s="121" t="s">
        <v>1718</v>
      </c>
      <c r="G748" s="121" t="s">
        <v>47</v>
      </c>
      <c r="H748" s="122">
        <v>2022</v>
      </c>
      <c r="I748" s="74">
        <v>38.700000000000003</v>
      </c>
      <c r="J748" s="74">
        <v>38.700000000000003</v>
      </c>
      <c r="K748" s="74">
        <v>38.700000000000003</v>
      </c>
      <c r="L748" s="74">
        <v>38.700000000000003</v>
      </c>
      <c r="M748" s="74">
        <v>38.700000000000003</v>
      </c>
      <c r="N748" s="74">
        <v>38.700000000000003</v>
      </c>
      <c r="O748" s="74">
        <v>38.700000000000003</v>
      </c>
      <c r="P748" s="74">
        <v>38.700000000000003</v>
      </c>
      <c r="Q748" s="74">
        <v>38.700000000000003</v>
      </c>
      <c r="R748" s="74">
        <v>38.700000000000003</v>
      </c>
      <c r="S748" s="74">
        <v>38.700000000000003</v>
      </c>
    </row>
    <row r="749" spans="1:19">
      <c r="A749" s="14">
        <f t="shared" si="27"/>
        <v>749</v>
      </c>
      <c r="B749" s="121" t="s">
        <v>3310</v>
      </c>
      <c r="C749" s="121" t="s">
        <v>3311</v>
      </c>
      <c r="D749" s="121" t="s">
        <v>3694</v>
      </c>
      <c r="E749" s="121" t="s">
        <v>2190</v>
      </c>
      <c r="F749" s="121" t="s">
        <v>1718</v>
      </c>
      <c r="G749" s="121" t="s">
        <v>45</v>
      </c>
      <c r="H749" s="122">
        <v>2022</v>
      </c>
      <c r="I749" s="74">
        <v>19.3</v>
      </c>
      <c r="J749" s="74">
        <v>19.3</v>
      </c>
      <c r="K749" s="74">
        <v>19.3</v>
      </c>
      <c r="L749" s="74">
        <v>19.3</v>
      </c>
      <c r="M749" s="74">
        <v>19.3</v>
      </c>
      <c r="N749" s="74">
        <v>19.3</v>
      </c>
      <c r="O749" s="74">
        <v>19.3</v>
      </c>
      <c r="P749" s="74">
        <v>19.3</v>
      </c>
      <c r="Q749" s="74">
        <v>19.3</v>
      </c>
      <c r="R749" s="74">
        <v>19.3</v>
      </c>
      <c r="S749" s="74">
        <v>19.3</v>
      </c>
    </row>
    <row r="750" spans="1:19" ht="15" customHeight="1">
      <c r="A750" s="14">
        <f t="shared" si="27"/>
        <v>750</v>
      </c>
      <c r="B750" s="121" t="s">
        <v>3207</v>
      </c>
      <c r="C750" s="121" t="s">
        <v>3208</v>
      </c>
      <c r="D750" s="121" t="s">
        <v>3209</v>
      </c>
      <c r="E750" s="121" t="s">
        <v>2304</v>
      </c>
      <c r="F750" s="121" t="s">
        <v>1718</v>
      </c>
      <c r="G750" s="121" t="s">
        <v>47</v>
      </c>
      <c r="H750" s="122">
        <v>2022</v>
      </c>
      <c r="I750" s="74">
        <v>25</v>
      </c>
      <c r="J750" s="74">
        <v>25</v>
      </c>
      <c r="K750" s="74">
        <v>25</v>
      </c>
      <c r="L750" s="74">
        <v>25</v>
      </c>
      <c r="M750" s="74">
        <v>25</v>
      </c>
      <c r="N750" s="74">
        <v>25</v>
      </c>
      <c r="O750" s="74">
        <v>25</v>
      </c>
      <c r="P750" s="74">
        <v>25</v>
      </c>
      <c r="Q750" s="74">
        <v>25</v>
      </c>
      <c r="R750" s="74">
        <v>25</v>
      </c>
      <c r="S750" s="74">
        <v>25</v>
      </c>
    </row>
    <row r="751" spans="1:19" ht="15" customHeight="1">
      <c r="A751" s="14">
        <f t="shared" si="27"/>
        <v>751</v>
      </c>
      <c r="B751" s="121" t="s">
        <v>3210</v>
      </c>
      <c r="C751" s="121" t="s">
        <v>3208</v>
      </c>
      <c r="D751" s="121" t="s">
        <v>3211</v>
      </c>
      <c r="E751" s="121" t="s">
        <v>2304</v>
      </c>
      <c r="F751" s="121" t="s">
        <v>1718</v>
      </c>
      <c r="G751" s="121" t="s">
        <v>47</v>
      </c>
      <c r="H751" s="122">
        <v>2022</v>
      </c>
      <c r="I751" s="74">
        <v>14</v>
      </c>
      <c r="J751" s="74">
        <v>14</v>
      </c>
      <c r="K751" s="74">
        <v>14</v>
      </c>
      <c r="L751" s="74">
        <v>14</v>
      </c>
      <c r="M751" s="74">
        <v>14</v>
      </c>
      <c r="N751" s="74">
        <v>14</v>
      </c>
      <c r="O751" s="74">
        <v>14</v>
      </c>
      <c r="P751" s="74">
        <v>14</v>
      </c>
      <c r="Q751" s="74">
        <v>14</v>
      </c>
      <c r="R751" s="74">
        <v>14</v>
      </c>
      <c r="S751" s="74">
        <v>14</v>
      </c>
    </row>
    <row r="752" spans="1:19" ht="15" customHeight="1">
      <c r="A752" s="14">
        <f t="shared" si="27"/>
        <v>752</v>
      </c>
      <c r="B752" s="121" t="s">
        <v>3212</v>
      </c>
      <c r="C752" s="121" t="s">
        <v>3208</v>
      </c>
      <c r="D752" s="121" t="s">
        <v>3213</v>
      </c>
      <c r="E752" s="121" t="s">
        <v>2304</v>
      </c>
      <c r="F752" s="121" t="s">
        <v>1718</v>
      </c>
      <c r="G752" s="121" t="s">
        <v>47</v>
      </c>
      <c r="H752" s="122">
        <v>2022</v>
      </c>
      <c r="I752" s="74">
        <v>30.2</v>
      </c>
      <c r="J752" s="74">
        <v>30.2</v>
      </c>
      <c r="K752" s="74">
        <v>30.2</v>
      </c>
      <c r="L752" s="74">
        <v>30.2</v>
      </c>
      <c r="M752" s="74">
        <v>30.2</v>
      </c>
      <c r="N752" s="74">
        <v>30.2</v>
      </c>
      <c r="O752" s="74">
        <v>30.2</v>
      </c>
      <c r="P752" s="74">
        <v>30.2</v>
      </c>
      <c r="Q752" s="74">
        <v>30.2</v>
      </c>
      <c r="R752" s="74">
        <v>30.2</v>
      </c>
      <c r="S752" s="74">
        <v>30.2</v>
      </c>
    </row>
    <row r="753" spans="1:19" ht="15" customHeight="1">
      <c r="A753" s="14">
        <f t="shared" si="27"/>
        <v>753</v>
      </c>
      <c r="B753" s="121" t="s">
        <v>3214</v>
      </c>
      <c r="C753" s="121" t="s">
        <v>3208</v>
      </c>
      <c r="D753" s="121" t="s">
        <v>3215</v>
      </c>
      <c r="E753" s="121" t="s">
        <v>2304</v>
      </c>
      <c r="F753" s="121" t="s">
        <v>1718</v>
      </c>
      <c r="G753" s="121" t="s">
        <v>47</v>
      </c>
      <c r="H753" s="122">
        <v>2022</v>
      </c>
      <c r="I753" s="74">
        <v>115</v>
      </c>
      <c r="J753" s="74">
        <v>115</v>
      </c>
      <c r="K753" s="74">
        <v>115</v>
      </c>
      <c r="L753" s="74">
        <v>115</v>
      </c>
      <c r="M753" s="74">
        <v>115</v>
      </c>
      <c r="N753" s="74">
        <v>115</v>
      </c>
      <c r="O753" s="74">
        <v>115</v>
      </c>
      <c r="P753" s="74">
        <v>115</v>
      </c>
      <c r="Q753" s="74">
        <v>115</v>
      </c>
      <c r="R753" s="74">
        <v>115</v>
      </c>
      <c r="S753" s="74">
        <v>115</v>
      </c>
    </row>
    <row r="754" spans="1:19" ht="15" customHeight="1">
      <c r="A754" s="14">
        <f t="shared" si="27"/>
        <v>754</v>
      </c>
      <c r="B754" s="121" t="s">
        <v>3216</v>
      </c>
      <c r="C754" s="121" t="s">
        <v>3208</v>
      </c>
      <c r="D754" s="121" t="s">
        <v>3217</v>
      </c>
      <c r="E754" s="121" t="s">
        <v>2304</v>
      </c>
      <c r="F754" s="121" t="s">
        <v>1718</v>
      </c>
      <c r="G754" s="121" t="s">
        <v>47</v>
      </c>
      <c r="H754" s="122">
        <v>2022</v>
      </c>
      <c r="I754" s="74">
        <v>110</v>
      </c>
      <c r="J754" s="74">
        <v>110</v>
      </c>
      <c r="K754" s="74">
        <v>110</v>
      </c>
      <c r="L754" s="74">
        <v>110</v>
      </c>
      <c r="M754" s="74">
        <v>110</v>
      </c>
      <c r="N754" s="74">
        <v>110</v>
      </c>
      <c r="O754" s="74">
        <v>110</v>
      </c>
      <c r="P754" s="74">
        <v>110</v>
      </c>
      <c r="Q754" s="74">
        <v>110</v>
      </c>
      <c r="R754" s="74">
        <v>110</v>
      </c>
      <c r="S754" s="74">
        <v>110</v>
      </c>
    </row>
    <row r="755" spans="1:19" ht="15" customHeight="1">
      <c r="A755" s="14">
        <f t="shared" si="27"/>
        <v>755</v>
      </c>
      <c r="B755" s="121" t="s">
        <v>3218</v>
      </c>
      <c r="C755" s="121" t="s">
        <v>3208</v>
      </c>
      <c r="D755" s="121" t="s">
        <v>3219</v>
      </c>
      <c r="E755" s="121" t="s">
        <v>2304</v>
      </c>
      <c r="F755" s="121" t="s">
        <v>1718</v>
      </c>
      <c r="G755" s="121" t="s">
        <v>47</v>
      </c>
      <c r="H755" s="122">
        <v>2022</v>
      </c>
      <c r="I755" s="74">
        <v>24</v>
      </c>
      <c r="J755" s="74">
        <v>24</v>
      </c>
      <c r="K755" s="74">
        <v>24</v>
      </c>
      <c r="L755" s="74">
        <v>24</v>
      </c>
      <c r="M755" s="74">
        <v>24</v>
      </c>
      <c r="N755" s="74">
        <v>24</v>
      </c>
      <c r="O755" s="74">
        <v>24</v>
      </c>
      <c r="P755" s="74">
        <v>24</v>
      </c>
      <c r="Q755" s="74">
        <v>24</v>
      </c>
      <c r="R755" s="74">
        <v>24</v>
      </c>
      <c r="S755" s="74">
        <v>24</v>
      </c>
    </row>
    <row r="756" spans="1:19" ht="15" customHeight="1">
      <c r="A756" s="14">
        <f t="shared" si="27"/>
        <v>756</v>
      </c>
      <c r="B756" s="121" t="s">
        <v>3220</v>
      </c>
      <c r="C756" s="121" t="s">
        <v>3208</v>
      </c>
      <c r="D756" s="121" t="s">
        <v>3221</v>
      </c>
      <c r="E756" s="121" t="s">
        <v>2304</v>
      </c>
      <c r="F756" s="121" t="s">
        <v>1718</v>
      </c>
      <c r="G756" s="121" t="s">
        <v>47</v>
      </c>
      <c r="H756" s="122">
        <v>2022</v>
      </c>
      <c r="I756" s="74">
        <v>75</v>
      </c>
      <c r="J756" s="74">
        <v>75</v>
      </c>
      <c r="K756" s="74">
        <v>75</v>
      </c>
      <c r="L756" s="74">
        <v>75</v>
      </c>
      <c r="M756" s="74">
        <v>75</v>
      </c>
      <c r="N756" s="74">
        <v>75</v>
      </c>
      <c r="O756" s="74">
        <v>75</v>
      </c>
      <c r="P756" s="74">
        <v>75</v>
      </c>
      <c r="Q756" s="74">
        <v>75</v>
      </c>
      <c r="R756" s="74">
        <v>75</v>
      </c>
      <c r="S756" s="74">
        <v>75</v>
      </c>
    </row>
    <row r="757" spans="1:19" ht="15" customHeight="1">
      <c r="A757" s="14">
        <f t="shared" si="27"/>
        <v>757</v>
      </c>
      <c r="B757" s="121" t="s">
        <v>2867</v>
      </c>
      <c r="C757" s="121" t="s">
        <v>3222</v>
      </c>
      <c r="D757" s="121" t="s">
        <v>2868</v>
      </c>
      <c r="E757" s="121" t="s">
        <v>1794</v>
      </c>
      <c r="F757" s="121" t="s">
        <v>1718</v>
      </c>
      <c r="G757" s="121" t="s">
        <v>45</v>
      </c>
      <c r="H757" s="122">
        <v>2021</v>
      </c>
      <c r="I757" s="74">
        <v>13.9</v>
      </c>
      <c r="J757" s="74">
        <v>13.9</v>
      </c>
      <c r="K757" s="74">
        <v>13.9</v>
      </c>
      <c r="L757" s="74">
        <v>13.9</v>
      </c>
      <c r="M757" s="74">
        <v>13.9</v>
      </c>
      <c r="N757" s="74">
        <v>13.9</v>
      </c>
      <c r="O757" s="74">
        <v>13.9</v>
      </c>
      <c r="P757" s="74">
        <v>13.9</v>
      </c>
      <c r="Q757" s="74">
        <v>13.9</v>
      </c>
      <c r="R757" s="74">
        <v>13.9</v>
      </c>
      <c r="S757" s="74">
        <v>13.9</v>
      </c>
    </row>
    <row r="758" spans="1:19" ht="15" customHeight="1">
      <c r="A758" s="14">
        <f t="shared" si="27"/>
        <v>758</v>
      </c>
      <c r="B758" s="121" t="s">
        <v>2869</v>
      </c>
      <c r="C758" s="121" t="s">
        <v>3222</v>
      </c>
      <c r="D758" s="121" t="s">
        <v>2870</v>
      </c>
      <c r="E758" s="121" t="s">
        <v>1794</v>
      </c>
      <c r="F758" s="121" t="s">
        <v>1718</v>
      </c>
      <c r="G758" s="121" t="s">
        <v>45</v>
      </c>
      <c r="H758" s="122">
        <v>2021</v>
      </c>
      <c r="I758" s="74">
        <v>135.4</v>
      </c>
      <c r="J758" s="74">
        <v>135.4</v>
      </c>
      <c r="K758" s="74">
        <v>135.4</v>
      </c>
      <c r="L758" s="74">
        <v>135.4</v>
      </c>
      <c r="M758" s="74">
        <v>135.4</v>
      </c>
      <c r="N758" s="74">
        <v>135.4</v>
      </c>
      <c r="O758" s="74">
        <v>135.4</v>
      </c>
      <c r="P758" s="74">
        <v>135.4</v>
      </c>
      <c r="Q758" s="74">
        <v>135.4</v>
      </c>
      <c r="R758" s="74">
        <v>135.4</v>
      </c>
      <c r="S758" s="74">
        <v>135.4</v>
      </c>
    </row>
    <row r="759" spans="1:19" ht="15" customHeight="1">
      <c r="A759" s="14">
        <f t="shared" si="27"/>
        <v>759</v>
      </c>
      <c r="B759" s="121" t="s">
        <v>3223</v>
      </c>
      <c r="C759" s="121" t="s">
        <v>3224</v>
      </c>
      <c r="D759" s="121" t="s">
        <v>2871</v>
      </c>
      <c r="E759" s="121" t="s">
        <v>1794</v>
      </c>
      <c r="F759" s="121" t="s">
        <v>1718</v>
      </c>
      <c r="G759" s="121" t="s">
        <v>45</v>
      </c>
      <c r="H759" s="122">
        <v>2021</v>
      </c>
      <c r="I759" s="74">
        <v>7</v>
      </c>
      <c r="J759" s="74">
        <v>7</v>
      </c>
      <c r="K759" s="74">
        <v>7</v>
      </c>
      <c r="L759" s="74">
        <v>7</v>
      </c>
      <c r="M759" s="74">
        <v>7</v>
      </c>
      <c r="N759" s="74">
        <v>7</v>
      </c>
      <c r="O759" s="74">
        <v>7</v>
      </c>
      <c r="P759" s="74">
        <v>7</v>
      </c>
      <c r="Q759" s="74">
        <v>7</v>
      </c>
      <c r="R759" s="74">
        <v>7</v>
      </c>
      <c r="S759" s="74">
        <v>7</v>
      </c>
    </row>
    <row r="760" spans="1:19" ht="15" customHeight="1">
      <c r="A760" s="14">
        <f t="shared" si="27"/>
        <v>760</v>
      </c>
      <c r="B760" s="121" t="s">
        <v>2872</v>
      </c>
      <c r="C760" s="121" t="s">
        <v>3224</v>
      </c>
      <c r="D760" s="121" t="s">
        <v>2873</v>
      </c>
      <c r="E760" s="121" t="s">
        <v>1794</v>
      </c>
      <c r="F760" s="121" t="s">
        <v>1718</v>
      </c>
      <c r="G760" s="121" t="s">
        <v>45</v>
      </c>
      <c r="H760" s="122">
        <v>2021</v>
      </c>
      <c r="I760" s="74">
        <v>143.80000000000001</v>
      </c>
      <c r="J760" s="74">
        <v>143.80000000000001</v>
      </c>
      <c r="K760" s="74">
        <v>143.80000000000001</v>
      </c>
      <c r="L760" s="74">
        <v>143.80000000000001</v>
      </c>
      <c r="M760" s="74">
        <v>143.80000000000001</v>
      </c>
      <c r="N760" s="74">
        <v>143.80000000000001</v>
      </c>
      <c r="O760" s="74">
        <v>143.80000000000001</v>
      </c>
      <c r="P760" s="74">
        <v>143.80000000000001</v>
      </c>
      <c r="Q760" s="74">
        <v>143.80000000000001</v>
      </c>
      <c r="R760" s="74">
        <v>143.80000000000001</v>
      </c>
      <c r="S760" s="74">
        <v>143.80000000000001</v>
      </c>
    </row>
    <row r="761" spans="1:19" ht="15" customHeight="1">
      <c r="A761" s="14">
        <f t="shared" si="27"/>
        <v>761</v>
      </c>
      <c r="B761" s="121" t="s">
        <v>2874</v>
      </c>
      <c r="C761" s="121" t="s">
        <v>3225</v>
      </c>
      <c r="D761" s="121" t="s">
        <v>2875</v>
      </c>
      <c r="E761" s="121" t="s">
        <v>1056</v>
      </c>
      <c r="F761" s="121" t="s">
        <v>1718</v>
      </c>
      <c r="G761" s="121" t="s">
        <v>47</v>
      </c>
      <c r="H761" s="122">
        <v>2021</v>
      </c>
      <c r="I761" s="74">
        <v>195</v>
      </c>
      <c r="J761" s="74">
        <v>195</v>
      </c>
      <c r="K761" s="74">
        <v>195</v>
      </c>
      <c r="L761" s="74">
        <v>195</v>
      </c>
      <c r="M761" s="74">
        <v>195</v>
      </c>
      <c r="N761" s="74">
        <v>195</v>
      </c>
      <c r="O761" s="74">
        <v>195</v>
      </c>
      <c r="P761" s="74">
        <v>195</v>
      </c>
      <c r="Q761" s="74">
        <v>195</v>
      </c>
      <c r="R761" s="74">
        <v>195</v>
      </c>
      <c r="S761" s="74">
        <v>195</v>
      </c>
    </row>
    <row r="762" spans="1:19" ht="15" customHeight="1">
      <c r="A762" s="14">
        <f t="shared" si="27"/>
        <v>762</v>
      </c>
      <c r="B762" s="121" t="s">
        <v>2876</v>
      </c>
      <c r="C762" s="121" t="s">
        <v>3225</v>
      </c>
      <c r="D762" s="121" t="s">
        <v>2877</v>
      </c>
      <c r="E762" s="121" t="s">
        <v>1056</v>
      </c>
      <c r="F762" s="121" t="s">
        <v>1718</v>
      </c>
      <c r="G762" s="121" t="s">
        <v>47</v>
      </c>
      <c r="H762" s="122">
        <v>2021</v>
      </c>
      <c r="I762" s="74">
        <v>145</v>
      </c>
      <c r="J762" s="74">
        <v>145</v>
      </c>
      <c r="K762" s="74">
        <v>145</v>
      </c>
      <c r="L762" s="74">
        <v>145</v>
      </c>
      <c r="M762" s="74">
        <v>145</v>
      </c>
      <c r="N762" s="74">
        <v>145</v>
      </c>
      <c r="O762" s="74">
        <v>145</v>
      </c>
      <c r="P762" s="74">
        <v>145</v>
      </c>
      <c r="Q762" s="74">
        <v>145</v>
      </c>
      <c r="R762" s="74">
        <v>145</v>
      </c>
      <c r="S762" s="74">
        <v>145</v>
      </c>
    </row>
    <row r="763" spans="1:19" ht="15" customHeight="1">
      <c r="A763" s="14">
        <f t="shared" si="27"/>
        <v>763</v>
      </c>
      <c r="B763" s="121" t="s">
        <v>3226</v>
      </c>
      <c r="C763" s="121" t="s">
        <v>1607</v>
      </c>
      <c r="D763" s="121" t="s">
        <v>3227</v>
      </c>
      <c r="E763" s="121" t="s">
        <v>1608</v>
      </c>
      <c r="F763" s="121" t="s">
        <v>1718</v>
      </c>
      <c r="G763" s="121" t="s">
        <v>46</v>
      </c>
      <c r="H763" s="122">
        <v>2021</v>
      </c>
      <c r="I763" s="74">
        <v>120</v>
      </c>
      <c r="J763" s="74">
        <v>120</v>
      </c>
      <c r="K763" s="74">
        <v>120</v>
      </c>
      <c r="L763" s="74">
        <v>120</v>
      </c>
      <c r="M763" s="74">
        <v>120</v>
      </c>
      <c r="N763" s="74">
        <v>120</v>
      </c>
      <c r="O763" s="74">
        <v>120</v>
      </c>
      <c r="P763" s="74">
        <v>120</v>
      </c>
      <c r="Q763" s="74">
        <v>120</v>
      </c>
      <c r="R763" s="74">
        <v>120</v>
      </c>
      <c r="S763" s="74">
        <v>120</v>
      </c>
    </row>
    <row r="764" spans="1:19" ht="15" customHeight="1">
      <c r="A764" s="14">
        <f t="shared" si="27"/>
        <v>764</v>
      </c>
      <c r="B764" s="121" t="s">
        <v>3228</v>
      </c>
      <c r="C764" s="121" t="s">
        <v>1607</v>
      </c>
      <c r="D764" s="121" t="s">
        <v>3229</v>
      </c>
      <c r="E764" s="121" t="s">
        <v>1608</v>
      </c>
      <c r="F764" s="121" t="s">
        <v>1718</v>
      </c>
      <c r="G764" s="121" t="s">
        <v>46</v>
      </c>
      <c r="H764" s="122">
        <v>2021</v>
      </c>
      <c r="I764" s="74">
        <v>120</v>
      </c>
      <c r="J764" s="74">
        <v>120</v>
      </c>
      <c r="K764" s="74">
        <v>120</v>
      </c>
      <c r="L764" s="74">
        <v>120</v>
      </c>
      <c r="M764" s="74">
        <v>120</v>
      </c>
      <c r="N764" s="74">
        <v>120</v>
      </c>
      <c r="O764" s="74">
        <v>120</v>
      </c>
      <c r="P764" s="74">
        <v>120</v>
      </c>
      <c r="Q764" s="74">
        <v>120</v>
      </c>
      <c r="R764" s="74">
        <v>120</v>
      </c>
      <c r="S764" s="74">
        <v>120</v>
      </c>
    </row>
    <row r="765" spans="1:19" ht="15" customHeight="1">
      <c r="A765" s="14">
        <f t="shared" si="27"/>
        <v>765</v>
      </c>
      <c r="B765" s="121" t="s">
        <v>2878</v>
      </c>
      <c r="C765" s="121" t="s">
        <v>3230</v>
      </c>
      <c r="D765" s="121" t="s">
        <v>2879</v>
      </c>
      <c r="E765" s="121" t="s">
        <v>1595</v>
      </c>
      <c r="F765" s="121" t="s">
        <v>1718</v>
      </c>
      <c r="G765" s="121" t="s">
        <v>47</v>
      </c>
      <c r="H765" s="122">
        <v>2018</v>
      </c>
      <c r="I765" s="74">
        <v>148.4</v>
      </c>
      <c r="J765" s="74">
        <v>148.4</v>
      </c>
      <c r="K765" s="74">
        <v>148.4</v>
      </c>
      <c r="L765" s="74">
        <v>148.4</v>
      </c>
      <c r="M765" s="74">
        <v>148.4</v>
      </c>
      <c r="N765" s="74">
        <v>148.4</v>
      </c>
      <c r="O765" s="74">
        <v>148.4</v>
      </c>
      <c r="P765" s="74">
        <v>148.4</v>
      </c>
      <c r="Q765" s="74">
        <v>148.4</v>
      </c>
      <c r="R765" s="74">
        <v>148.4</v>
      </c>
      <c r="S765" s="74">
        <v>148.4</v>
      </c>
    </row>
    <row r="766" spans="1:19" ht="15" customHeight="1">
      <c r="A766" s="14">
        <f t="shared" si="27"/>
        <v>766</v>
      </c>
      <c r="B766" s="121" t="s">
        <v>2880</v>
      </c>
      <c r="C766" s="121" t="s">
        <v>3231</v>
      </c>
      <c r="D766" s="121" t="s">
        <v>2881</v>
      </c>
      <c r="E766" s="121" t="s">
        <v>1059</v>
      </c>
      <c r="F766" s="121" t="s">
        <v>1718</v>
      </c>
      <c r="G766" s="121" t="s">
        <v>47</v>
      </c>
      <c r="H766" s="122">
        <v>2020</v>
      </c>
      <c r="I766" s="74">
        <v>90</v>
      </c>
      <c r="J766" s="74">
        <v>90</v>
      </c>
      <c r="K766" s="74">
        <v>90</v>
      </c>
      <c r="L766" s="74">
        <v>90</v>
      </c>
      <c r="M766" s="74">
        <v>90</v>
      </c>
      <c r="N766" s="74">
        <v>90</v>
      </c>
      <c r="O766" s="74">
        <v>90</v>
      </c>
      <c r="P766" s="74">
        <v>90</v>
      </c>
      <c r="Q766" s="74">
        <v>90</v>
      </c>
      <c r="R766" s="74">
        <v>90</v>
      </c>
      <c r="S766" s="74">
        <v>90</v>
      </c>
    </row>
    <row r="767" spans="1:19" ht="15" customHeight="1">
      <c r="A767" s="14">
        <f t="shared" si="27"/>
        <v>767</v>
      </c>
      <c r="B767" s="121" t="s">
        <v>2882</v>
      </c>
      <c r="C767" s="121" t="s">
        <v>3231</v>
      </c>
      <c r="D767" s="121" t="s">
        <v>2883</v>
      </c>
      <c r="E767" s="121" t="s">
        <v>1059</v>
      </c>
      <c r="F767" s="121" t="s">
        <v>1718</v>
      </c>
      <c r="G767" s="121" t="s">
        <v>47</v>
      </c>
      <c r="H767" s="122">
        <v>2020</v>
      </c>
      <c r="I767" s="74">
        <v>26.6</v>
      </c>
      <c r="J767" s="74">
        <v>26.6</v>
      </c>
      <c r="K767" s="74">
        <v>26.6</v>
      </c>
      <c r="L767" s="74">
        <v>26.6</v>
      </c>
      <c r="M767" s="74">
        <v>26.6</v>
      </c>
      <c r="N767" s="74">
        <v>26.6</v>
      </c>
      <c r="O767" s="74">
        <v>26.6</v>
      </c>
      <c r="P767" s="74">
        <v>26.6</v>
      </c>
      <c r="Q767" s="74">
        <v>26.6</v>
      </c>
      <c r="R767" s="74">
        <v>26.6</v>
      </c>
      <c r="S767" s="74">
        <v>26.6</v>
      </c>
    </row>
    <row r="768" spans="1:19" ht="15" customHeight="1">
      <c r="A768" s="14">
        <f t="shared" si="27"/>
        <v>768</v>
      </c>
      <c r="B768" s="121" t="s">
        <v>2884</v>
      </c>
      <c r="C768" s="121" t="s">
        <v>3231</v>
      </c>
      <c r="D768" s="121" t="s">
        <v>2885</v>
      </c>
      <c r="E768" s="121" t="s">
        <v>1059</v>
      </c>
      <c r="F768" s="121" t="s">
        <v>1718</v>
      </c>
      <c r="G768" s="121" t="s">
        <v>47</v>
      </c>
      <c r="H768" s="122">
        <v>2020</v>
      </c>
      <c r="I768" s="74">
        <v>126</v>
      </c>
      <c r="J768" s="74">
        <v>126</v>
      </c>
      <c r="K768" s="74">
        <v>126</v>
      </c>
      <c r="L768" s="74">
        <v>126</v>
      </c>
      <c r="M768" s="74">
        <v>126</v>
      </c>
      <c r="N768" s="74">
        <v>126</v>
      </c>
      <c r="O768" s="74">
        <v>126</v>
      </c>
      <c r="P768" s="74">
        <v>126</v>
      </c>
      <c r="Q768" s="74">
        <v>126</v>
      </c>
      <c r="R768" s="74">
        <v>126</v>
      </c>
      <c r="S768" s="74">
        <v>126</v>
      </c>
    </row>
    <row r="769" spans="1:19" ht="15" customHeight="1">
      <c r="A769" s="14">
        <f t="shared" si="27"/>
        <v>769</v>
      </c>
      <c r="B769" s="121" t="s">
        <v>3232</v>
      </c>
      <c r="C769" s="121" t="s">
        <v>2301</v>
      </c>
      <c r="D769" s="121" t="s">
        <v>3233</v>
      </c>
      <c r="E769" s="121" t="s">
        <v>1608</v>
      </c>
      <c r="F769" s="121" t="s">
        <v>1718</v>
      </c>
      <c r="G769" s="121" t="s">
        <v>46</v>
      </c>
      <c r="H769" s="122">
        <v>2022</v>
      </c>
      <c r="I769" s="74">
        <v>130.19999999999999</v>
      </c>
      <c r="J769" s="74">
        <v>130.19999999999999</v>
      </c>
      <c r="K769" s="74">
        <v>130.19999999999999</v>
      </c>
      <c r="L769" s="74">
        <v>130.19999999999999</v>
      </c>
      <c r="M769" s="74">
        <v>130.19999999999999</v>
      </c>
      <c r="N769" s="74">
        <v>130.19999999999999</v>
      </c>
      <c r="O769" s="74">
        <v>130.19999999999999</v>
      </c>
      <c r="P769" s="74">
        <v>130.19999999999999</v>
      </c>
      <c r="Q769" s="74">
        <v>130.19999999999999</v>
      </c>
      <c r="R769" s="74">
        <v>130.19999999999999</v>
      </c>
      <c r="S769" s="74">
        <v>130.19999999999999</v>
      </c>
    </row>
    <row r="770" spans="1:19" ht="15" customHeight="1">
      <c r="A770" s="14">
        <f t="shared" si="27"/>
        <v>770</v>
      </c>
      <c r="B770" s="121" t="s">
        <v>3234</v>
      </c>
      <c r="C770" s="121" t="s">
        <v>2301</v>
      </c>
      <c r="D770" s="121" t="s">
        <v>3235</v>
      </c>
      <c r="E770" s="121" t="s">
        <v>1608</v>
      </c>
      <c r="F770" s="121" t="s">
        <v>1718</v>
      </c>
      <c r="G770" s="121" t="s">
        <v>46</v>
      </c>
      <c r="H770" s="122">
        <v>2022</v>
      </c>
      <c r="I770" s="74">
        <v>84</v>
      </c>
      <c r="J770" s="74">
        <v>84</v>
      </c>
      <c r="K770" s="74">
        <v>84</v>
      </c>
      <c r="L770" s="74">
        <v>84</v>
      </c>
      <c r="M770" s="74">
        <v>84</v>
      </c>
      <c r="N770" s="74">
        <v>84</v>
      </c>
      <c r="O770" s="74">
        <v>84</v>
      </c>
      <c r="P770" s="74">
        <v>84</v>
      </c>
      <c r="Q770" s="74">
        <v>84</v>
      </c>
      <c r="R770" s="74">
        <v>84</v>
      </c>
      <c r="S770" s="74">
        <v>84</v>
      </c>
    </row>
    <row r="771" spans="1:19" ht="15" customHeight="1">
      <c r="A771" s="14">
        <f t="shared" si="27"/>
        <v>771</v>
      </c>
      <c r="B771" s="121" t="s">
        <v>3236</v>
      </c>
      <c r="C771" s="121" t="s">
        <v>2301</v>
      </c>
      <c r="D771" s="121" t="s">
        <v>3237</v>
      </c>
      <c r="E771" s="121" t="s">
        <v>1608</v>
      </c>
      <c r="F771" s="121" t="s">
        <v>1718</v>
      </c>
      <c r="G771" s="121" t="s">
        <v>46</v>
      </c>
      <c r="H771" s="122">
        <v>2022</v>
      </c>
      <c r="I771" s="74">
        <v>54</v>
      </c>
      <c r="J771" s="74">
        <v>54</v>
      </c>
      <c r="K771" s="74">
        <v>54</v>
      </c>
      <c r="L771" s="74">
        <v>54</v>
      </c>
      <c r="M771" s="74">
        <v>54</v>
      </c>
      <c r="N771" s="74">
        <v>54</v>
      </c>
      <c r="O771" s="74">
        <v>54</v>
      </c>
      <c r="P771" s="74">
        <v>54</v>
      </c>
      <c r="Q771" s="74">
        <v>54</v>
      </c>
      <c r="R771" s="74">
        <v>54</v>
      </c>
      <c r="S771" s="74">
        <v>54</v>
      </c>
    </row>
    <row r="772" spans="1:19" ht="15" customHeight="1">
      <c r="A772" s="14">
        <f t="shared" si="27"/>
        <v>772</v>
      </c>
      <c r="B772" s="121" t="s">
        <v>1609</v>
      </c>
      <c r="C772" s="121" t="s">
        <v>3238</v>
      </c>
      <c r="D772" s="121" t="s">
        <v>2888</v>
      </c>
      <c r="E772" s="121" t="s">
        <v>1102</v>
      </c>
      <c r="F772" s="121" t="s">
        <v>1718</v>
      </c>
      <c r="G772" s="121" t="s">
        <v>47</v>
      </c>
      <c r="H772" s="122">
        <v>2021</v>
      </c>
      <c r="I772" s="74">
        <v>162.1</v>
      </c>
      <c r="J772" s="74">
        <v>162.1</v>
      </c>
      <c r="K772" s="74">
        <v>162.1</v>
      </c>
      <c r="L772" s="74">
        <v>162.1</v>
      </c>
      <c r="M772" s="74">
        <v>162.1</v>
      </c>
      <c r="N772" s="74">
        <v>162.1</v>
      </c>
      <c r="O772" s="74">
        <v>162.1</v>
      </c>
      <c r="P772" s="74">
        <v>162.1</v>
      </c>
      <c r="Q772" s="74">
        <v>162.1</v>
      </c>
      <c r="R772" s="74">
        <v>162.1</v>
      </c>
      <c r="S772" s="74">
        <v>162.1</v>
      </c>
    </row>
    <row r="773" spans="1:19" ht="15" customHeight="1">
      <c r="A773" s="14">
        <f t="shared" si="27"/>
        <v>773</v>
      </c>
      <c r="B773" s="121" t="s">
        <v>2889</v>
      </c>
      <c r="C773" s="121" t="s">
        <v>3239</v>
      </c>
      <c r="D773" s="121" t="s">
        <v>2890</v>
      </c>
      <c r="E773" s="121" t="s">
        <v>1368</v>
      </c>
      <c r="F773" s="121" t="s">
        <v>72</v>
      </c>
      <c r="G773" s="121" t="s">
        <v>90</v>
      </c>
      <c r="H773" s="122">
        <v>2020</v>
      </c>
      <c r="I773" s="74">
        <v>110</v>
      </c>
      <c r="J773" s="74">
        <v>110</v>
      </c>
      <c r="K773" s="74">
        <v>110</v>
      </c>
      <c r="L773" s="74">
        <v>110</v>
      </c>
      <c r="M773" s="74">
        <v>110</v>
      </c>
      <c r="N773" s="74">
        <v>110</v>
      </c>
      <c r="O773" s="74">
        <v>110</v>
      </c>
      <c r="P773" s="74">
        <v>110</v>
      </c>
      <c r="Q773" s="74">
        <v>110</v>
      </c>
      <c r="R773" s="74">
        <v>110</v>
      </c>
      <c r="S773" s="74">
        <v>110</v>
      </c>
    </row>
    <row r="774" spans="1:19" ht="15" customHeight="1">
      <c r="A774" s="14">
        <f t="shared" ref="A774:A837" si="32">A773+1</f>
        <v>774</v>
      </c>
      <c r="B774" s="121" t="s">
        <v>2891</v>
      </c>
      <c r="C774" s="121" t="s">
        <v>3239</v>
      </c>
      <c r="D774" s="121" t="s">
        <v>2892</v>
      </c>
      <c r="E774" s="121" t="s">
        <v>1368</v>
      </c>
      <c r="F774" s="121" t="s">
        <v>72</v>
      </c>
      <c r="G774" s="121" t="s">
        <v>90</v>
      </c>
      <c r="H774" s="122">
        <v>2020</v>
      </c>
      <c r="I774" s="74">
        <v>24</v>
      </c>
      <c r="J774" s="74">
        <v>24</v>
      </c>
      <c r="K774" s="74">
        <v>24</v>
      </c>
      <c r="L774" s="74">
        <v>24</v>
      </c>
      <c r="M774" s="74">
        <v>24</v>
      </c>
      <c r="N774" s="74">
        <v>24</v>
      </c>
      <c r="O774" s="74">
        <v>24</v>
      </c>
      <c r="P774" s="74">
        <v>24</v>
      </c>
      <c r="Q774" s="74">
        <v>24</v>
      </c>
      <c r="R774" s="74">
        <v>24</v>
      </c>
      <c r="S774" s="74">
        <v>24</v>
      </c>
    </row>
    <row r="775" spans="1:19" ht="15" customHeight="1">
      <c r="A775" s="14">
        <f t="shared" si="32"/>
        <v>775</v>
      </c>
      <c r="B775" s="121" t="s">
        <v>2893</v>
      </c>
      <c r="C775" s="121" t="s">
        <v>3239</v>
      </c>
      <c r="D775" s="121" t="s">
        <v>2894</v>
      </c>
      <c r="E775" s="121" t="s">
        <v>1368</v>
      </c>
      <c r="F775" s="121" t="s">
        <v>72</v>
      </c>
      <c r="G775" s="121" t="s">
        <v>90</v>
      </c>
      <c r="H775" s="122">
        <v>2020</v>
      </c>
      <c r="I775" s="74">
        <v>138.6</v>
      </c>
      <c r="J775" s="74">
        <v>138.6</v>
      </c>
      <c r="K775" s="74">
        <v>138.6</v>
      </c>
      <c r="L775" s="74">
        <v>138.6</v>
      </c>
      <c r="M775" s="74">
        <v>138.6</v>
      </c>
      <c r="N775" s="74">
        <v>138.6</v>
      </c>
      <c r="O775" s="74">
        <v>138.6</v>
      </c>
      <c r="P775" s="74">
        <v>138.6</v>
      </c>
      <c r="Q775" s="74">
        <v>138.6</v>
      </c>
      <c r="R775" s="74">
        <v>138.6</v>
      </c>
      <c r="S775" s="74">
        <v>138.6</v>
      </c>
    </row>
    <row r="776" spans="1:19" ht="15" customHeight="1">
      <c r="A776" s="14">
        <f t="shared" si="32"/>
        <v>776</v>
      </c>
      <c r="B776" s="121" t="s">
        <v>3240</v>
      </c>
      <c r="C776" s="121" t="s">
        <v>3241</v>
      </c>
      <c r="D776" s="121" t="s">
        <v>3242</v>
      </c>
      <c r="E776" s="121" t="s">
        <v>1368</v>
      </c>
      <c r="F776" s="121" t="s">
        <v>72</v>
      </c>
      <c r="G776" s="121" t="s">
        <v>90</v>
      </c>
      <c r="H776" s="122">
        <v>2022</v>
      </c>
      <c r="I776" s="74">
        <v>171.6</v>
      </c>
      <c r="J776" s="74">
        <v>171.6</v>
      </c>
      <c r="K776" s="74">
        <v>171.6</v>
      </c>
      <c r="L776" s="74">
        <v>171.6</v>
      </c>
      <c r="M776" s="74">
        <v>171.6</v>
      </c>
      <c r="N776" s="74">
        <v>171.6</v>
      </c>
      <c r="O776" s="74">
        <v>171.6</v>
      </c>
      <c r="P776" s="74">
        <v>171.6</v>
      </c>
      <c r="Q776" s="74">
        <v>171.6</v>
      </c>
      <c r="R776" s="74">
        <v>171.6</v>
      </c>
      <c r="S776" s="74">
        <v>171.6</v>
      </c>
    </row>
    <row r="777" spans="1:19" ht="15" customHeight="1">
      <c r="A777" s="14">
        <f t="shared" si="32"/>
        <v>777</v>
      </c>
      <c r="B777" s="121" t="s">
        <v>3243</v>
      </c>
      <c r="C777" s="121" t="s">
        <v>3241</v>
      </c>
      <c r="D777" s="121" t="s">
        <v>3244</v>
      </c>
      <c r="E777" s="121" t="s">
        <v>1368</v>
      </c>
      <c r="F777" s="121" t="s">
        <v>72</v>
      </c>
      <c r="G777" s="121" t="s">
        <v>90</v>
      </c>
      <c r="H777" s="122">
        <v>2022</v>
      </c>
      <c r="I777" s="74">
        <v>28.6</v>
      </c>
      <c r="J777" s="74">
        <v>28.6</v>
      </c>
      <c r="K777" s="74">
        <v>28.6</v>
      </c>
      <c r="L777" s="74">
        <v>28.6</v>
      </c>
      <c r="M777" s="74">
        <v>28.6</v>
      </c>
      <c r="N777" s="74">
        <v>28.6</v>
      </c>
      <c r="O777" s="74">
        <v>28.6</v>
      </c>
      <c r="P777" s="74">
        <v>28.6</v>
      </c>
      <c r="Q777" s="74">
        <v>28.6</v>
      </c>
      <c r="R777" s="74">
        <v>28.6</v>
      </c>
      <c r="S777" s="74">
        <v>28.6</v>
      </c>
    </row>
    <row r="778" spans="1:19" ht="15" customHeight="1">
      <c r="A778" s="14">
        <f t="shared" si="32"/>
        <v>778</v>
      </c>
      <c r="B778" s="121" t="s">
        <v>1777</v>
      </c>
      <c r="C778" s="121" t="s">
        <v>3245</v>
      </c>
      <c r="D778" s="121" t="s">
        <v>2895</v>
      </c>
      <c r="E778" s="121" t="s">
        <v>1077</v>
      </c>
      <c r="F778" s="121" t="s">
        <v>1718</v>
      </c>
      <c r="G778" s="121" t="s">
        <v>47</v>
      </c>
      <c r="H778" s="122">
        <v>2020</v>
      </c>
      <c r="I778" s="74">
        <v>182.4</v>
      </c>
      <c r="J778" s="74">
        <v>182.4</v>
      </c>
      <c r="K778" s="74">
        <v>182.4</v>
      </c>
      <c r="L778" s="74">
        <v>182.4</v>
      </c>
      <c r="M778" s="74">
        <v>182.4</v>
      </c>
      <c r="N778" s="74">
        <v>182.4</v>
      </c>
      <c r="O778" s="74">
        <v>182.4</v>
      </c>
      <c r="P778" s="74">
        <v>182.4</v>
      </c>
      <c r="Q778" s="74">
        <v>182.4</v>
      </c>
      <c r="R778" s="74">
        <v>182.4</v>
      </c>
      <c r="S778" s="74">
        <v>182.4</v>
      </c>
    </row>
    <row r="779" spans="1:19" ht="15" customHeight="1">
      <c r="A779" s="14">
        <f t="shared" si="32"/>
        <v>779</v>
      </c>
      <c r="B779" s="121" t="s">
        <v>1623</v>
      </c>
      <c r="C779" s="121" t="s">
        <v>3246</v>
      </c>
      <c r="D779" s="121" t="s">
        <v>2914</v>
      </c>
      <c r="E779" s="121" t="s">
        <v>54</v>
      </c>
      <c r="F779" s="121" t="s">
        <v>1718</v>
      </c>
      <c r="G779" s="121" t="s">
        <v>46</v>
      </c>
      <c r="H779" s="122">
        <v>2021</v>
      </c>
      <c r="I779" s="74">
        <v>201.6</v>
      </c>
      <c r="J779" s="74">
        <v>201.6</v>
      </c>
      <c r="K779" s="74">
        <v>201.6</v>
      </c>
      <c r="L779" s="74">
        <v>201.6</v>
      </c>
      <c r="M779" s="74">
        <v>201.6</v>
      </c>
      <c r="N779" s="74">
        <v>201.6</v>
      </c>
      <c r="O779" s="74">
        <v>201.6</v>
      </c>
      <c r="P779" s="74">
        <v>201.6</v>
      </c>
      <c r="Q779" s="74">
        <v>201.6</v>
      </c>
      <c r="R779" s="74">
        <v>201.6</v>
      </c>
      <c r="S779" s="74">
        <v>201.6</v>
      </c>
    </row>
    <row r="780" spans="1:19" ht="15" customHeight="1">
      <c r="A780" s="14">
        <f t="shared" si="32"/>
        <v>780</v>
      </c>
      <c r="B780" s="121" t="s">
        <v>2915</v>
      </c>
      <c r="C780" s="121" t="s">
        <v>3247</v>
      </c>
      <c r="D780" s="121" t="s">
        <v>2916</v>
      </c>
      <c r="E780" s="121" t="s">
        <v>193</v>
      </c>
      <c r="F780" s="121" t="s">
        <v>1718</v>
      </c>
      <c r="G780" s="121" t="s">
        <v>45</v>
      </c>
      <c r="H780" s="122">
        <v>2020</v>
      </c>
      <c r="I780" s="74">
        <v>153</v>
      </c>
      <c r="J780" s="74">
        <v>153</v>
      </c>
      <c r="K780" s="74">
        <v>153</v>
      </c>
      <c r="L780" s="74">
        <v>153</v>
      </c>
      <c r="M780" s="74">
        <v>153</v>
      </c>
      <c r="N780" s="74">
        <v>153</v>
      </c>
      <c r="O780" s="74">
        <v>153</v>
      </c>
      <c r="P780" s="74">
        <v>153</v>
      </c>
      <c r="Q780" s="74">
        <v>153</v>
      </c>
      <c r="R780" s="74">
        <v>153</v>
      </c>
      <c r="S780" s="74">
        <v>153</v>
      </c>
    </row>
    <row r="781" spans="1:19" ht="15" customHeight="1">
      <c r="A781" s="14">
        <f t="shared" si="32"/>
        <v>781</v>
      </c>
      <c r="B781" s="121" t="s">
        <v>2917</v>
      </c>
      <c r="C781" s="121" t="s">
        <v>3247</v>
      </c>
      <c r="D781" s="121" t="s">
        <v>2918</v>
      </c>
      <c r="E781" s="121" t="s">
        <v>193</v>
      </c>
      <c r="F781" s="121" t="s">
        <v>1718</v>
      </c>
      <c r="G781" s="121" t="s">
        <v>45</v>
      </c>
      <c r="H781" s="122">
        <v>2020</v>
      </c>
      <c r="I781" s="74">
        <v>147</v>
      </c>
      <c r="J781" s="74">
        <v>147</v>
      </c>
      <c r="K781" s="74">
        <v>147</v>
      </c>
      <c r="L781" s="74">
        <v>147</v>
      </c>
      <c r="M781" s="74">
        <v>147</v>
      </c>
      <c r="N781" s="74">
        <v>147</v>
      </c>
      <c r="O781" s="74">
        <v>147</v>
      </c>
      <c r="P781" s="74">
        <v>147</v>
      </c>
      <c r="Q781" s="74">
        <v>147</v>
      </c>
      <c r="R781" s="74">
        <v>147</v>
      </c>
      <c r="S781" s="74">
        <v>147</v>
      </c>
    </row>
    <row r="782" spans="1:19" ht="15" customHeight="1">
      <c r="A782" s="14">
        <f t="shared" si="32"/>
        <v>782</v>
      </c>
      <c r="B782" s="121" t="s">
        <v>3099</v>
      </c>
      <c r="C782" s="121" t="s">
        <v>3248</v>
      </c>
      <c r="D782" s="121" t="s">
        <v>3101</v>
      </c>
      <c r="E782" s="121" t="s">
        <v>1092</v>
      </c>
      <c r="F782" s="121" t="s">
        <v>1718</v>
      </c>
      <c r="G782" s="121" t="s">
        <v>45</v>
      </c>
      <c r="H782" s="122">
        <v>2021</v>
      </c>
      <c r="I782" s="74">
        <v>187.2</v>
      </c>
      <c r="J782" s="74">
        <v>187.2</v>
      </c>
      <c r="K782" s="74">
        <v>187.2</v>
      </c>
      <c r="L782" s="74">
        <v>187.2</v>
      </c>
      <c r="M782" s="74">
        <v>187.2</v>
      </c>
      <c r="N782" s="74">
        <v>187.2</v>
      </c>
      <c r="O782" s="74">
        <v>187.2</v>
      </c>
      <c r="P782" s="74">
        <v>187.2</v>
      </c>
      <c r="Q782" s="74">
        <v>187.2</v>
      </c>
      <c r="R782" s="74">
        <v>187.2</v>
      </c>
      <c r="S782" s="74">
        <v>187.2</v>
      </c>
    </row>
    <row r="783" spans="1:19" ht="15" customHeight="1">
      <c r="A783" s="14">
        <f t="shared" si="32"/>
        <v>783</v>
      </c>
      <c r="B783" s="121" t="s">
        <v>3100</v>
      </c>
      <c r="C783" s="121" t="s">
        <v>3248</v>
      </c>
      <c r="D783" s="121" t="s">
        <v>3102</v>
      </c>
      <c r="E783" s="121" t="s">
        <v>1092</v>
      </c>
      <c r="F783" s="121" t="s">
        <v>1718</v>
      </c>
      <c r="G783" s="121" t="s">
        <v>45</v>
      </c>
      <c r="H783" s="122">
        <v>2021</v>
      </c>
      <c r="I783" s="74">
        <v>115.2</v>
      </c>
      <c r="J783" s="74">
        <v>115.2</v>
      </c>
      <c r="K783" s="74">
        <v>115.2</v>
      </c>
      <c r="L783" s="74">
        <v>115.2</v>
      </c>
      <c r="M783" s="74">
        <v>115.2</v>
      </c>
      <c r="N783" s="74">
        <v>115.2</v>
      </c>
      <c r="O783" s="74">
        <v>115.2</v>
      </c>
      <c r="P783" s="74">
        <v>115.2</v>
      </c>
      <c r="Q783" s="74">
        <v>115.2</v>
      </c>
      <c r="R783" s="74">
        <v>115.2</v>
      </c>
      <c r="S783" s="74">
        <v>115.2</v>
      </c>
    </row>
    <row r="784" spans="1:19" ht="15" customHeight="1">
      <c r="A784" s="14">
        <f t="shared" si="32"/>
        <v>784</v>
      </c>
      <c r="B784" s="121" t="s">
        <v>2919</v>
      </c>
      <c r="C784" s="121" t="s">
        <v>3249</v>
      </c>
      <c r="D784" s="121" t="s">
        <v>2920</v>
      </c>
      <c r="E784" s="121" t="s">
        <v>124</v>
      </c>
      <c r="F784" s="121" t="s">
        <v>1718</v>
      </c>
      <c r="G784" s="121" t="s">
        <v>46</v>
      </c>
      <c r="H784" s="122">
        <v>2020</v>
      </c>
      <c r="I784" s="74">
        <v>55.4</v>
      </c>
      <c r="J784" s="74">
        <v>55.4</v>
      </c>
      <c r="K784" s="74">
        <v>55.4</v>
      </c>
      <c r="L784" s="74">
        <v>55.4</v>
      </c>
      <c r="M784" s="74">
        <v>55.4</v>
      </c>
      <c r="N784" s="74">
        <v>55.4</v>
      </c>
      <c r="O784" s="74">
        <v>55.4</v>
      </c>
      <c r="P784" s="74">
        <v>55.4</v>
      </c>
      <c r="Q784" s="74">
        <v>55.4</v>
      </c>
      <c r="R784" s="74">
        <v>55.4</v>
      </c>
      <c r="S784" s="74">
        <v>55.4</v>
      </c>
    </row>
    <row r="785" spans="1:26" ht="15" customHeight="1">
      <c r="A785" s="14">
        <f t="shared" si="32"/>
        <v>785</v>
      </c>
      <c r="B785" s="121" t="s">
        <v>2921</v>
      </c>
      <c r="C785" s="121" t="s">
        <v>3249</v>
      </c>
      <c r="D785" s="121" t="s">
        <v>2922</v>
      </c>
      <c r="E785" s="121" t="s">
        <v>124</v>
      </c>
      <c r="F785" s="121" t="s">
        <v>1718</v>
      </c>
      <c r="G785" s="121" t="s">
        <v>46</v>
      </c>
      <c r="H785" s="122">
        <v>2020</v>
      </c>
      <c r="I785" s="74">
        <v>48</v>
      </c>
      <c r="J785" s="74">
        <v>48</v>
      </c>
      <c r="K785" s="74">
        <v>48</v>
      </c>
      <c r="L785" s="74">
        <v>48</v>
      </c>
      <c r="M785" s="74">
        <v>48</v>
      </c>
      <c r="N785" s="74">
        <v>48</v>
      </c>
      <c r="O785" s="74">
        <v>48</v>
      </c>
      <c r="P785" s="74">
        <v>48</v>
      </c>
      <c r="Q785" s="74">
        <v>48</v>
      </c>
      <c r="R785" s="74">
        <v>48</v>
      </c>
      <c r="S785" s="74">
        <v>48</v>
      </c>
    </row>
    <row r="786" spans="1:26" ht="15" customHeight="1">
      <c r="A786" s="14">
        <f t="shared" si="32"/>
        <v>786</v>
      </c>
      <c r="B786" s="121" t="s">
        <v>2923</v>
      </c>
      <c r="C786" s="121" t="s">
        <v>3249</v>
      </c>
      <c r="D786" s="121" t="s">
        <v>2924</v>
      </c>
      <c r="E786" s="121" t="s">
        <v>124</v>
      </c>
      <c r="F786" s="121" t="s">
        <v>1718</v>
      </c>
      <c r="G786" s="121" t="s">
        <v>46</v>
      </c>
      <c r="H786" s="122">
        <v>2020</v>
      </c>
      <c r="I786" s="74">
        <v>83.1</v>
      </c>
      <c r="J786" s="74">
        <v>83.1</v>
      </c>
      <c r="K786" s="74">
        <v>83.1</v>
      </c>
      <c r="L786" s="74">
        <v>83.1</v>
      </c>
      <c r="M786" s="74">
        <v>83.1</v>
      </c>
      <c r="N786" s="74">
        <v>83.1</v>
      </c>
      <c r="O786" s="74">
        <v>83.1</v>
      </c>
      <c r="P786" s="74">
        <v>83.1</v>
      </c>
      <c r="Q786" s="74">
        <v>83.1</v>
      </c>
      <c r="R786" s="74">
        <v>83.1</v>
      </c>
      <c r="S786" s="74">
        <v>83.1</v>
      </c>
    </row>
    <row r="787" spans="1:26" ht="15" customHeight="1">
      <c r="A787" s="14">
        <f t="shared" si="32"/>
        <v>787</v>
      </c>
      <c r="B787" s="121" t="s">
        <v>2925</v>
      </c>
      <c r="C787" s="121" t="s">
        <v>3249</v>
      </c>
      <c r="D787" s="121" t="s">
        <v>2926</v>
      </c>
      <c r="E787" s="121" t="s">
        <v>124</v>
      </c>
      <c r="F787" s="121" t="s">
        <v>1718</v>
      </c>
      <c r="G787" s="121" t="s">
        <v>46</v>
      </c>
      <c r="H787" s="122">
        <v>2020</v>
      </c>
      <c r="I787" s="74">
        <v>22.8</v>
      </c>
      <c r="J787" s="74">
        <v>22.8</v>
      </c>
      <c r="K787" s="74">
        <v>22.8</v>
      </c>
      <c r="L787" s="74">
        <v>22.8</v>
      </c>
      <c r="M787" s="74">
        <v>22.8</v>
      </c>
      <c r="N787" s="74">
        <v>22.8</v>
      </c>
      <c r="O787" s="74">
        <v>22.8</v>
      </c>
      <c r="P787" s="74">
        <v>22.8</v>
      </c>
      <c r="Q787" s="74">
        <v>22.8</v>
      </c>
      <c r="R787" s="74">
        <v>22.8</v>
      </c>
      <c r="S787" s="74">
        <v>22.8</v>
      </c>
    </row>
    <row r="788" spans="1:26" ht="15" customHeight="1">
      <c r="A788" s="14">
        <f t="shared" si="32"/>
        <v>788</v>
      </c>
      <c r="B788" s="121" t="s">
        <v>2931</v>
      </c>
      <c r="C788" s="121" t="s">
        <v>3251</v>
      </c>
      <c r="D788" s="121" t="s">
        <v>2932</v>
      </c>
      <c r="E788" s="121" t="s">
        <v>123</v>
      </c>
      <c r="F788" s="121" t="s">
        <v>1718</v>
      </c>
      <c r="G788" s="121" t="s">
        <v>47</v>
      </c>
      <c r="H788" s="122">
        <v>2021</v>
      </c>
      <c r="I788" s="74">
        <v>42</v>
      </c>
      <c r="J788" s="74">
        <v>42</v>
      </c>
      <c r="K788" s="74">
        <v>42</v>
      </c>
      <c r="L788" s="74">
        <v>42</v>
      </c>
      <c r="M788" s="74">
        <v>42</v>
      </c>
      <c r="N788" s="74">
        <v>42</v>
      </c>
      <c r="O788" s="74">
        <v>42</v>
      </c>
      <c r="P788" s="74">
        <v>42</v>
      </c>
      <c r="Q788" s="74">
        <v>42</v>
      </c>
      <c r="R788" s="74">
        <v>42</v>
      </c>
      <c r="S788" s="74">
        <v>42</v>
      </c>
    </row>
    <row r="789" spans="1:26" ht="15" customHeight="1">
      <c r="A789" s="14">
        <f t="shared" si="32"/>
        <v>789</v>
      </c>
      <c r="B789" s="121" t="s">
        <v>2933</v>
      </c>
      <c r="C789" s="121" t="s">
        <v>3251</v>
      </c>
      <c r="D789" s="121" t="s">
        <v>2934</v>
      </c>
      <c r="E789" s="121" t="s">
        <v>123</v>
      </c>
      <c r="F789" s="121" t="s">
        <v>1718</v>
      </c>
      <c r="G789" s="121" t="s">
        <v>47</v>
      </c>
      <c r="H789" s="122">
        <v>2021</v>
      </c>
      <c r="I789" s="74">
        <v>44.8</v>
      </c>
      <c r="J789" s="74">
        <v>44.8</v>
      </c>
      <c r="K789" s="74">
        <v>44.8</v>
      </c>
      <c r="L789" s="74">
        <v>44.8</v>
      </c>
      <c r="M789" s="74">
        <v>44.8</v>
      </c>
      <c r="N789" s="74">
        <v>44.8</v>
      </c>
      <c r="O789" s="74">
        <v>44.8</v>
      </c>
      <c r="P789" s="74">
        <v>44.8</v>
      </c>
      <c r="Q789" s="74">
        <v>44.8</v>
      </c>
      <c r="R789" s="74">
        <v>44.8</v>
      </c>
      <c r="S789" s="74">
        <v>44.8</v>
      </c>
    </row>
    <row r="790" spans="1:26" ht="15" customHeight="1">
      <c r="A790" s="14">
        <f t="shared" si="32"/>
        <v>790</v>
      </c>
      <c r="B790" s="121" t="s">
        <v>2935</v>
      </c>
      <c r="C790" s="121" t="s">
        <v>3251</v>
      </c>
      <c r="D790" s="121" t="s">
        <v>2936</v>
      </c>
      <c r="E790" s="121" t="s">
        <v>123</v>
      </c>
      <c r="F790" s="121" t="s">
        <v>1718</v>
      </c>
      <c r="G790" s="121" t="s">
        <v>47</v>
      </c>
      <c r="H790" s="122">
        <v>2021</v>
      </c>
      <c r="I790" s="74">
        <v>42</v>
      </c>
      <c r="J790" s="74">
        <v>42</v>
      </c>
      <c r="K790" s="74">
        <v>42</v>
      </c>
      <c r="L790" s="74">
        <v>42</v>
      </c>
      <c r="M790" s="74">
        <v>42</v>
      </c>
      <c r="N790" s="74">
        <v>42</v>
      </c>
      <c r="O790" s="74">
        <v>42</v>
      </c>
      <c r="P790" s="74">
        <v>42</v>
      </c>
      <c r="Q790" s="74">
        <v>42</v>
      </c>
      <c r="R790" s="74">
        <v>42</v>
      </c>
      <c r="S790" s="74">
        <v>42</v>
      </c>
    </row>
    <row r="791" spans="1:26" ht="15" customHeight="1">
      <c r="A791" s="14">
        <f t="shared" si="32"/>
        <v>791</v>
      </c>
      <c r="B791" s="121" t="s">
        <v>2937</v>
      </c>
      <c r="C791" s="121" t="s">
        <v>3251</v>
      </c>
      <c r="D791" s="121" t="s">
        <v>2938</v>
      </c>
      <c r="E791" s="121" t="s">
        <v>123</v>
      </c>
      <c r="F791" s="121" t="s">
        <v>1718</v>
      </c>
      <c r="G791" s="121" t="s">
        <v>47</v>
      </c>
      <c r="H791" s="122">
        <v>2021</v>
      </c>
      <c r="I791" s="74">
        <v>207.2</v>
      </c>
      <c r="J791" s="74">
        <v>207.2</v>
      </c>
      <c r="K791" s="74">
        <v>207.2</v>
      </c>
      <c r="L791" s="74">
        <v>207.2</v>
      </c>
      <c r="M791" s="74">
        <v>207.2</v>
      </c>
      <c r="N791" s="74">
        <v>207.2</v>
      </c>
      <c r="O791" s="74">
        <v>207.2</v>
      </c>
      <c r="P791" s="74">
        <v>207.2</v>
      </c>
      <c r="Q791" s="74">
        <v>207.2</v>
      </c>
      <c r="R791" s="74">
        <v>207.2</v>
      </c>
      <c r="S791" s="74">
        <v>207.2</v>
      </c>
    </row>
    <row r="792" spans="1:26" ht="15" customHeight="1">
      <c r="A792" s="14">
        <f t="shared" si="32"/>
        <v>792</v>
      </c>
      <c r="B792" s="121" t="s">
        <v>2399</v>
      </c>
      <c r="C792" s="121" t="s">
        <v>2400</v>
      </c>
      <c r="D792" s="121" t="s">
        <v>3252</v>
      </c>
      <c r="E792" s="121" t="s">
        <v>2304</v>
      </c>
      <c r="F792" s="121" t="s">
        <v>1718</v>
      </c>
      <c r="G792" s="121" t="s">
        <v>47</v>
      </c>
      <c r="H792" s="122">
        <v>2022</v>
      </c>
      <c r="I792" s="74">
        <v>153.6</v>
      </c>
      <c r="J792" s="74">
        <v>153.6</v>
      </c>
      <c r="K792" s="74">
        <v>153.6</v>
      </c>
      <c r="L792" s="74">
        <v>153.6</v>
      </c>
      <c r="M792" s="74">
        <v>153.6</v>
      </c>
      <c r="N792" s="74">
        <v>153.6</v>
      </c>
      <c r="O792" s="74">
        <v>153.6</v>
      </c>
      <c r="P792" s="74">
        <v>153.6</v>
      </c>
      <c r="Q792" s="74">
        <v>153.6</v>
      </c>
      <c r="R792" s="74">
        <v>153.6</v>
      </c>
      <c r="S792" s="74">
        <v>153.6</v>
      </c>
    </row>
    <row r="793" spans="1:26" ht="15" customHeight="1">
      <c r="A793" s="14">
        <f t="shared" si="32"/>
        <v>793</v>
      </c>
      <c r="B793" s="121" t="s">
        <v>3253</v>
      </c>
      <c r="C793" s="121" t="s">
        <v>2400</v>
      </c>
      <c r="D793" s="121" t="s">
        <v>3254</v>
      </c>
      <c r="E793" s="121" t="s">
        <v>2304</v>
      </c>
      <c r="F793" s="121" t="s">
        <v>1718</v>
      </c>
      <c r="G793" s="121" t="s">
        <v>47</v>
      </c>
      <c r="H793" s="122">
        <v>2022</v>
      </c>
      <c r="I793" s="74">
        <v>24.2</v>
      </c>
      <c r="J793" s="74">
        <v>24.2</v>
      </c>
      <c r="K793" s="74">
        <v>24.2</v>
      </c>
      <c r="L793" s="74">
        <v>24.2</v>
      </c>
      <c r="M793" s="74">
        <v>24.2</v>
      </c>
      <c r="N793" s="74">
        <v>24.2</v>
      </c>
      <c r="O793" s="74">
        <v>24.2</v>
      </c>
      <c r="P793" s="74">
        <v>24.2</v>
      </c>
      <c r="Q793" s="74">
        <v>24.2</v>
      </c>
      <c r="R793" s="74">
        <v>24.2</v>
      </c>
      <c r="S793" s="74">
        <v>24.2</v>
      </c>
    </row>
    <row r="794" spans="1:26" ht="15" customHeight="1">
      <c r="A794" s="14">
        <f t="shared" si="32"/>
        <v>794</v>
      </c>
      <c r="B794" s="121" t="s">
        <v>3255</v>
      </c>
      <c r="C794" s="121" t="s">
        <v>2400</v>
      </c>
      <c r="D794" s="121" t="s">
        <v>3256</v>
      </c>
      <c r="E794" s="121" t="s">
        <v>2304</v>
      </c>
      <c r="F794" s="121" t="s">
        <v>1718</v>
      </c>
      <c r="G794" s="121" t="s">
        <v>47</v>
      </c>
      <c r="H794" s="122">
        <v>2022</v>
      </c>
      <c r="I794" s="74">
        <v>158.4</v>
      </c>
      <c r="J794" s="74">
        <v>158.4</v>
      </c>
      <c r="K794" s="74">
        <v>158.4</v>
      </c>
      <c r="L794" s="74">
        <v>158.4</v>
      </c>
      <c r="M794" s="74">
        <v>158.4</v>
      </c>
      <c r="N794" s="74">
        <v>158.4</v>
      </c>
      <c r="O794" s="74">
        <v>158.4</v>
      </c>
      <c r="P794" s="74">
        <v>158.4</v>
      </c>
      <c r="Q794" s="74">
        <v>158.4</v>
      </c>
      <c r="R794" s="74">
        <v>158.4</v>
      </c>
      <c r="S794" s="74">
        <v>158.4</v>
      </c>
    </row>
    <row r="795" spans="1:26" ht="15" customHeight="1">
      <c r="A795" s="14">
        <f t="shared" si="32"/>
        <v>795</v>
      </c>
      <c r="B795" s="121" t="s">
        <v>3257</v>
      </c>
      <c r="C795" s="121" t="s">
        <v>2400</v>
      </c>
      <c r="D795" s="121" t="s">
        <v>3258</v>
      </c>
      <c r="E795" s="121" t="s">
        <v>2304</v>
      </c>
      <c r="F795" s="121" t="s">
        <v>1718</v>
      </c>
      <c r="G795" s="121" t="s">
        <v>47</v>
      </c>
      <c r="H795" s="122">
        <v>2022</v>
      </c>
      <c r="I795" s="74">
        <v>14</v>
      </c>
      <c r="J795" s="74">
        <v>14</v>
      </c>
      <c r="K795" s="74">
        <v>14</v>
      </c>
      <c r="L795" s="74">
        <v>14</v>
      </c>
      <c r="M795" s="74">
        <v>14</v>
      </c>
      <c r="N795" s="74">
        <v>14</v>
      </c>
      <c r="O795" s="74">
        <v>14</v>
      </c>
      <c r="P795" s="74">
        <v>14</v>
      </c>
      <c r="Q795" s="74">
        <v>14</v>
      </c>
      <c r="R795" s="74">
        <v>14</v>
      </c>
      <c r="S795" s="74">
        <v>14</v>
      </c>
    </row>
    <row r="796" spans="1:26" ht="15" customHeight="1">
      <c r="A796" s="14">
        <f t="shared" si="32"/>
        <v>796</v>
      </c>
      <c r="B796" s="121" t="s">
        <v>2946</v>
      </c>
      <c r="C796" s="121" t="s">
        <v>3259</v>
      </c>
      <c r="D796" s="121" t="s">
        <v>2947</v>
      </c>
      <c r="E796" s="121" t="s">
        <v>112</v>
      </c>
      <c r="F796" s="121" t="s">
        <v>1718</v>
      </c>
      <c r="G796" s="121" t="s">
        <v>47</v>
      </c>
      <c r="H796" s="122">
        <v>2021</v>
      </c>
      <c r="I796" s="74">
        <v>152.30000000000001</v>
      </c>
      <c r="J796" s="74">
        <v>152.30000000000001</v>
      </c>
      <c r="K796" s="74">
        <v>152.30000000000001</v>
      </c>
      <c r="L796" s="74">
        <v>152.30000000000001</v>
      </c>
      <c r="M796" s="74">
        <v>152.30000000000001</v>
      </c>
      <c r="N796" s="74">
        <v>152.30000000000001</v>
      </c>
      <c r="O796" s="74">
        <v>152.30000000000001</v>
      </c>
      <c r="P796" s="74">
        <v>152.30000000000001</v>
      </c>
      <c r="Q796" s="74">
        <v>152.30000000000001</v>
      </c>
      <c r="R796" s="74">
        <v>152.30000000000001</v>
      </c>
      <c r="S796" s="74">
        <v>152.30000000000001</v>
      </c>
    </row>
    <row r="797" spans="1:26" ht="15" customHeight="1">
      <c r="A797" s="14">
        <f t="shared" si="32"/>
        <v>797</v>
      </c>
      <c r="B797" s="121" t="s">
        <v>3260</v>
      </c>
      <c r="C797" s="121" t="s">
        <v>3261</v>
      </c>
      <c r="D797" s="121" t="s">
        <v>2948</v>
      </c>
      <c r="E797" s="121" t="s">
        <v>112</v>
      </c>
      <c r="F797" s="121" t="s">
        <v>1718</v>
      </c>
      <c r="G797" s="121" t="s">
        <v>47</v>
      </c>
      <c r="H797" s="122">
        <v>2021</v>
      </c>
      <c r="I797" s="74">
        <v>13.92</v>
      </c>
      <c r="J797" s="74">
        <v>13.9</v>
      </c>
      <c r="K797" s="74">
        <v>13.9</v>
      </c>
      <c r="L797" s="74">
        <v>13.9</v>
      </c>
      <c r="M797" s="74">
        <v>13.9</v>
      </c>
      <c r="N797" s="74">
        <v>13.9</v>
      </c>
      <c r="O797" s="74">
        <v>13.9</v>
      </c>
      <c r="P797" s="74">
        <v>13.9</v>
      </c>
      <c r="Q797" s="74">
        <v>13.9</v>
      </c>
      <c r="R797" s="74">
        <v>13.9</v>
      </c>
      <c r="S797" s="74">
        <v>13.9</v>
      </c>
    </row>
    <row r="798" spans="1:26" s="14" customFormat="1" ht="12.75">
      <c r="A798" s="14">
        <f t="shared" si="32"/>
        <v>798</v>
      </c>
      <c r="B798" s="121" t="s">
        <v>2949</v>
      </c>
      <c r="C798" s="121" t="s">
        <v>3261</v>
      </c>
      <c r="D798" s="121" t="s">
        <v>2950</v>
      </c>
      <c r="E798" s="121" t="s">
        <v>112</v>
      </c>
      <c r="F798" s="121" t="s">
        <v>1718</v>
      </c>
      <c r="G798" s="121" t="s">
        <v>47</v>
      </c>
      <c r="H798" s="122">
        <v>2021</v>
      </c>
      <c r="I798" s="74">
        <v>183.3</v>
      </c>
      <c r="J798" s="74">
        <v>183.3</v>
      </c>
      <c r="K798" s="74">
        <v>183.3</v>
      </c>
      <c r="L798" s="74">
        <v>183.3</v>
      </c>
      <c r="M798" s="74">
        <v>183.3</v>
      </c>
      <c r="N798" s="74">
        <v>183.3</v>
      </c>
      <c r="O798" s="74">
        <v>183.3</v>
      </c>
      <c r="P798" s="74">
        <v>183.3</v>
      </c>
      <c r="Q798" s="74">
        <v>183.3</v>
      </c>
      <c r="R798" s="74">
        <v>183.3</v>
      </c>
      <c r="S798" s="74">
        <v>183.3</v>
      </c>
      <c r="U798"/>
      <c r="V798"/>
      <c r="W798"/>
      <c r="X798"/>
      <c r="Y798"/>
      <c r="Z798"/>
    </row>
    <row r="799" spans="1:26" ht="15" customHeight="1">
      <c r="A799" s="14">
        <f t="shared" si="32"/>
        <v>799</v>
      </c>
      <c r="B799" s="121" t="s">
        <v>2951</v>
      </c>
      <c r="C799" s="121" t="s">
        <v>3261</v>
      </c>
      <c r="D799" s="121" t="s">
        <v>2952</v>
      </c>
      <c r="E799" s="121" t="s">
        <v>112</v>
      </c>
      <c r="F799" s="121" t="s">
        <v>1718</v>
      </c>
      <c r="G799" s="121" t="s">
        <v>47</v>
      </c>
      <c r="H799" s="122">
        <v>2021</v>
      </c>
      <c r="I799" s="74">
        <v>18.559999999999999</v>
      </c>
      <c r="J799" s="74">
        <v>18.600000000000001</v>
      </c>
      <c r="K799" s="74">
        <v>18.600000000000001</v>
      </c>
      <c r="L799" s="74">
        <v>18.600000000000001</v>
      </c>
      <c r="M799" s="74">
        <v>18.600000000000001</v>
      </c>
      <c r="N799" s="74">
        <v>18.600000000000001</v>
      </c>
      <c r="O799" s="74">
        <v>18.600000000000001</v>
      </c>
      <c r="P799" s="74">
        <v>18.600000000000001</v>
      </c>
      <c r="Q799" s="74">
        <v>18.600000000000001</v>
      </c>
      <c r="R799" s="74">
        <v>18.600000000000001</v>
      </c>
      <c r="S799" s="74">
        <v>18.600000000000001</v>
      </c>
    </row>
    <row r="800" spans="1:26" ht="15" customHeight="1">
      <c r="A800" s="14">
        <f t="shared" si="32"/>
        <v>800</v>
      </c>
      <c r="B800" s="121" t="s">
        <v>2953</v>
      </c>
      <c r="C800" s="121" t="s">
        <v>3261</v>
      </c>
      <c r="D800" s="121" t="s">
        <v>2954</v>
      </c>
      <c r="E800" s="121" t="s">
        <v>112</v>
      </c>
      <c r="F800" s="121" t="s">
        <v>1718</v>
      </c>
      <c r="G800" s="121" t="s">
        <v>47</v>
      </c>
      <c r="H800" s="122">
        <v>2021</v>
      </c>
      <c r="I800" s="74">
        <v>132.54</v>
      </c>
      <c r="J800" s="74">
        <v>132.5</v>
      </c>
      <c r="K800" s="74">
        <v>132.5</v>
      </c>
      <c r="L800" s="74">
        <v>132.5</v>
      </c>
      <c r="M800" s="74">
        <v>132.5</v>
      </c>
      <c r="N800" s="74">
        <v>132.5</v>
      </c>
      <c r="O800" s="74">
        <v>132.5</v>
      </c>
      <c r="P800" s="74">
        <v>132.5</v>
      </c>
      <c r="Q800" s="74">
        <v>132.5</v>
      </c>
      <c r="R800" s="74">
        <v>132.5</v>
      </c>
      <c r="S800" s="74">
        <v>132.5</v>
      </c>
    </row>
    <row r="801" spans="1:19" ht="15" customHeight="1">
      <c r="A801" s="14">
        <f t="shared" si="32"/>
        <v>801</v>
      </c>
      <c r="B801" s="121" t="s">
        <v>2955</v>
      </c>
      <c r="C801" s="121" t="s">
        <v>3262</v>
      </c>
      <c r="D801" s="121" t="s">
        <v>2956</v>
      </c>
      <c r="E801" s="121" t="s">
        <v>125</v>
      </c>
      <c r="F801" s="121" t="s">
        <v>1718</v>
      </c>
      <c r="G801" s="121" t="s">
        <v>47</v>
      </c>
      <c r="H801" s="122">
        <v>2019</v>
      </c>
      <c r="I801" s="74">
        <v>209.4</v>
      </c>
      <c r="J801" s="74">
        <v>209.4</v>
      </c>
      <c r="K801" s="74">
        <v>209.4</v>
      </c>
      <c r="L801" s="74">
        <v>209.4</v>
      </c>
      <c r="M801" s="74">
        <v>209.4</v>
      </c>
      <c r="N801" s="74">
        <v>209.4</v>
      </c>
      <c r="O801" s="74">
        <v>209.4</v>
      </c>
      <c r="P801" s="74">
        <v>209.4</v>
      </c>
      <c r="Q801" s="74">
        <v>209.4</v>
      </c>
      <c r="R801" s="74">
        <v>209.4</v>
      </c>
      <c r="S801" s="74">
        <v>209.4</v>
      </c>
    </row>
    <row r="802" spans="1:19" ht="15" customHeight="1">
      <c r="A802" s="14">
        <f t="shared" si="32"/>
        <v>802</v>
      </c>
      <c r="B802" s="121" t="s">
        <v>2957</v>
      </c>
      <c r="C802" s="121" t="s">
        <v>3262</v>
      </c>
      <c r="D802" s="121" t="s">
        <v>2958</v>
      </c>
      <c r="E802" s="121" t="s">
        <v>125</v>
      </c>
      <c r="F802" s="121" t="s">
        <v>1718</v>
      </c>
      <c r="G802" s="121" t="s">
        <v>47</v>
      </c>
      <c r="H802" s="122">
        <v>2019</v>
      </c>
      <c r="I802" s="74">
        <v>209.5</v>
      </c>
      <c r="J802" s="74">
        <v>209.5</v>
      </c>
      <c r="K802" s="74">
        <v>209.5</v>
      </c>
      <c r="L802" s="74">
        <v>209.5</v>
      </c>
      <c r="M802" s="74">
        <v>209.5</v>
      </c>
      <c r="N802" s="74">
        <v>209.5</v>
      </c>
      <c r="O802" s="74">
        <v>209.5</v>
      </c>
      <c r="P802" s="74">
        <v>209.5</v>
      </c>
      <c r="Q802" s="74">
        <v>209.5</v>
      </c>
      <c r="R802" s="74">
        <v>209.5</v>
      </c>
      <c r="S802" s="74">
        <v>209.5</v>
      </c>
    </row>
    <row r="803" spans="1:19" ht="15" customHeight="1">
      <c r="A803" s="14">
        <f t="shared" si="32"/>
        <v>803</v>
      </c>
      <c r="B803" s="121" t="s">
        <v>3263</v>
      </c>
      <c r="C803" s="121" t="s">
        <v>3264</v>
      </c>
      <c r="D803" s="121" t="s">
        <v>2959</v>
      </c>
      <c r="E803" s="121" t="s">
        <v>1340</v>
      </c>
      <c r="F803" s="121" t="s">
        <v>1718</v>
      </c>
      <c r="G803" s="121" t="s">
        <v>45</v>
      </c>
      <c r="H803" s="122">
        <v>2020</v>
      </c>
      <c r="I803" s="74">
        <v>18.38</v>
      </c>
      <c r="J803" s="74">
        <v>18.399999999999999</v>
      </c>
      <c r="K803" s="74">
        <v>18.399999999999999</v>
      </c>
      <c r="L803" s="74">
        <v>18.399999999999999</v>
      </c>
      <c r="M803" s="74">
        <v>18.399999999999999</v>
      </c>
      <c r="N803" s="74">
        <v>18.399999999999999</v>
      </c>
      <c r="O803" s="74">
        <v>18.399999999999999</v>
      </c>
      <c r="P803" s="74">
        <v>18.399999999999999</v>
      </c>
      <c r="Q803" s="74">
        <v>18.399999999999999</v>
      </c>
      <c r="R803" s="74">
        <v>18.399999999999999</v>
      </c>
      <c r="S803" s="74">
        <v>18.399999999999999</v>
      </c>
    </row>
    <row r="804" spans="1:19" ht="15" customHeight="1">
      <c r="A804" s="14">
        <f t="shared" si="32"/>
        <v>804</v>
      </c>
      <c r="B804" s="121" t="s">
        <v>2960</v>
      </c>
      <c r="C804" s="121" t="s">
        <v>3264</v>
      </c>
      <c r="D804" s="121" t="s">
        <v>2961</v>
      </c>
      <c r="E804" s="121" t="s">
        <v>1340</v>
      </c>
      <c r="F804" s="121" t="s">
        <v>1718</v>
      </c>
      <c r="G804" s="121" t="s">
        <v>45</v>
      </c>
      <c r="H804" s="122">
        <v>2020</v>
      </c>
      <c r="I804" s="74">
        <v>48</v>
      </c>
      <c r="J804" s="74">
        <v>48</v>
      </c>
      <c r="K804" s="74">
        <v>48</v>
      </c>
      <c r="L804" s="74">
        <v>48</v>
      </c>
      <c r="M804" s="74">
        <v>48</v>
      </c>
      <c r="N804" s="74">
        <v>48</v>
      </c>
      <c r="O804" s="74">
        <v>48</v>
      </c>
      <c r="P804" s="74">
        <v>48</v>
      </c>
      <c r="Q804" s="74">
        <v>48</v>
      </c>
      <c r="R804" s="74">
        <v>48</v>
      </c>
      <c r="S804" s="74">
        <v>48</v>
      </c>
    </row>
    <row r="805" spans="1:19" ht="15" customHeight="1">
      <c r="A805" s="14">
        <f t="shared" si="32"/>
        <v>805</v>
      </c>
      <c r="B805" s="121" t="s">
        <v>2962</v>
      </c>
      <c r="C805" s="121" t="s">
        <v>3264</v>
      </c>
      <c r="D805" s="121" t="s">
        <v>2963</v>
      </c>
      <c r="E805" s="121" t="s">
        <v>1340</v>
      </c>
      <c r="F805" s="121" t="s">
        <v>1718</v>
      </c>
      <c r="G805" s="121" t="s">
        <v>45</v>
      </c>
      <c r="H805" s="122">
        <v>2020</v>
      </c>
      <c r="I805" s="74">
        <v>6.3</v>
      </c>
      <c r="J805" s="74">
        <v>6.3</v>
      </c>
      <c r="K805" s="74">
        <v>6.3</v>
      </c>
      <c r="L805" s="74">
        <v>6.3</v>
      </c>
      <c r="M805" s="74">
        <v>6.3</v>
      </c>
      <c r="N805" s="74">
        <v>6.3</v>
      </c>
      <c r="O805" s="74">
        <v>6.3</v>
      </c>
      <c r="P805" s="74">
        <v>6.3</v>
      </c>
      <c r="Q805" s="74">
        <v>6.3</v>
      </c>
      <c r="R805" s="74">
        <v>6.3</v>
      </c>
      <c r="S805" s="74">
        <v>6.3</v>
      </c>
    </row>
    <row r="806" spans="1:19" ht="15" customHeight="1">
      <c r="A806" s="14">
        <f t="shared" si="32"/>
        <v>806</v>
      </c>
      <c r="B806" s="121" t="s">
        <v>2964</v>
      </c>
      <c r="C806" s="121" t="s">
        <v>3264</v>
      </c>
      <c r="D806" s="121" t="s">
        <v>2965</v>
      </c>
      <c r="E806" s="121" t="s">
        <v>1340</v>
      </c>
      <c r="F806" s="121" t="s">
        <v>1718</v>
      </c>
      <c r="G806" s="121" t="s">
        <v>45</v>
      </c>
      <c r="H806" s="122">
        <v>2020</v>
      </c>
      <c r="I806" s="74">
        <v>54.6</v>
      </c>
      <c r="J806" s="74">
        <v>54.6</v>
      </c>
      <c r="K806" s="74">
        <v>54.6</v>
      </c>
      <c r="L806" s="74">
        <v>54.6</v>
      </c>
      <c r="M806" s="74">
        <v>54.6</v>
      </c>
      <c r="N806" s="74">
        <v>54.6</v>
      </c>
      <c r="O806" s="74">
        <v>54.6</v>
      </c>
      <c r="P806" s="74">
        <v>54.6</v>
      </c>
      <c r="Q806" s="74">
        <v>54.6</v>
      </c>
      <c r="R806" s="74">
        <v>54.6</v>
      </c>
      <c r="S806" s="74">
        <v>54.6</v>
      </c>
    </row>
    <row r="807" spans="1:19" ht="15" customHeight="1">
      <c r="A807" s="14">
        <f t="shared" si="32"/>
        <v>807</v>
      </c>
      <c r="B807" s="121" t="s">
        <v>2966</v>
      </c>
      <c r="C807" s="121" t="s">
        <v>3264</v>
      </c>
      <c r="D807" s="121" t="s">
        <v>2967</v>
      </c>
      <c r="E807" s="121" t="s">
        <v>1340</v>
      </c>
      <c r="F807" s="121" t="s">
        <v>1718</v>
      </c>
      <c r="G807" s="121" t="s">
        <v>45</v>
      </c>
      <c r="H807" s="122">
        <v>2020</v>
      </c>
      <c r="I807" s="74">
        <v>52.8</v>
      </c>
      <c r="J807" s="74">
        <v>52.8</v>
      </c>
      <c r="K807" s="74">
        <v>52.8</v>
      </c>
      <c r="L807" s="74">
        <v>52.8</v>
      </c>
      <c r="M807" s="74">
        <v>52.8</v>
      </c>
      <c r="N807" s="74">
        <v>52.8</v>
      </c>
      <c r="O807" s="74">
        <v>52.8</v>
      </c>
      <c r="P807" s="74">
        <v>52.8</v>
      </c>
      <c r="Q807" s="74">
        <v>52.8</v>
      </c>
      <c r="R807" s="74">
        <v>52.8</v>
      </c>
      <c r="S807" s="74">
        <v>52.8</v>
      </c>
    </row>
    <row r="808" spans="1:19" ht="15" customHeight="1">
      <c r="A808" s="14">
        <f t="shared" si="32"/>
        <v>808</v>
      </c>
      <c r="B808" s="119" t="s">
        <v>2689</v>
      </c>
      <c r="C808" s="119"/>
      <c r="D808" s="119"/>
      <c r="E808" s="119"/>
      <c r="F808" s="119"/>
      <c r="G808" s="119"/>
      <c r="H808" s="120"/>
      <c r="I808" s="71">
        <f t="shared" ref="I808:S808" si="33">SUM(I746:I807)</f>
        <v>5795.8</v>
      </c>
      <c r="J808" s="71">
        <f t="shared" si="33"/>
        <v>5795.7999999999993</v>
      </c>
      <c r="K808" s="71">
        <f t="shared" si="33"/>
        <v>5795.7999999999993</v>
      </c>
      <c r="L808" s="71">
        <f t="shared" si="33"/>
        <v>5795.7999999999993</v>
      </c>
      <c r="M808" s="71">
        <f t="shared" si="33"/>
        <v>5795.7999999999993</v>
      </c>
      <c r="N808" s="71">
        <f t="shared" si="33"/>
        <v>5795.7999999999993</v>
      </c>
      <c r="O808" s="71">
        <f t="shared" si="33"/>
        <v>5795.7999999999993</v>
      </c>
      <c r="P808" s="71">
        <f t="shared" si="33"/>
        <v>5795.7999999999993</v>
      </c>
      <c r="Q808" s="71">
        <f t="shared" si="33"/>
        <v>5795.7999999999993</v>
      </c>
      <c r="R808" s="71">
        <f t="shared" si="33"/>
        <v>5795.7999999999993</v>
      </c>
      <c r="S808" s="71">
        <f t="shared" si="33"/>
        <v>5795.7999999999993</v>
      </c>
    </row>
    <row r="809" spans="1:19">
      <c r="A809" s="14">
        <f t="shared" si="32"/>
        <v>809</v>
      </c>
      <c r="B809" s="119"/>
      <c r="C809" s="119"/>
      <c r="D809" s="119"/>
      <c r="E809" s="119"/>
      <c r="F809" s="119"/>
      <c r="G809" s="119"/>
      <c r="H809" s="120"/>
      <c r="I809" s="71"/>
      <c r="J809" s="71"/>
      <c r="K809" s="71"/>
      <c r="L809" s="71"/>
      <c r="M809" s="71"/>
      <c r="N809" s="71"/>
      <c r="O809" s="71"/>
      <c r="P809" s="71"/>
      <c r="Q809" s="71"/>
      <c r="R809" s="71"/>
      <c r="S809" s="71"/>
    </row>
    <row r="810" spans="1:19" ht="15" customHeight="1">
      <c r="A810" s="14">
        <f t="shared" si="32"/>
        <v>810</v>
      </c>
      <c r="B810" s="121" t="s">
        <v>2690</v>
      </c>
      <c r="C810" s="121"/>
      <c r="D810" s="121" t="s">
        <v>2691</v>
      </c>
      <c r="E810" s="121"/>
      <c r="F810" s="121"/>
      <c r="G810" s="121"/>
      <c r="H810" s="122"/>
      <c r="I810" s="183">
        <f t="shared" ref="I810:S810" si="34">SUMIF($F$746:$F$807,"=WIND-C",I$746:I$807)</f>
        <v>472.80000000000007</v>
      </c>
      <c r="J810" s="183">
        <f t="shared" si="34"/>
        <v>472.80000000000007</v>
      </c>
      <c r="K810" s="183">
        <f t="shared" si="34"/>
        <v>472.80000000000007</v>
      </c>
      <c r="L810" s="183">
        <f t="shared" si="34"/>
        <v>472.80000000000007</v>
      </c>
      <c r="M810" s="183">
        <f t="shared" si="34"/>
        <v>472.80000000000007</v>
      </c>
      <c r="N810" s="183">
        <f t="shared" si="34"/>
        <v>472.80000000000007</v>
      </c>
      <c r="O810" s="183">
        <f t="shared" si="34"/>
        <v>472.80000000000007</v>
      </c>
      <c r="P810" s="183">
        <f t="shared" si="34"/>
        <v>472.80000000000007</v>
      </c>
      <c r="Q810" s="183">
        <f t="shared" si="34"/>
        <v>472.80000000000007</v>
      </c>
      <c r="R810" s="183">
        <f t="shared" si="34"/>
        <v>472.80000000000007</v>
      </c>
      <c r="S810" s="183">
        <f t="shared" si="34"/>
        <v>472.80000000000007</v>
      </c>
    </row>
    <row r="811" spans="1:19" ht="15" customHeight="1">
      <c r="A811" s="14">
        <f t="shared" si="32"/>
        <v>811</v>
      </c>
      <c r="B811" s="121" t="s">
        <v>1425</v>
      </c>
      <c r="C811" s="121"/>
      <c r="D811" s="121" t="s">
        <v>2692</v>
      </c>
      <c r="E811" s="121" t="s">
        <v>1413</v>
      </c>
      <c r="F811" s="121"/>
      <c r="G811" s="121"/>
      <c r="H811" s="122"/>
      <c r="I811" s="184">
        <v>100</v>
      </c>
      <c r="J811" s="184">
        <v>46</v>
      </c>
      <c r="K811" s="184">
        <v>46</v>
      </c>
      <c r="L811" s="184">
        <v>46</v>
      </c>
      <c r="M811" s="184">
        <v>46</v>
      </c>
      <c r="N811" s="184">
        <v>46</v>
      </c>
      <c r="O811" s="184">
        <v>46</v>
      </c>
      <c r="P811" s="184">
        <v>46</v>
      </c>
      <c r="Q811" s="184">
        <v>46</v>
      </c>
      <c r="R811" s="184">
        <v>46</v>
      </c>
      <c r="S811" s="184">
        <v>46</v>
      </c>
    </row>
    <row r="812" spans="1:19" ht="15" customHeight="1">
      <c r="A812" s="14">
        <f t="shared" si="32"/>
        <v>812</v>
      </c>
      <c r="B812" s="119"/>
      <c r="C812" s="119"/>
      <c r="D812" s="119"/>
      <c r="E812" s="119"/>
      <c r="F812" s="119"/>
      <c r="G812" s="119"/>
      <c r="H812" s="120"/>
      <c r="I812" s="185"/>
      <c r="J812" s="185"/>
      <c r="K812" s="185"/>
      <c r="L812" s="185"/>
      <c r="M812" s="185"/>
      <c r="N812" s="185"/>
      <c r="O812" s="185"/>
      <c r="P812" s="185"/>
      <c r="Q812" s="185"/>
      <c r="R812" s="185"/>
      <c r="S812" s="185"/>
    </row>
    <row r="813" spans="1:19" ht="15" customHeight="1">
      <c r="A813" s="14">
        <f t="shared" si="32"/>
        <v>813</v>
      </c>
      <c r="B813" s="121" t="s">
        <v>2693</v>
      </c>
      <c r="C813" s="121"/>
      <c r="D813" s="121" t="s">
        <v>2694</v>
      </c>
      <c r="E813" s="121"/>
      <c r="F813" s="121"/>
      <c r="G813" s="121"/>
      <c r="H813" s="122"/>
      <c r="I813" s="183">
        <f t="shared" ref="I813:S813" si="35">SUMIF($F$746:$F$807,"=WIND-P",I$746:I$807)</f>
        <v>0</v>
      </c>
      <c r="J813" s="183">
        <f t="shared" si="35"/>
        <v>0</v>
      </c>
      <c r="K813" s="183">
        <f t="shared" si="35"/>
        <v>0</v>
      </c>
      <c r="L813" s="183">
        <f t="shared" si="35"/>
        <v>0</v>
      </c>
      <c r="M813" s="183">
        <f t="shared" si="35"/>
        <v>0</v>
      </c>
      <c r="N813" s="183">
        <f t="shared" si="35"/>
        <v>0</v>
      </c>
      <c r="O813" s="183">
        <f t="shared" si="35"/>
        <v>0</v>
      </c>
      <c r="P813" s="183">
        <f t="shared" si="35"/>
        <v>0</v>
      </c>
      <c r="Q813" s="183">
        <f t="shared" si="35"/>
        <v>0</v>
      </c>
      <c r="R813" s="183">
        <f t="shared" si="35"/>
        <v>0</v>
      </c>
      <c r="S813" s="183">
        <f t="shared" si="35"/>
        <v>0</v>
      </c>
    </row>
    <row r="814" spans="1:19" ht="15" customHeight="1">
      <c r="A814" s="14">
        <f t="shared" si="32"/>
        <v>814</v>
      </c>
      <c r="B814" s="121" t="s">
        <v>1436</v>
      </c>
      <c r="C814" s="121"/>
      <c r="D814" s="121" t="s">
        <v>2695</v>
      </c>
      <c r="E814" s="121" t="s">
        <v>1413</v>
      </c>
      <c r="F814" s="121"/>
      <c r="G814" s="121"/>
      <c r="H814" s="122"/>
      <c r="I814" s="184">
        <v>100</v>
      </c>
      <c r="J814" s="184">
        <v>34</v>
      </c>
      <c r="K814" s="184">
        <v>34</v>
      </c>
      <c r="L814" s="184">
        <v>34</v>
      </c>
      <c r="M814" s="184">
        <v>34</v>
      </c>
      <c r="N814" s="184">
        <v>34</v>
      </c>
      <c r="O814" s="184">
        <v>34</v>
      </c>
      <c r="P814" s="184">
        <v>34</v>
      </c>
      <c r="Q814" s="184">
        <v>34</v>
      </c>
      <c r="R814" s="184">
        <v>34</v>
      </c>
      <c r="S814" s="184">
        <v>34</v>
      </c>
    </row>
    <row r="815" spans="1:19" ht="15" customHeight="1">
      <c r="A815" s="14">
        <f t="shared" si="32"/>
        <v>815</v>
      </c>
      <c r="B815" s="119"/>
      <c r="C815" s="119"/>
      <c r="D815" s="119"/>
      <c r="E815" s="119"/>
      <c r="F815" s="119"/>
      <c r="G815" s="119"/>
      <c r="H815" s="120"/>
      <c r="I815" s="185"/>
      <c r="J815" s="185"/>
      <c r="K815" s="185"/>
      <c r="L815" s="185"/>
      <c r="M815" s="185"/>
      <c r="N815" s="185"/>
      <c r="O815" s="185"/>
      <c r="P815" s="185"/>
      <c r="Q815" s="185"/>
      <c r="R815" s="185"/>
      <c r="S815" s="185"/>
    </row>
    <row r="816" spans="1:19" ht="15" customHeight="1">
      <c r="A816" s="14">
        <f t="shared" si="32"/>
        <v>816</v>
      </c>
      <c r="B816" s="121" t="s">
        <v>2696</v>
      </c>
      <c r="C816" s="121"/>
      <c r="D816" s="121" t="s">
        <v>2697</v>
      </c>
      <c r="E816" s="121"/>
      <c r="F816" s="121"/>
      <c r="G816" s="121"/>
      <c r="H816" s="122"/>
      <c r="I816" s="183">
        <f t="shared" ref="I816:S816" si="36">SUMIF($F$746:$F$807,"=WIND-O",I$746:I$807)</f>
        <v>5323.0000000000009</v>
      </c>
      <c r="J816" s="183">
        <f t="shared" si="36"/>
        <v>5323</v>
      </c>
      <c r="K816" s="183">
        <f t="shared" si="36"/>
        <v>5323</v>
      </c>
      <c r="L816" s="183">
        <f t="shared" si="36"/>
        <v>5323</v>
      </c>
      <c r="M816" s="183">
        <f t="shared" si="36"/>
        <v>5323</v>
      </c>
      <c r="N816" s="183">
        <f t="shared" si="36"/>
        <v>5323</v>
      </c>
      <c r="O816" s="183">
        <f t="shared" si="36"/>
        <v>5323</v>
      </c>
      <c r="P816" s="183">
        <f t="shared" si="36"/>
        <v>5323</v>
      </c>
      <c r="Q816" s="183">
        <f t="shared" si="36"/>
        <v>5323</v>
      </c>
      <c r="R816" s="183">
        <f t="shared" si="36"/>
        <v>5323</v>
      </c>
      <c r="S816" s="183">
        <f t="shared" si="36"/>
        <v>5323</v>
      </c>
    </row>
    <row r="817" spans="1:19" ht="15" customHeight="1">
      <c r="A817" s="14">
        <f t="shared" si="32"/>
        <v>817</v>
      </c>
      <c r="B817" s="121" t="s">
        <v>1722</v>
      </c>
      <c r="C817" s="121"/>
      <c r="D817" s="121" t="s">
        <v>2698</v>
      </c>
      <c r="E817" s="121" t="s">
        <v>1413</v>
      </c>
      <c r="F817" s="121"/>
      <c r="G817" s="121"/>
      <c r="H817" s="122"/>
      <c r="I817" s="184">
        <v>100</v>
      </c>
      <c r="J817" s="184">
        <v>19</v>
      </c>
      <c r="K817" s="184">
        <v>19</v>
      </c>
      <c r="L817" s="184">
        <v>19</v>
      </c>
      <c r="M817" s="184">
        <v>19</v>
      </c>
      <c r="N817" s="184">
        <v>19</v>
      </c>
      <c r="O817" s="184">
        <v>19</v>
      </c>
      <c r="P817" s="184">
        <v>19</v>
      </c>
      <c r="Q817" s="184">
        <v>19</v>
      </c>
      <c r="R817" s="184">
        <v>19</v>
      </c>
      <c r="S817" s="184">
        <v>19</v>
      </c>
    </row>
    <row r="818" spans="1:19" ht="15" customHeight="1">
      <c r="A818" s="14">
        <f t="shared" si="32"/>
        <v>818</v>
      </c>
      <c r="B818" s="119"/>
      <c r="C818" s="119"/>
      <c r="D818" s="119"/>
      <c r="E818" s="119"/>
      <c r="F818" s="119"/>
      <c r="G818" s="119"/>
      <c r="H818" s="120"/>
      <c r="I818" s="71"/>
      <c r="J818" s="71"/>
      <c r="K818" s="71"/>
      <c r="L818" s="71"/>
      <c r="M818" s="71"/>
      <c r="N818" s="71"/>
      <c r="O818" s="71"/>
      <c r="P818" s="71"/>
      <c r="Q818" s="71"/>
      <c r="R818" s="71"/>
      <c r="S818" s="71"/>
    </row>
    <row r="819" spans="1:19" ht="15" customHeight="1">
      <c r="A819" s="14">
        <f t="shared" si="32"/>
        <v>819</v>
      </c>
      <c r="B819" s="119" t="s">
        <v>1428</v>
      </c>
      <c r="C819" s="119"/>
      <c r="D819" s="119"/>
      <c r="E819" s="119"/>
      <c r="F819" s="119"/>
      <c r="G819" s="119"/>
      <c r="H819" s="120"/>
      <c r="I819" s="71"/>
      <c r="J819" s="71"/>
      <c r="K819" s="71"/>
      <c r="L819" s="71"/>
      <c r="M819" s="71"/>
      <c r="N819" s="71"/>
      <c r="O819" s="71"/>
      <c r="P819" s="71"/>
      <c r="Q819" s="71"/>
      <c r="R819" s="71"/>
      <c r="S819" s="71"/>
    </row>
    <row r="820" spans="1:19">
      <c r="A820" s="14">
        <f t="shared" si="32"/>
        <v>820</v>
      </c>
      <c r="B820" s="121" t="s">
        <v>1429</v>
      </c>
      <c r="C820" s="121"/>
      <c r="D820" s="121" t="s">
        <v>1430</v>
      </c>
      <c r="E820" s="121" t="s">
        <v>1431</v>
      </c>
      <c r="F820" s="121" t="s">
        <v>52</v>
      </c>
      <c r="G820" s="121" t="s">
        <v>47</v>
      </c>
      <c r="H820" s="122">
        <v>2012</v>
      </c>
      <c r="I820" s="74">
        <v>10</v>
      </c>
      <c r="J820" s="74">
        <v>10</v>
      </c>
      <c r="K820" s="74">
        <v>10</v>
      </c>
      <c r="L820" s="74">
        <v>10</v>
      </c>
      <c r="M820" s="74">
        <v>10</v>
      </c>
      <c r="N820" s="74">
        <v>10</v>
      </c>
      <c r="O820" s="74">
        <v>10</v>
      </c>
      <c r="P820" s="74">
        <v>10</v>
      </c>
      <c r="Q820" s="74">
        <v>10</v>
      </c>
      <c r="R820" s="74">
        <v>10</v>
      </c>
      <c r="S820" s="74">
        <v>10</v>
      </c>
    </row>
    <row r="821" spans="1:19" ht="15" customHeight="1">
      <c r="A821" s="14">
        <f t="shared" si="32"/>
        <v>821</v>
      </c>
      <c r="B821" s="121" t="s">
        <v>1484</v>
      </c>
      <c r="C821" s="121"/>
      <c r="D821" s="121" t="s">
        <v>1485</v>
      </c>
      <c r="E821" s="121" t="s">
        <v>1486</v>
      </c>
      <c r="F821" s="121" t="s">
        <v>52</v>
      </c>
      <c r="G821" s="121" t="s">
        <v>46</v>
      </c>
      <c r="H821" s="122">
        <v>2019</v>
      </c>
      <c r="I821" s="74">
        <v>10</v>
      </c>
      <c r="J821" s="74">
        <v>10</v>
      </c>
      <c r="K821" s="74">
        <v>10</v>
      </c>
      <c r="L821" s="74">
        <v>10</v>
      </c>
      <c r="M821" s="74">
        <v>10</v>
      </c>
      <c r="N821" s="74">
        <v>10</v>
      </c>
      <c r="O821" s="74">
        <v>10</v>
      </c>
      <c r="P821" s="74">
        <v>10</v>
      </c>
      <c r="Q821" s="74">
        <v>10</v>
      </c>
      <c r="R821" s="74">
        <v>10</v>
      </c>
      <c r="S821" s="74">
        <v>10</v>
      </c>
    </row>
    <row r="822" spans="1:19">
      <c r="A822" s="14">
        <f t="shared" si="32"/>
        <v>822</v>
      </c>
      <c r="B822" s="121" t="s">
        <v>2968</v>
      </c>
      <c r="C822" s="121"/>
      <c r="D822" s="121" t="s">
        <v>2969</v>
      </c>
      <c r="E822" s="121" t="s">
        <v>1645</v>
      </c>
      <c r="F822" s="121" t="s">
        <v>52</v>
      </c>
      <c r="G822" s="121" t="s">
        <v>47</v>
      </c>
      <c r="H822" s="122">
        <v>2022</v>
      </c>
      <c r="I822" s="74">
        <v>100.8</v>
      </c>
      <c r="J822" s="74">
        <v>100</v>
      </c>
      <c r="K822" s="74">
        <v>100</v>
      </c>
      <c r="L822" s="74">
        <v>100</v>
      </c>
      <c r="M822" s="74">
        <v>100</v>
      </c>
      <c r="N822" s="74">
        <v>100</v>
      </c>
      <c r="O822" s="74">
        <v>100</v>
      </c>
      <c r="P822" s="74">
        <v>100</v>
      </c>
      <c r="Q822" s="74">
        <v>100</v>
      </c>
      <c r="R822" s="74">
        <v>100</v>
      </c>
      <c r="S822" s="74">
        <v>100</v>
      </c>
    </row>
    <row r="823" spans="1:19" ht="15" customHeight="1">
      <c r="A823" s="14">
        <f t="shared" si="32"/>
        <v>823</v>
      </c>
      <c r="B823" s="121" t="s">
        <v>2970</v>
      </c>
      <c r="C823" s="121"/>
      <c r="D823" s="121" t="s">
        <v>2971</v>
      </c>
      <c r="E823" s="121" t="s">
        <v>1645</v>
      </c>
      <c r="F823" s="121" t="s">
        <v>52</v>
      </c>
      <c r="G823" s="121" t="s">
        <v>47</v>
      </c>
      <c r="H823" s="122">
        <v>2022</v>
      </c>
      <c r="I823" s="74">
        <v>100.8</v>
      </c>
      <c r="J823" s="74">
        <v>100</v>
      </c>
      <c r="K823" s="74">
        <v>100</v>
      </c>
      <c r="L823" s="74">
        <v>100</v>
      </c>
      <c r="M823" s="74">
        <v>100</v>
      </c>
      <c r="N823" s="74">
        <v>100</v>
      </c>
      <c r="O823" s="74">
        <v>100</v>
      </c>
      <c r="P823" s="74">
        <v>100</v>
      </c>
      <c r="Q823" s="74">
        <v>100</v>
      </c>
      <c r="R823" s="74">
        <v>100</v>
      </c>
      <c r="S823" s="74">
        <v>100</v>
      </c>
    </row>
    <row r="824" spans="1:19" ht="15" customHeight="1">
      <c r="A824" s="14">
        <f t="shared" si="32"/>
        <v>824</v>
      </c>
      <c r="B824" s="121" t="s">
        <v>1640</v>
      </c>
      <c r="C824" s="121"/>
      <c r="D824" s="121" t="s">
        <v>2972</v>
      </c>
      <c r="E824" s="121" t="s">
        <v>128</v>
      </c>
      <c r="F824" s="121" t="s">
        <v>52</v>
      </c>
      <c r="G824" s="121" t="s">
        <v>47</v>
      </c>
      <c r="H824" s="122">
        <v>2021</v>
      </c>
      <c r="I824" s="74">
        <v>188.2</v>
      </c>
      <c r="J824" s="74">
        <v>185</v>
      </c>
      <c r="K824" s="74">
        <v>185</v>
      </c>
      <c r="L824" s="74">
        <v>185</v>
      </c>
      <c r="M824" s="74">
        <v>185</v>
      </c>
      <c r="N824" s="74">
        <v>185</v>
      </c>
      <c r="O824" s="74">
        <v>185</v>
      </c>
      <c r="P824" s="74">
        <v>185</v>
      </c>
      <c r="Q824" s="74">
        <v>185</v>
      </c>
      <c r="R824" s="74">
        <v>185</v>
      </c>
      <c r="S824" s="74">
        <v>185</v>
      </c>
    </row>
    <row r="825" spans="1:19" ht="15" customHeight="1">
      <c r="A825" s="14">
        <f t="shared" si="32"/>
        <v>825</v>
      </c>
      <c r="B825" s="121" t="s">
        <v>2973</v>
      </c>
      <c r="C825" s="121"/>
      <c r="D825" s="121" t="s">
        <v>2974</v>
      </c>
      <c r="E825" s="121" t="s">
        <v>1141</v>
      </c>
      <c r="F825" s="121" t="s">
        <v>52</v>
      </c>
      <c r="G825" s="121" t="s">
        <v>47</v>
      </c>
      <c r="H825" s="122">
        <v>2021</v>
      </c>
      <c r="I825" s="74">
        <v>74.900000000000006</v>
      </c>
      <c r="J825" s="74">
        <v>74.900000000000006</v>
      </c>
      <c r="K825" s="74">
        <v>74.900000000000006</v>
      </c>
      <c r="L825" s="74">
        <v>74.900000000000006</v>
      </c>
      <c r="M825" s="74">
        <v>74.900000000000006</v>
      </c>
      <c r="N825" s="74">
        <v>74.900000000000006</v>
      </c>
      <c r="O825" s="74">
        <v>74.900000000000006</v>
      </c>
      <c r="P825" s="74">
        <v>74.900000000000006</v>
      </c>
      <c r="Q825" s="74">
        <v>74.900000000000006</v>
      </c>
      <c r="R825" s="74">
        <v>74.900000000000006</v>
      </c>
      <c r="S825" s="74">
        <v>74.900000000000006</v>
      </c>
    </row>
    <row r="826" spans="1:19" ht="15" customHeight="1">
      <c r="A826" s="14">
        <f t="shared" si="32"/>
        <v>826</v>
      </c>
      <c r="B826" s="121" t="s">
        <v>2975</v>
      </c>
      <c r="C826" s="121"/>
      <c r="D826" s="121" t="s">
        <v>2976</v>
      </c>
      <c r="E826" s="121" t="s">
        <v>1141</v>
      </c>
      <c r="F826" s="121" t="s">
        <v>52</v>
      </c>
      <c r="G826" s="121" t="s">
        <v>47</v>
      </c>
      <c r="H826" s="122">
        <v>2021</v>
      </c>
      <c r="I826" s="74">
        <v>153.5</v>
      </c>
      <c r="J826" s="74">
        <v>153.5</v>
      </c>
      <c r="K826" s="74">
        <v>153.5</v>
      </c>
      <c r="L826" s="74">
        <v>153.5</v>
      </c>
      <c r="M826" s="74">
        <v>153.5</v>
      </c>
      <c r="N826" s="74">
        <v>153.5</v>
      </c>
      <c r="O826" s="74">
        <v>153.5</v>
      </c>
      <c r="P826" s="74">
        <v>153.5</v>
      </c>
      <c r="Q826" s="74">
        <v>153.5</v>
      </c>
      <c r="R826" s="74">
        <v>153.5</v>
      </c>
      <c r="S826" s="74">
        <v>153.5</v>
      </c>
    </row>
    <row r="827" spans="1:19" ht="15" customHeight="1">
      <c r="A827" s="14">
        <f t="shared" si="32"/>
        <v>827</v>
      </c>
      <c r="B827" s="121" t="s">
        <v>1474</v>
      </c>
      <c r="C827" s="121"/>
      <c r="D827" s="121" t="s">
        <v>1475</v>
      </c>
      <c r="E827" s="121" t="s">
        <v>51</v>
      </c>
      <c r="F827" s="121" t="s">
        <v>52</v>
      </c>
      <c r="G827" s="121" t="s">
        <v>46</v>
      </c>
      <c r="H827" s="122">
        <v>2016</v>
      </c>
      <c r="I827" s="74">
        <v>1</v>
      </c>
      <c r="J827" s="74">
        <v>1</v>
      </c>
      <c r="K827" s="74">
        <v>1</v>
      </c>
      <c r="L827" s="74">
        <v>1</v>
      </c>
      <c r="M827" s="74">
        <v>1</v>
      </c>
      <c r="N827" s="74">
        <v>1</v>
      </c>
      <c r="O827" s="74">
        <v>1</v>
      </c>
      <c r="P827" s="74">
        <v>1</v>
      </c>
      <c r="Q827" s="74">
        <v>1</v>
      </c>
      <c r="R827" s="74">
        <v>1</v>
      </c>
      <c r="S827" s="74">
        <v>1</v>
      </c>
    </row>
    <row r="828" spans="1:19" ht="15" customHeight="1">
      <c r="A828" s="14">
        <f t="shared" si="32"/>
        <v>828</v>
      </c>
      <c r="B828" s="121" t="s">
        <v>1434</v>
      </c>
      <c r="C828" s="121"/>
      <c r="D828" s="121" t="s">
        <v>1435</v>
      </c>
      <c r="E828" s="121" t="s">
        <v>56</v>
      </c>
      <c r="F828" s="121" t="s">
        <v>52</v>
      </c>
      <c r="G828" s="121" t="s">
        <v>47</v>
      </c>
      <c r="H828" s="122">
        <v>2017</v>
      </c>
      <c r="I828" s="74">
        <v>50</v>
      </c>
      <c r="J828" s="74">
        <v>49.1</v>
      </c>
      <c r="K828" s="74">
        <v>49.1</v>
      </c>
      <c r="L828" s="74">
        <v>49.1</v>
      </c>
      <c r="M828" s="74">
        <v>49.1</v>
      </c>
      <c r="N828" s="74">
        <v>49.1</v>
      </c>
      <c r="O828" s="74">
        <v>49.1</v>
      </c>
      <c r="P828" s="74">
        <v>49.1</v>
      </c>
      <c r="Q828" s="74">
        <v>49.1</v>
      </c>
      <c r="R828" s="74">
        <v>49.1</v>
      </c>
      <c r="S828" s="74">
        <v>49.1</v>
      </c>
    </row>
    <row r="829" spans="1:19" ht="15" customHeight="1">
      <c r="A829" s="14">
        <f t="shared" si="32"/>
        <v>829</v>
      </c>
      <c r="B829" s="121" t="s">
        <v>1476</v>
      </c>
      <c r="C829" s="121"/>
      <c r="D829" s="121" t="s">
        <v>1477</v>
      </c>
      <c r="E829" s="121" t="s">
        <v>51</v>
      </c>
      <c r="F829" s="121" t="s">
        <v>52</v>
      </c>
      <c r="G829" s="121" t="s">
        <v>46</v>
      </c>
      <c r="H829" s="122">
        <v>2010</v>
      </c>
      <c r="I829" s="74">
        <v>7.6</v>
      </c>
      <c r="J829" s="74">
        <v>7.6</v>
      </c>
      <c r="K829" s="74">
        <v>7.6</v>
      </c>
      <c r="L829" s="74">
        <v>7.6</v>
      </c>
      <c r="M829" s="74">
        <v>7.6</v>
      </c>
      <c r="N829" s="74">
        <v>7.6</v>
      </c>
      <c r="O829" s="74">
        <v>7.6</v>
      </c>
      <c r="P829" s="74">
        <v>7.6</v>
      </c>
      <c r="Q829" s="74">
        <v>7.6</v>
      </c>
      <c r="R829" s="74">
        <v>7.6</v>
      </c>
      <c r="S829" s="74">
        <v>7.6</v>
      </c>
    </row>
    <row r="830" spans="1:19" ht="15" customHeight="1">
      <c r="A830" s="14">
        <f t="shared" si="32"/>
        <v>830</v>
      </c>
      <c r="B830" s="121" t="s">
        <v>1478</v>
      </c>
      <c r="C830" s="121"/>
      <c r="D830" s="121" t="s">
        <v>1479</v>
      </c>
      <c r="E830" s="121" t="s">
        <v>51</v>
      </c>
      <c r="F830" s="121" t="s">
        <v>52</v>
      </c>
      <c r="G830" s="121" t="s">
        <v>46</v>
      </c>
      <c r="H830" s="122">
        <v>2010</v>
      </c>
      <c r="I830" s="74">
        <v>7.3</v>
      </c>
      <c r="J830" s="74">
        <v>7.3</v>
      </c>
      <c r="K830" s="74">
        <v>7.3</v>
      </c>
      <c r="L830" s="74">
        <v>7.3</v>
      </c>
      <c r="M830" s="74">
        <v>7.3</v>
      </c>
      <c r="N830" s="74">
        <v>7.3</v>
      </c>
      <c r="O830" s="74">
        <v>7.3</v>
      </c>
      <c r="P830" s="74">
        <v>7.3</v>
      </c>
      <c r="Q830" s="74">
        <v>7.3</v>
      </c>
      <c r="R830" s="74">
        <v>7.3</v>
      </c>
      <c r="S830" s="74">
        <v>7.3</v>
      </c>
    </row>
    <row r="831" spans="1:19" ht="15" customHeight="1">
      <c r="A831" s="14">
        <f t="shared" si="32"/>
        <v>831</v>
      </c>
      <c r="B831" s="121" t="s">
        <v>1446</v>
      </c>
      <c r="C831" s="121"/>
      <c r="D831" s="121" t="s">
        <v>1447</v>
      </c>
      <c r="E831" s="121" t="s">
        <v>1064</v>
      </c>
      <c r="F831" s="121" t="s">
        <v>52</v>
      </c>
      <c r="G831" s="121" t="s">
        <v>47</v>
      </c>
      <c r="H831" s="122">
        <v>2019</v>
      </c>
      <c r="I831" s="74">
        <v>30</v>
      </c>
      <c r="J831" s="74">
        <v>30</v>
      </c>
      <c r="K831" s="74">
        <v>30</v>
      </c>
      <c r="L831" s="74">
        <v>30</v>
      </c>
      <c r="M831" s="74">
        <v>30</v>
      </c>
      <c r="N831" s="74">
        <v>30</v>
      </c>
      <c r="O831" s="74">
        <v>30</v>
      </c>
      <c r="P831" s="74">
        <v>30</v>
      </c>
      <c r="Q831" s="74">
        <v>30</v>
      </c>
      <c r="R831" s="74">
        <v>30</v>
      </c>
      <c r="S831" s="74">
        <v>30</v>
      </c>
    </row>
    <row r="832" spans="1:19" ht="15" customHeight="1">
      <c r="A832" s="14">
        <f t="shared" si="32"/>
        <v>832</v>
      </c>
      <c r="B832" s="121" t="s">
        <v>2588</v>
      </c>
      <c r="C832" s="121"/>
      <c r="D832" s="121" t="s">
        <v>2589</v>
      </c>
      <c r="E832" s="121" t="s">
        <v>1064</v>
      </c>
      <c r="F832" s="121" t="s">
        <v>52</v>
      </c>
      <c r="G832" s="121" t="s">
        <v>47</v>
      </c>
      <c r="H832" s="122">
        <v>2021</v>
      </c>
      <c r="I832" s="74">
        <v>100</v>
      </c>
      <c r="J832" s="74">
        <v>100</v>
      </c>
      <c r="K832" s="74">
        <v>100</v>
      </c>
      <c r="L832" s="74">
        <v>100</v>
      </c>
      <c r="M832" s="74">
        <v>100</v>
      </c>
      <c r="N832" s="74">
        <v>100</v>
      </c>
      <c r="O832" s="74">
        <v>100</v>
      </c>
      <c r="P832" s="74">
        <v>100</v>
      </c>
      <c r="Q832" s="74">
        <v>100</v>
      </c>
      <c r="R832" s="74">
        <v>100</v>
      </c>
      <c r="S832" s="74">
        <v>100</v>
      </c>
    </row>
    <row r="833" spans="1:26" ht="15" customHeight="1">
      <c r="A833" s="14">
        <f t="shared" si="32"/>
        <v>833</v>
      </c>
      <c r="B833" s="121" t="s">
        <v>2590</v>
      </c>
      <c r="C833" s="121"/>
      <c r="D833" s="121" t="s">
        <v>2591</v>
      </c>
      <c r="E833" s="121" t="s">
        <v>1064</v>
      </c>
      <c r="F833" s="121" t="s">
        <v>52</v>
      </c>
      <c r="G833" s="121" t="s">
        <v>47</v>
      </c>
      <c r="H833" s="122">
        <v>2021</v>
      </c>
      <c r="I833" s="74">
        <v>15</v>
      </c>
      <c r="J833" s="74">
        <v>15</v>
      </c>
      <c r="K833" s="74">
        <v>15</v>
      </c>
      <c r="L833" s="74">
        <v>15</v>
      </c>
      <c r="M833" s="74">
        <v>15</v>
      </c>
      <c r="N833" s="74">
        <v>15</v>
      </c>
      <c r="O833" s="74">
        <v>15</v>
      </c>
      <c r="P833" s="74">
        <v>15</v>
      </c>
      <c r="Q833" s="74">
        <v>15</v>
      </c>
      <c r="R833" s="74">
        <v>15</v>
      </c>
      <c r="S833" s="74">
        <v>15</v>
      </c>
    </row>
    <row r="834" spans="1:26" s="14" customFormat="1" ht="12.75">
      <c r="A834" s="14">
        <f t="shared" si="32"/>
        <v>834</v>
      </c>
      <c r="B834" s="121" t="s">
        <v>1438</v>
      </c>
      <c r="C834" s="121"/>
      <c r="D834" s="121" t="s">
        <v>1439</v>
      </c>
      <c r="E834" s="121" t="s">
        <v>89</v>
      </c>
      <c r="F834" s="121" t="s">
        <v>52</v>
      </c>
      <c r="G834" s="121" t="s">
        <v>47</v>
      </c>
      <c r="H834" s="122">
        <v>2018</v>
      </c>
      <c r="I834" s="74">
        <v>101.6</v>
      </c>
      <c r="J834" s="74">
        <v>101.6</v>
      </c>
      <c r="K834" s="74">
        <v>101.6</v>
      </c>
      <c r="L834" s="74">
        <v>101.6</v>
      </c>
      <c r="M834" s="74">
        <v>101.6</v>
      </c>
      <c r="N834" s="74">
        <v>101.6</v>
      </c>
      <c r="O834" s="74">
        <v>101.6</v>
      </c>
      <c r="P834" s="74">
        <v>101.6</v>
      </c>
      <c r="Q834" s="74">
        <v>101.6</v>
      </c>
      <c r="R834" s="74">
        <v>101.6</v>
      </c>
      <c r="S834" s="74">
        <v>101.6</v>
      </c>
      <c r="U834"/>
      <c r="V834"/>
      <c r="W834"/>
      <c r="X834"/>
      <c r="Y834"/>
      <c r="Z834"/>
    </row>
    <row r="835" spans="1:26" ht="15" customHeight="1">
      <c r="A835" s="14">
        <f t="shared" si="32"/>
        <v>835</v>
      </c>
      <c r="B835" s="121" t="s">
        <v>120</v>
      </c>
      <c r="C835" s="121"/>
      <c r="D835" s="121" t="s">
        <v>121</v>
      </c>
      <c r="E835" s="121" t="s">
        <v>89</v>
      </c>
      <c r="F835" s="121" t="s">
        <v>52</v>
      </c>
      <c r="G835" s="121" t="s">
        <v>47</v>
      </c>
      <c r="H835" s="122">
        <v>2018</v>
      </c>
      <c r="I835" s="74">
        <v>50</v>
      </c>
      <c r="J835" s="74">
        <v>50</v>
      </c>
      <c r="K835" s="74">
        <v>50</v>
      </c>
      <c r="L835" s="74">
        <v>50</v>
      </c>
      <c r="M835" s="74">
        <v>50</v>
      </c>
      <c r="N835" s="74">
        <v>50</v>
      </c>
      <c r="O835" s="74">
        <v>50</v>
      </c>
      <c r="P835" s="74">
        <v>50</v>
      </c>
      <c r="Q835" s="74">
        <v>50</v>
      </c>
      <c r="R835" s="74">
        <v>50</v>
      </c>
      <c r="S835" s="74">
        <v>50</v>
      </c>
    </row>
    <row r="836" spans="1:26" ht="15" customHeight="1">
      <c r="A836" s="14">
        <f t="shared" si="32"/>
        <v>836</v>
      </c>
      <c r="B836" s="121" t="s">
        <v>1480</v>
      </c>
      <c r="C836" s="121"/>
      <c r="D836" s="121" t="s">
        <v>1481</v>
      </c>
      <c r="E836" s="121" t="s">
        <v>1482</v>
      </c>
      <c r="F836" s="121" t="s">
        <v>52</v>
      </c>
      <c r="G836" s="121" t="s">
        <v>46</v>
      </c>
      <c r="H836" s="122">
        <v>2018</v>
      </c>
      <c r="I836" s="74">
        <v>5</v>
      </c>
      <c r="J836" s="74">
        <v>5</v>
      </c>
      <c r="K836" s="74">
        <v>5</v>
      </c>
      <c r="L836" s="74">
        <v>5</v>
      </c>
      <c r="M836" s="74">
        <v>5</v>
      </c>
      <c r="N836" s="74">
        <v>5</v>
      </c>
      <c r="O836" s="74">
        <v>5</v>
      </c>
      <c r="P836" s="74">
        <v>5</v>
      </c>
      <c r="Q836" s="74">
        <v>5</v>
      </c>
      <c r="R836" s="74">
        <v>5</v>
      </c>
      <c r="S836" s="74">
        <v>5</v>
      </c>
    </row>
    <row r="837" spans="1:26" ht="15" customHeight="1">
      <c r="A837" s="14">
        <f t="shared" si="32"/>
        <v>837</v>
      </c>
      <c r="B837" s="121" t="s">
        <v>1480</v>
      </c>
      <c r="C837" s="121"/>
      <c r="D837" s="121" t="s">
        <v>1483</v>
      </c>
      <c r="E837" s="121" t="s">
        <v>1482</v>
      </c>
      <c r="F837" s="121" t="s">
        <v>52</v>
      </c>
      <c r="G837" s="121" t="s">
        <v>46</v>
      </c>
      <c r="H837" s="122">
        <v>2018</v>
      </c>
      <c r="I837" s="74">
        <v>5</v>
      </c>
      <c r="J837" s="74">
        <v>5</v>
      </c>
      <c r="K837" s="74">
        <v>5</v>
      </c>
      <c r="L837" s="74">
        <v>5</v>
      </c>
      <c r="M837" s="74">
        <v>5</v>
      </c>
      <c r="N837" s="74">
        <v>5</v>
      </c>
      <c r="O837" s="74">
        <v>5</v>
      </c>
      <c r="P837" s="74">
        <v>5</v>
      </c>
      <c r="Q837" s="74">
        <v>5</v>
      </c>
      <c r="R837" s="74">
        <v>5</v>
      </c>
      <c r="S837" s="74">
        <v>5</v>
      </c>
    </row>
    <row r="838" spans="1:26" ht="15" customHeight="1">
      <c r="A838" s="14">
        <f t="shared" ref="A838:A901" si="37">A837+1</f>
        <v>838</v>
      </c>
      <c r="B838" s="121" t="s">
        <v>1487</v>
      </c>
      <c r="C838" s="121"/>
      <c r="D838" s="121" t="s">
        <v>1488</v>
      </c>
      <c r="E838" s="121" t="s">
        <v>267</v>
      </c>
      <c r="F838" s="121" t="s">
        <v>52</v>
      </c>
      <c r="G838" s="121" t="s">
        <v>221</v>
      </c>
      <c r="H838" s="122">
        <v>2018</v>
      </c>
      <c r="I838" s="74">
        <v>5</v>
      </c>
      <c r="J838" s="74">
        <v>5</v>
      </c>
      <c r="K838" s="74">
        <v>5</v>
      </c>
      <c r="L838" s="74">
        <v>5</v>
      </c>
      <c r="M838" s="74">
        <v>5</v>
      </c>
      <c r="N838" s="74">
        <v>5</v>
      </c>
      <c r="O838" s="74">
        <v>5</v>
      </c>
      <c r="P838" s="74">
        <v>5</v>
      </c>
      <c r="Q838" s="74">
        <v>5</v>
      </c>
      <c r="R838" s="74">
        <v>5</v>
      </c>
      <c r="S838" s="74">
        <v>5</v>
      </c>
    </row>
    <row r="839" spans="1:26" ht="15" customHeight="1">
      <c r="A839" s="14">
        <f t="shared" si="37"/>
        <v>839</v>
      </c>
      <c r="B839" s="121" t="s">
        <v>1489</v>
      </c>
      <c r="C839" s="121"/>
      <c r="D839" s="121" t="s">
        <v>1490</v>
      </c>
      <c r="E839" s="121" t="s">
        <v>267</v>
      </c>
      <c r="F839" s="121" t="s">
        <v>52</v>
      </c>
      <c r="G839" s="121" t="s">
        <v>221</v>
      </c>
      <c r="H839" s="122">
        <v>2018</v>
      </c>
      <c r="I839" s="74">
        <v>5</v>
      </c>
      <c r="J839" s="74">
        <v>5</v>
      </c>
      <c r="K839" s="74">
        <v>5</v>
      </c>
      <c r="L839" s="74">
        <v>5</v>
      </c>
      <c r="M839" s="74">
        <v>5</v>
      </c>
      <c r="N839" s="74">
        <v>5</v>
      </c>
      <c r="O839" s="74">
        <v>5</v>
      </c>
      <c r="P839" s="74">
        <v>5</v>
      </c>
      <c r="Q839" s="74">
        <v>5</v>
      </c>
      <c r="R839" s="74">
        <v>5</v>
      </c>
      <c r="S839" s="74">
        <v>5</v>
      </c>
    </row>
    <row r="840" spans="1:26" ht="15" customHeight="1">
      <c r="A840" s="14">
        <f t="shared" si="37"/>
        <v>840</v>
      </c>
      <c r="B840" s="121" t="s">
        <v>1491</v>
      </c>
      <c r="C840" s="121"/>
      <c r="D840" s="121" t="s">
        <v>1492</v>
      </c>
      <c r="E840" s="121" t="s">
        <v>297</v>
      </c>
      <c r="F840" s="121" t="s">
        <v>52</v>
      </c>
      <c r="G840" s="121" t="s">
        <v>46</v>
      </c>
      <c r="H840" s="122">
        <v>2018</v>
      </c>
      <c r="I840" s="74">
        <v>5</v>
      </c>
      <c r="J840" s="74">
        <v>5</v>
      </c>
      <c r="K840" s="74">
        <v>5</v>
      </c>
      <c r="L840" s="74">
        <v>5</v>
      </c>
      <c r="M840" s="74">
        <v>5</v>
      </c>
      <c r="N840" s="74">
        <v>5</v>
      </c>
      <c r="O840" s="74">
        <v>5</v>
      </c>
      <c r="P840" s="74">
        <v>5</v>
      </c>
      <c r="Q840" s="74">
        <v>5</v>
      </c>
      <c r="R840" s="74">
        <v>5</v>
      </c>
      <c r="S840" s="74">
        <v>5</v>
      </c>
    </row>
    <row r="841" spans="1:26" ht="15" customHeight="1">
      <c r="A841" s="14">
        <f t="shared" si="37"/>
        <v>841</v>
      </c>
      <c r="B841" s="121" t="s">
        <v>1493</v>
      </c>
      <c r="C841" s="121"/>
      <c r="D841" s="121" t="s">
        <v>1494</v>
      </c>
      <c r="E841" s="121" t="s">
        <v>297</v>
      </c>
      <c r="F841" s="121" t="s">
        <v>52</v>
      </c>
      <c r="G841" s="121" t="s">
        <v>46</v>
      </c>
      <c r="H841" s="122">
        <v>2018</v>
      </c>
      <c r="I841" s="74">
        <v>5</v>
      </c>
      <c r="J841" s="74">
        <v>5</v>
      </c>
      <c r="K841" s="74">
        <v>5</v>
      </c>
      <c r="L841" s="74">
        <v>5</v>
      </c>
      <c r="M841" s="74">
        <v>5</v>
      </c>
      <c r="N841" s="74">
        <v>5</v>
      </c>
      <c r="O841" s="74">
        <v>5</v>
      </c>
      <c r="P841" s="74">
        <v>5</v>
      </c>
      <c r="Q841" s="74">
        <v>5</v>
      </c>
      <c r="R841" s="74">
        <v>5</v>
      </c>
      <c r="S841" s="74">
        <v>5</v>
      </c>
    </row>
    <row r="842" spans="1:26" ht="15" customHeight="1">
      <c r="A842" s="14">
        <f t="shared" si="37"/>
        <v>842</v>
      </c>
      <c r="B842" s="121" t="s">
        <v>1440</v>
      </c>
      <c r="C842" s="121"/>
      <c r="D842" s="121" t="s">
        <v>1441</v>
      </c>
      <c r="E842" s="121" t="s">
        <v>61</v>
      </c>
      <c r="F842" s="121" t="s">
        <v>52</v>
      </c>
      <c r="G842" s="121" t="s">
        <v>47</v>
      </c>
      <c r="H842" s="122">
        <v>2018</v>
      </c>
      <c r="I842" s="74">
        <v>180</v>
      </c>
      <c r="J842" s="74">
        <v>180</v>
      </c>
      <c r="K842" s="74">
        <v>180</v>
      </c>
      <c r="L842" s="74">
        <v>180</v>
      </c>
      <c r="M842" s="74">
        <v>180</v>
      </c>
      <c r="N842" s="74">
        <v>180</v>
      </c>
      <c r="O842" s="74">
        <v>180</v>
      </c>
      <c r="P842" s="74">
        <v>180</v>
      </c>
      <c r="Q842" s="74">
        <v>180</v>
      </c>
      <c r="R842" s="74">
        <v>180</v>
      </c>
      <c r="S842" s="74">
        <v>180</v>
      </c>
    </row>
    <row r="843" spans="1:26" ht="15" customHeight="1">
      <c r="A843" s="14">
        <f t="shared" si="37"/>
        <v>843</v>
      </c>
      <c r="B843" s="121" t="s">
        <v>2280</v>
      </c>
      <c r="C843" s="121"/>
      <c r="D843" s="121" t="s">
        <v>2281</v>
      </c>
      <c r="E843" s="121" t="s">
        <v>2282</v>
      </c>
      <c r="F843" s="121" t="s">
        <v>52</v>
      </c>
      <c r="G843" s="121" t="s">
        <v>46</v>
      </c>
      <c r="H843" s="122">
        <v>2020</v>
      </c>
      <c r="I843" s="74">
        <v>10</v>
      </c>
      <c r="J843" s="74">
        <v>10</v>
      </c>
      <c r="K843" s="74">
        <v>10</v>
      </c>
      <c r="L843" s="74">
        <v>10</v>
      </c>
      <c r="M843" s="74">
        <v>10</v>
      </c>
      <c r="N843" s="74">
        <v>10</v>
      </c>
      <c r="O843" s="74">
        <v>10</v>
      </c>
      <c r="P843" s="74">
        <v>10</v>
      </c>
      <c r="Q843" s="74">
        <v>10</v>
      </c>
      <c r="R843" s="74">
        <v>10</v>
      </c>
      <c r="S843" s="74">
        <v>10</v>
      </c>
    </row>
    <row r="844" spans="1:26" ht="15" customHeight="1">
      <c r="A844" s="14">
        <f t="shared" si="37"/>
        <v>844</v>
      </c>
      <c r="B844" s="121" t="s">
        <v>1495</v>
      </c>
      <c r="C844" s="121"/>
      <c r="D844" s="121" t="s">
        <v>1496</v>
      </c>
      <c r="E844" s="121" t="s">
        <v>469</v>
      </c>
      <c r="F844" s="121" t="s">
        <v>52</v>
      </c>
      <c r="G844" s="121" t="s">
        <v>45</v>
      </c>
      <c r="H844" s="122">
        <v>2018</v>
      </c>
      <c r="I844" s="74">
        <v>10</v>
      </c>
      <c r="J844" s="74">
        <v>10</v>
      </c>
      <c r="K844" s="74">
        <v>10</v>
      </c>
      <c r="L844" s="74">
        <v>10</v>
      </c>
      <c r="M844" s="74">
        <v>10</v>
      </c>
      <c r="N844" s="74">
        <v>10</v>
      </c>
      <c r="O844" s="74">
        <v>10</v>
      </c>
      <c r="P844" s="74">
        <v>10</v>
      </c>
      <c r="Q844" s="74">
        <v>10</v>
      </c>
      <c r="R844" s="74">
        <v>10</v>
      </c>
      <c r="S844" s="74">
        <v>10</v>
      </c>
    </row>
    <row r="845" spans="1:26" ht="15" customHeight="1">
      <c r="A845" s="14">
        <f t="shared" si="37"/>
        <v>845</v>
      </c>
      <c r="B845" s="121" t="s">
        <v>1472</v>
      </c>
      <c r="C845" s="121"/>
      <c r="D845" s="121" t="s">
        <v>1473</v>
      </c>
      <c r="E845" s="121" t="s">
        <v>51</v>
      </c>
      <c r="F845" s="121" t="s">
        <v>52</v>
      </c>
      <c r="G845" s="121" t="s">
        <v>46</v>
      </c>
      <c r="H845" s="122">
        <v>2019</v>
      </c>
      <c r="I845" s="74">
        <v>5</v>
      </c>
      <c r="J845" s="74">
        <v>5</v>
      </c>
      <c r="K845" s="74">
        <v>5</v>
      </c>
      <c r="L845" s="74">
        <v>5</v>
      </c>
      <c r="M845" s="74">
        <v>5</v>
      </c>
      <c r="N845" s="74">
        <v>5</v>
      </c>
      <c r="O845" s="74">
        <v>5</v>
      </c>
      <c r="P845" s="74">
        <v>5</v>
      </c>
      <c r="Q845" s="74">
        <v>5</v>
      </c>
      <c r="R845" s="74">
        <v>5</v>
      </c>
      <c r="S845" s="74">
        <v>5</v>
      </c>
    </row>
    <row r="846" spans="1:26" ht="15" customHeight="1">
      <c r="A846" s="14">
        <f t="shared" si="37"/>
        <v>846</v>
      </c>
      <c r="B846" s="121" t="s">
        <v>1778</v>
      </c>
      <c r="C846" s="121"/>
      <c r="D846" s="121" t="s">
        <v>2699</v>
      </c>
      <c r="E846" s="121" t="s">
        <v>988</v>
      </c>
      <c r="F846" s="121" t="s">
        <v>52</v>
      </c>
      <c r="G846" s="121" t="s">
        <v>45</v>
      </c>
      <c r="H846" s="122">
        <v>2021</v>
      </c>
      <c r="I846" s="74">
        <v>125.7</v>
      </c>
      <c r="J846" s="74">
        <v>125.7</v>
      </c>
      <c r="K846" s="74">
        <v>125.7</v>
      </c>
      <c r="L846" s="74">
        <v>125.7</v>
      </c>
      <c r="M846" s="74">
        <v>125.7</v>
      </c>
      <c r="N846" s="74">
        <v>125.7</v>
      </c>
      <c r="O846" s="74">
        <v>125.7</v>
      </c>
      <c r="P846" s="74">
        <v>125.7</v>
      </c>
      <c r="Q846" s="74">
        <v>125.7</v>
      </c>
      <c r="R846" s="74">
        <v>125.7</v>
      </c>
      <c r="S846" s="74">
        <v>125.7</v>
      </c>
    </row>
    <row r="847" spans="1:26">
      <c r="A847" s="14">
        <f t="shared" si="37"/>
        <v>847</v>
      </c>
      <c r="B847" s="121" t="s">
        <v>2313</v>
      </c>
      <c r="C847" s="121"/>
      <c r="D847" s="121" t="s">
        <v>2700</v>
      </c>
      <c r="E847" s="121" t="s">
        <v>592</v>
      </c>
      <c r="F847" s="121" t="s">
        <v>52</v>
      </c>
      <c r="G847" s="121" t="s">
        <v>46</v>
      </c>
      <c r="H847" s="122">
        <v>2021</v>
      </c>
      <c r="I847" s="74">
        <v>202.6</v>
      </c>
      <c r="J847" s="74">
        <v>202.6</v>
      </c>
      <c r="K847" s="74">
        <v>202.6</v>
      </c>
      <c r="L847" s="74">
        <v>202.6</v>
      </c>
      <c r="M847" s="74">
        <v>202.6</v>
      </c>
      <c r="N847" s="74">
        <v>202.6</v>
      </c>
      <c r="O847" s="74">
        <v>202.6</v>
      </c>
      <c r="P847" s="74">
        <v>202.6</v>
      </c>
      <c r="Q847" s="74">
        <v>202.6</v>
      </c>
      <c r="R847" s="74">
        <v>202.6</v>
      </c>
      <c r="S847" s="74">
        <v>202.6</v>
      </c>
    </row>
    <row r="848" spans="1:26" ht="15" customHeight="1">
      <c r="A848" s="14">
        <f t="shared" si="37"/>
        <v>848</v>
      </c>
      <c r="B848" s="121" t="s">
        <v>2573</v>
      </c>
      <c r="C848" s="121"/>
      <c r="D848" s="121" t="s">
        <v>2701</v>
      </c>
      <c r="E848" s="121" t="s">
        <v>352</v>
      </c>
      <c r="F848" s="121" t="s">
        <v>52</v>
      </c>
      <c r="G848" s="121" t="s">
        <v>46</v>
      </c>
      <c r="H848" s="122">
        <v>2021</v>
      </c>
      <c r="I848" s="74">
        <v>144</v>
      </c>
      <c r="J848" s="74">
        <v>144</v>
      </c>
      <c r="K848" s="74">
        <v>144</v>
      </c>
      <c r="L848" s="74">
        <v>144</v>
      </c>
      <c r="M848" s="74">
        <v>144</v>
      </c>
      <c r="N848" s="74">
        <v>144</v>
      </c>
      <c r="O848" s="74">
        <v>144</v>
      </c>
      <c r="P848" s="74">
        <v>144</v>
      </c>
      <c r="Q848" s="74">
        <v>144</v>
      </c>
      <c r="R848" s="74">
        <v>144</v>
      </c>
      <c r="S848" s="74">
        <v>144</v>
      </c>
    </row>
    <row r="849" spans="1:26" ht="15" customHeight="1">
      <c r="A849" s="14">
        <f t="shared" si="37"/>
        <v>849</v>
      </c>
      <c r="B849" s="121" t="s">
        <v>1497</v>
      </c>
      <c r="C849" s="121"/>
      <c r="D849" s="121" t="s">
        <v>1498</v>
      </c>
      <c r="E849" s="121" t="s">
        <v>214</v>
      </c>
      <c r="F849" s="121" t="s">
        <v>52</v>
      </c>
      <c r="G849" s="121" t="s">
        <v>45</v>
      </c>
      <c r="H849" s="122">
        <v>2018</v>
      </c>
      <c r="I849" s="74">
        <v>10</v>
      </c>
      <c r="J849" s="74">
        <v>10</v>
      </c>
      <c r="K849" s="74">
        <v>10</v>
      </c>
      <c r="L849" s="74">
        <v>10</v>
      </c>
      <c r="M849" s="74">
        <v>10</v>
      </c>
      <c r="N849" s="74">
        <v>10</v>
      </c>
      <c r="O849" s="74">
        <v>10</v>
      </c>
      <c r="P849" s="74">
        <v>10</v>
      </c>
      <c r="Q849" s="74">
        <v>10</v>
      </c>
      <c r="R849" s="74">
        <v>10</v>
      </c>
      <c r="S849" s="74">
        <v>10</v>
      </c>
    </row>
    <row r="850" spans="1:26" ht="15" customHeight="1">
      <c r="A850" s="14">
        <f t="shared" si="37"/>
        <v>850</v>
      </c>
      <c r="B850" s="121" t="s">
        <v>1650</v>
      </c>
      <c r="C850" s="121"/>
      <c r="D850" s="121" t="s">
        <v>2977</v>
      </c>
      <c r="E850" s="121" t="s">
        <v>724</v>
      </c>
      <c r="F850" s="121" t="s">
        <v>52</v>
      </c>
      <c r="G850" s="121" t="s">
        <v>46</v>
      </c>
      <c r="H850" s="122">
        <v>2022</v>
      </c>
      <c r="I850" s="74">
        <v>132.4</v>
      </c>
      <c r="J850" s="74">
        <v>132.4</v>
      </c>
      <c r="K850" s="74">
        <v>132.4</v>
      </c>
      <c r="L850" s="74">
        <v>132.4</v>
      </c>
      <c r="M850" s="74">
        <v>132.4</v>
      </c>
      <c r="N850" s="74">
        <v>132.4</v>
      </c>
      <c r="O850" s="74">
        <v>132.4</v>
      </c>
      <c r="P850" s="74">
        <v>132.4</v>
      </c>
      <c r="Q850" s="74">
        <v>132.4</v>
      </c>
      <c r="R850" s="74">
        <v>132.4</v>
      </c>
      <c r="S850" s="74">
        <v>132.4</v>
      </c>
    </row>
    <row r="851" spans="1:26" ht="15" customHeight="1">
      <c r="A851" s="14">
        <f t="shared" si="37"/>
        <v>851</v>
      </c>
      <c r="B851" s="121" t="s">
        <v>2702</v>
      </c>
      <c r="C851" s="121"/>
      <c r="D851" s="121" t="s">
        <v>2703</v>
      </c>
      <c r="E851" s="121" t="s">
        <v>113</v>
      </c>
      <c r="F851" s="121" t="s">
        <v>52</v>
      </c>
      <c r="G851" s="121" t="s">
        <v>47</v>
      </c>
      <c r="H851" s="122">
        <v>2021</v>
      </c>
      <c r="I851" s="74">
        <v>189.6</v>
      </c>
      <c r="J851" s="74">
        <v>189.6</v>
      </c>
      <c r="K851" s="74">
        <v>189.6</v>
      </c>
      <c r="L851" s="74">
        <v>189.6</v>
      </c>
      <c r="M851" s="74">
        <v>189.6</v>
      </c>
      <c r="N851" s="74">
        <v>189.6</v>
      </c>
      <c r="O851" s="74">
        <v>189.6</v>
      </c>
      <c r="P851" s="74">
        <v>189.6</v>
      </c>
      <c r="Q851" s="74">
        <v>189.6</v>
      </c>
      <c r="R851" s="74">
        <v>189.6</v>
      </c>
      <c r="S851" s="74">
        <v>189.6</v>
      </c>
    </row>
    <row r="852" spans="1:26" ht="15" customHeight="1">
      <c r="A852" s="14">
        <f t="shared" si="37"/>
        <v>852</v>
      </c>
      <c r="B852" s="121" t="s">
        <v>2704</v>
      </c>
      <c r="C852" s="121"/>
      <c r="D852" s="121" t="s">
        <v>2705</v>
      </c>
      <c r="E852" s="121" t="s">
        <v>113</v>
      </c>
      <c r="F852" s="121" t="s">
        <v>52</v>
      </c>
      <c r="G852" s="121" t="s">
        <v>47</v>
      </c>
      <c r="H852" s="122">
        <v>2021</v>
      </c>
      <c r="I852" s="74">
        <v>237.1</v>
      </c>
      <c r="J852" s="74">
        <v>237.1</v>
      </c>
      <c r="K852" s="74">
        <v>237.1</v>
      </c>
      <c r="L852" s="74">
        <v>237.1</v>
      </c>
      <c r="M852" s="74">
        <v>237.1</v>
      </c>
      <c r="N852" s="74">
        <v>237.1</v>
      </c>
      <c r="O852" s="74">
        <v>237.1</v>
      </c>
      <c r="P852" s="74">
        <v>237.1</v>
      </c>
      <c r="Q852" s="74">
        <v>237.1</v>
      </c>
      <c r="R852" s="74">
        <v>237.1</v>
      </c>
      <c r="S852" s="74">
        <v>237.1</v>
      </c>
    </row>
    <row r="853" spans="1:26" ht="15" customHeight="1">
      <c r="A853" s="14">
        <f t="shared" si="37"/>
        <v>853</v>
      </c>
      <c r="B853" s="121" t="s">
        <v>1499</v>
      </c>
      <c r="C853" s="121"/>
      <c r="D853" s="121" t="s">
        <v>2283</v>
      </c>
      <c r="E853" s="121" t="s">
        <v>352</v>
      </c>
      <c r="F853" s="121" t="s">
        <v>52</v>
      </c>
      <c r="G853" s="121" t="s">
        <v>46</v>
      </c>
      <c r="H853" s="122">
        <v>2016</v>
      </c>
      <c r="I853" s="74">
        <v>1.6</v>
      </c>
      <c r="J853" s="74">
        <v>1.6</v>
      </c>
      <c r="K853" s="74">
        <v>1.6</v>
      </c>
      <c r="L853" s="74">
        <v>1.6</v>
      </c>
      <c r="M853" s="74">
        <v>1.6</v>
      </c>
      <c r="N853" s="74">
        <v>1.6</v>
      </c>
      <c r="O853" s="74">
        <v>1.6</v>
      </c>
      <c r="P853" s="74">
        <v>1.6</v>
      </c>
      <c r="Q853" s="74">
        <v>1.6</v>
      </c>
      <c r="R853" s="74">
        <v>1.6</v>
      </c>
      <c r="S853" s="74">
        <v>1.6</v>
      </c>
    </row>
    <row r="854" spans="1:26" ht="15" customHeight="1">
      <c r="A854" s="14">
        <f t="shared" si="37"/>
        <v>854</v>
      </c>
      <c r="B854" s="121" t="s">
        <v>129</v>
      </c>
      <c r="C854" s="121"/>
      <c r="D854" s="121" t="s">
        <v>2268</v>
      </c>
      <c r="E854" s="121" t="s">
        <v>130</v>
      </c>
      <c r="F854" s="121" t="s">
        <v>52</v>
      </c>
      <c r="G854" s="121" t="s">
        <v>47</v>
      </c>
      <c r="H854" s="122">
        <v>2020</v>
      </c>
      <c r="I854" s="74">
        <v>152.5</v>
      </c>
      <c r="J854" s="74">
        <v>150</v>
      </c>
      <c r="K854" s="74">
        <v>150</v>
      </c>
      <c r="L854" s="74">
        <v>150</v>
      </c>
      <c r="M854" s="74">
        <v>150</v>
      </c>
      <c r="N854" s="74">
        <v>150</v>
      </c>
      <c r="O854" s="74">
        <v>150</v>
      </c>
      <c r="P854" s="74">
        <v>150</v>
      </c>
      <c r="Q854" s="74">
        <v>150</v>
      </c>
      <c r="R854" s="74">
        <v>150</v>
      </c>
      <c r="S854" s="74">
        <v>150</v>
      </c>
    </row>
    <row r="855" spans="1:26" ht="15" customHeight="1">
      <c r="A855" s="14">
        <f t="shared" si="37"/>
        <v>855</v>
      </c>
      <c r="B855" s="121" t="s">
        <v>1442</v>
      </c>
      <c r="C855" s="121"/>
      <c r="D855" s="121" t="s">
        <v>1443</v>
      </c>
      <c r="E855" s="121" t="s">
        <v>56</v>
      </c>
      <c r="F855" s="121" t="s">
        <v>52</v>
      </c>
      <c r="G855" s="121" t="s">
        <v>47</v>
      </c>
      <c r="H855" s="122">
        <v>2015</v>
      </c>
      <c r="I855" s="74">
        <v>22</v>
      </c>
      <c r="J855" s="74">
        <v>22</v>
      </c>
      <c r="K855" s="74">
        <v>22</v>
      </c>
      <c r="L855" s="74">
        <v>22</v>
      </c>
      <c r="M855" s="74">
        <v>22</v>
      </c>
      <c r="N855" s="74">
        <v>22</v>
      </c>
      <c r="O855" s="74">
        <v>22</v>
      </c>
      <c r="P855" s="74">
        <v>22</v>
      </c>
      <c r="Q855" s="74">
        <v>22</v>
      </c>
      <c r="R855" s="74">
        <v>22</v>
      </c>
      <c r="S855" s="74">
        <v>22</v>
      </c>
    </row>
    <row r="856" spans="1:26" ht="15" customHeight="1">
      <c r="A856" s="14">
        <f t="shared" si="37"/>
        <v>856</v>
      </c>
      <c r="B856" s="121" t="s">
        <v>1444</v>
      </c>
      <c r="C856" s="121"/>
      <c r="D856" s="121" t="s">
        <v>1445</v>
      </c>
      <c r="E856" s="121" t="s">
        <v>56</v>
      </c>
      <c r="F856" s="121" t="s">
        <v>52</v>
      </c>
      <c r="G856" s="121" t="s">
        <v>47</v>
      </c>
      <c r="H856" s="122">
        <v>2017</v>
      </c>
      <c r="I856" s="74">
        <v>126</v>
      </c>
      <c r="J856" s="74">
        <v>121.1</v>
      </c>
      <c r="K856" s="74">
        <v>121.1</v>
      </c>
      <c r="L856" s="74">
        <v>121.1</v>
      </c>
      <c r="M856" s="74">
        <v>121.1</v>
      </c>
      <c r="N856" s="74">
        <v>121.1</v>
      </c>
      <c r="O856" s="74">
        <v>121.1</v>
      </c>
      <c r="P856" s="74">
        <v>121.1</v>
      </c>
      <c r="Q856" s="74">
        <v>121.1</v>
      </c>
      <c r="R856" s="74">
        <v>121.1</v>
      </c>
      <c r="S856" s="74">
        <v>121.1</v>
      </c>
    </row>
    <row r="857" spans="1:26" ht="15" customHeight="1">
      <c r="A857" s="14">
        <f t="shared" si="37"/>
        <v>857</v>
      </c>
      <c r="B857" s="121" t="s">
        <v>1785</v>
      </c>
      <c r="C857" s="121"/>
      <c r="D857" s="121" t="s">
        <v>2706</v>
      </c>
      <c r="E857" s="121" t="s">
        <v>1595</v>
      </c>
      <c r="F857" s="121" t="s">
        <v>52</v>
      </c>
      <c r="G857" s="121" t="s">
        <v>47</v>
      </c>
      <c r="H857" s="122">
        <v>2021</v>
      </c>
      <c r="I857" s="74">
        <v>250</v>
      </c>
      <c r="J857" s="74">
        <v>250</v>
      </c>
      <c r="K857" s="74">
        <v>250</v>
      </c>
      <c r="L857" s="74">
        <v>250</v>
      </c>
      <c r="M857" s="74">
        <v>250</v>
      </c>
      <c r="N857" s="74">
        <v>250</v>
      </c>
      <c r="O857" s="74">
        <v>250</v>
      </c>
      <c r="P857" s="74">
        <v>250</v>
      </c>
      <c r="Q857" s="74">
        <v>250</v>
      </c>
      <c r="R857" s="74">
        <v>250</v>
      </c>
      <c r="S857" s="74">
        <v>250</v>
      </c>
    </row>
    <row r="858" spans="1:26" ht="15" customHeight="1">
      <c r="A858" s="14">
        <f t="shared" si="37"/>
        <v>858</v>
      </c>
      <c r="B858" s="121" t="s">
        <v>2419</v>
      </c>
      <c r="C858" s="121"/>
      <c r="D858" s="121" t="s">
        <v>2420</v>
      </c>
      <c r="E858" s="121" t="s">
        <v>56</v>
      </c>
      <c r="F858" s="121" t="s">
        <v>52</v>
      </c>
      <c r="G858" s="121" t="s">
        <v>47</v>
      </c>
      <c r="H858" s="122">
        <v>2021</v>
      </c>
      <c r="I858" s="74">
        <v>126.3</v>
      </c>
      <c r="J858" s="74">
        <v>124.6</v>
      </c>
      <c r="K858" s="74">
        <v>124.6</v>
      </c>
      <c r="L858" s="74">
        <v>124.6</v>
      </c>
      <c r="M858" s="74">
        <v>124.6</v>
      </c>
      <c r="N858" s="74">
        <v>124.6</v>
      </c>
      <c r="O858" s="74">
        <v>124.6</v>
      </c>
      <c r="P858" s="74">
        <v>124.6</v>
      </c>
      <c r="Q858" s="74">
        <v>124.6</v>
      </c>
      <c r="R858" s="74">
        <v>124.6</v>
      </c>
      <c r="S858" s="74">
        <v>124.6</v>
      </c>
    </row>
    <row r="859" spans="1:26" ht="15" customHeight="1">
      <c r="A859" s="14">
        <f t="shared" si="37"/>
        <v>859</v>
      </c>
      <c r="B859" s="121" t="s">
        <v>2421</v>
      </c>
      <c r="C859" s="121"/>
      <c r="D859" s="121" t="s">
        <v>2422</v>
      </c>
      <c r="E859" s="121" t="s">
        <v>56</v>
      </c>
      <c r="F859" s="121" t="s">
        <v>52</v>
      </c>
      <c r="G859" s="121" t="s">
        <v>47</v>
      </c>
      <c r="H859" s="122">
        <v>2021</v>
      </c>
      <c r="I859" s="74">
        <v>132.19999999999999</v>
      </c>
      <c r="J859" s="74">
        <v>130.4</v>
      </c>
      <c r="K859" s="74">
        <v>130.4</v>
      </c>
      <c r="L859" s="74">
        <v>130.4</v>
      </c>
      <c r="M859" s="74">
        <v>130.4</v>
      </c>
      <c r="N859" s="74">
        <v>130.4</v>
      </c>
      <c r="O859" s="74">
        <v>130.4</v>
      </c>
      <c r="P859" s="74">
        <v>130.4</v>
      </c>
      <c r="Q859" s="74">
        <v>130.4</v>
      </c>
      <c r="R859" s="74">
        <v>130.4</v>
      </c>
      <c r="S859" s="74">
        <v>130.4</v>
      </c>
    </row>
    <row r="860" spans="1:26" s="14" customFormat="1" ht="12.75">
      <c r="A860" s="14">
        <f t="shared" si="37"/>
        <v>860</v>
      </c>
      <c r="B860" s="121" t="s">
        <v>1515</v>
      </c>
      <c r="C860" s="121"/>
      <c r="D860" s="121" t="s">
        <v>1516</v>
      </c>
      <c r="E860" s="121" t="s">
        <v>214</v>
      </c>
      <c r="F860" s="121" t="s">
        <v>52</v>
      </c>
      <c r="G860" s="121" t="s">
        <v>45</v>
      </c>
      <c r="H860" s="122">
        <v>2019</v>
      </c>
      <c r="I860" s="74">
        <v>5</v>
      </c>
      <c r="J860" s="74">
        <v>5</v>
      </c>
      <c r="K860" s="74">
        <v>5</v>
      </c>
      <c r="L860" s="74">
        <v>5</v>
      </c>
      <c r="M860" s="74">
        <v>5</v>
      </c>
      <c r="N860" s="74">
        <v>5</v>
      </c>
      <c r="O860" s="74">
        <v>5</v>
      </c>
      <c r="P860" s="74">
        <v>5</v>
      </c>
      <c r="Q860" s="74">
        <v>5</v>
      </c>
      <c r="R860" s="74">
        <v>5</v>
      </c>
      <c r="S860" s="74">
        <v>5</v>
      </c>
      <c r="U860"/>
      <c r="V860"/>
      <c r="W860"/>
      <c r="X860"/>
      <c r="Y860"/>
      <c r="Z860"/>
    </row>
    <row r="861" spans="1:26" ht="15" customHeight="1">
      <c r="A861" s="14">
        <f t="shared" si="37"/>
        <v>861</v>
      </c>
      <c r="B861" s="121" t="s">
        <v>1500</v>
      </c>
      <c r="C861" s="121"/>
      <c r="D861" s="121" t="s">
        <v>1501</v>
      </c>
      <c r="E861" s="121" t="s">
        <v>546</v>
      </c>
      <c r="F861" s="121" t="s">
        <v>52</v>
      </c>
      <c r="G861" s="121" t="s">
        <v>45</v>
      </c>
      <c r="H861" s="122">
        <v>2017</v>
      </c>
      <c r="I861" s="74">
        <v>5.3</v>
      </c>
      <c r="J861" s="74">
        <v>5.3</v>
      </c>
      <c r="K861" s="74">
        <v>5.3</v>
      </c>
      <c r="L861" s="74">
        <v>5.3</v>
      </c>
      <c r="M861" s="74">
        <v>5.3</v>
      </c>
      <c r="N861" s="74">
        <v>5.3</v>
      </c>
      <c r="O861" s="74">
        <v>5.3</v>
      </c>
      <c r="P861" s="74">
        <v>5.3</v>
      </c>
      <c r="Q861" s="74">
        <v>5.3</v>
      </c>
      <c r="R861" s="74">
        <v>5.3</v>
      </c>
      <c r="S861" s="74">
        <v>5.3</v>
      </c>
    </row>
    <row r="862" spans="1:26" ht="15" customHeight="1">
      <c r="A862" s="14">
        <f t="shared" si="37"/>
        <v>862</v>
      </c>
      <c r="B862" s="121" t="s">
        <v>1502</v>
      </c>
      <c r="C862" s="121"/>
      <c r="D862" s="121" t="s">
        <v>1503</v>
      </c>
      <c r="E862" s="121" t="s">
        <v>1482</v>
      </c>
      <c r="F862" s="121" t="s">
        <v>52</v>
      </c>
      <c r="G862" s="121" t="s">
        <v>46</v>
      </c>
      <c r="H862" s="122">
        <v>2015</v>
      </c>
      <c r="I862" s="74">
        <v>1.6</v>
      </c>
      <c r="J862" s="74">
        <v>1.6</v>
      </c>
      <c r="K862" s="74">
        <v>1.6</v>
      </c>
      <c r="L862" s="74">
        <v>1.6</v>
      </c>
      <c r="M862" s="74">
        <v>1.6</v>
      </c>
      <c r="N862" s="74">
        <v>1.6</v>
      </c>
      <c r="O862" s="74">
        <v>1.6</v>
      </c>
      <c r="P862" s="74">
        <v>1.6</v>
      </c>
      <c r="Q862" s="74">
        <v>1.6</v>
      </c>
      <c r="R862" s="74">
        <v>1.6</v>
      </c>
      <c r="S862" s="74">
        <v>1.6</v>
      </c>
    </row>
    <row r="863" spans="1:26" ht="15" customHeight="1">
      <c r="A863" s="14">
        <f t="shared" si="37"/>
        <v>863</v>
      </c>
      <c r="B863" s="121" t="s">
        <v>2269</v>
      </c>
      <c r="C863" s="121"/>
      <c r="D863" s="121" t="s">
        <v>2270</v>
      </c>
      <c r="E863" s="121" t="s">
        <v>1077</v>
      </c>
      <c r="F863" s="121" t="s">
        <v>52</v>
      </c>
      <c r="G863" s="121" t="s">
        <v>47</v>
      </c>
      <c r="H863" s="122">
        <v>2020</v>
      </c>
      <c r="I863" s="74">
        <v>102.2</v>
      </c>
      <c r="J863" s="74">
        <v>102.2</v>
      </c>
      <c r="K863" s="74">
        <v>102.2</v>
      </c>
      <c r="L863" s="74">
        <v>102.2</v>
      </c>
      <c r="M863" s="74">
        <v>102.2</v>
      </c>
      <c r="N863" s="74">
        <v>102.2</v>
      </c>
      <c r="O863" s="74">
        <v>102.2</v>
      </c>
      <c r="P863" s="74">
        <v>102.2</v>
      </c>
      <c r="Q863" s="74">
        <v>102.2</v>
      </c>
      <c r="R863" s="74">
        <v>102.2</v>
      </c>
      <c r="S863" s="74">
        <v>102.2</v>
      </c>
    </row>
    <row r="864" spans="1:26" ht="15" customHeight="1">
      <c r="A864" s="14">
        <f t="shared" si="37"/>
        <v>864</v>
      </c>
      <c r="B864" s="121" t="s">
        <v>2271</v>
      </c>
      <c r="C864" s="121"/>
      <c r="D864" s="121" t="s">
        <v>2272</v>
      </c>
      <c r="E864" s="121" t="s">
        <v>1077</v>
      </c>
      <c r="F864" s="121" t="s">
        <v>52</v>
      </c>
      <c r="G864" s="121" t="s">
        <v>47</v>
      </c>
      <c r="H864" s="122">
        <v>2020</v>
      </c>
      <c r="I864" s="74">
        <v>102.3</v>
      </c>
      <c r="J864" s="74">
        <v>102.3</v>
      </c>
      <c r="K864" s="74">
        <v>102.3</v>
      </c>
      <c r="L864" s="74">
        <v>102.3</v>
      </c>
      <c r="M864" s="74">
        <v>102.3</v>
      </c>
      <c r="N864" s="74">
        <v>102.3</v>
      </c>
      <c r="O864" s="74">
        <v>102.3</v>
      </c>
      <c r="P864" s="74">
        <v>102.3</v>
      </c>
      <c r="Q864" s="74">
        <v>102.3</v>
      </c>
      <c r="R864" s="74">
        <v>102.3</v>
      </c>
      <c r="S864" s="74">
        <v>102.3</v>
      </c>
    </row>
    <row r="865" spans="1:19" ht="15" customHeight="1">
      <c r="A865" s="14">
        <f t="shared" si="37"/>
        <v>865</v>
      </c>
      <c r="B865" s="121" t="s">
        <v>1655</v>
      </c>
      <c r="C865" s="121"/>
      <c r="D865" s="121" t="s">
        <v>2707</v>
      </c>
      <c r="E865" s="121" t="s">
        <v>469</v>
      </c>
      <c r="F865" s="121" t="s">
        <v>52</v>
      </c>
      <c r="G865" s="121" t="s">
        <v>45</v>
      </c>
      <c r="H865" s="122">
        <v>2021</v>
      </c>
      <c r="I865" s="74">
        <v>198.5</v>
      </c>
      <c r="J865" s="74">
        <v>198.5</v>
      </c>
      <c r="K865" s="74">
        <v>198.5</v>
      </c>
      <c r="L865" s="74">
        <v>198.5</v>
      </c>
      <c r="M865" s="74">
        <v>198.5</v>
      </c>
      <c r="N865" s="74">
        <v>198.5</v>
      </c>
      <c r="O865" s="74">
        <v>198.5</v>
      </c>
      <c r="P865" s="74">
        <v>198.5</v>
      </c>
      <c r="Q865" s="74">
        <v>198.5</v>
      </c>
      <c r="R865" s="74">
        <v>198.5</v>
      </c>
      <c r="S865" s="74">
        <v>198.5</v>
      </c>
    </row>
    <row r="866" spans="1:19" ht="15" customHeight="1">
      <c r="A866" s="14">
        <f t="shared" si="37"/>
        <v>866</v>
      </c>
      <c r="B866" s="121" t="s">
        <v>1788</v>
      </c>
      <c r="C866" s="121"/>
      <c r="D866" s="121" t="s">
        <v>2708</v>
      </c>
      <c r="E866" s="121" t="s">
        <v>49</v>
      </c>
      <c r="F866" s="121" t="s">
        <v>52</v>
      </c>
      <c r="G866" s="121" t="s">
        <v>47</v>
      </c>
      <c r="H866" s="122">
        <v>2021</v>
      </c>
      <c r="I866" s="74">
        <v>162.1</v>
      </c>
      <c r="J866" s="74">
        <v>162.1</v>
      </c>
      <c r="K866" s="74">
        <v>162.1</v>
      </c>
      <c r="L866" s="74">
        <v>162.1</v>
      </c>
      <c r="M866" s="74">
        <v>162.1</v>
      </c>
      <c r="N866" s="74">
        <v>162.1</v>
      </c>
      <c r="O866" s="74">
        <v>162.1</v>
      </c>
      <c r="P866" s="74">
        <v>162.1</v>
      </c>
      <c r="Q866" s="74">
        <v>162.1</v>
      </c>
      <c r="R866" s="74">
        <v>162.1</v>
      </c>
      <c r="S866" s="74">
        <v>162.1</v>
      </c>
    </row>
    <row r="867" spans="1:19" ht="15" customHeight="1">
      <c r="A867" s="14">
        <f t="shared" si="37"/>
        <v>867</v>
      </c>
      <c r="B867" s="121" t="s">
        <v>1789</v>
      </c>
      <c r="C867" s="121"/>
      <c r="D867" s="121" t="s">
        <v>2709</v>
      </c>
      <c r="E867" s="121" t="s">
        <v>49</v>
      </c>
      <c r="F867" s="121" t="s">
        <v>52</v>
      </c>
      <c r="G867" s="121" t="s">
        <v>47</v>
      </c>
      <c r="H867" s="122">
        <v>2021</v>
      </c>
      <c r="I867" s="74">
        <v>143.5</v>
      </c>
      <c r="J867" s="74">
        <v>143.5</v>
      </c>
      <c r="K867" s="74">
        <v>143.5</v>
      </c>
      <c r="L867" s="74">
        <v>143.5</v>
      </c>
      <c r="M867" s="74">
        <v>143.5</v>
      </c>
      <c r="N867" s="74">
        <v>143.5</v>
      </c>
      <c r="O867" s="74">
        <v>143.5</v>
      </c>
      <c r="P867" s="74">
        <v>143.5</v>
      </c>
      <c r="Q867" s="74">
        <v>143.5</v>
      </c>
      <c r="R867" s="74">
        <v>143.5</v>
      </c>
      <c r="S867" s="74">
        <v>143.5</v>
      </c>
    </row>
    <row r="868" spans="1:19" ht="15" customHeight="1">
      <c r="A868" s="14">
        <f t="shared" si="37"/>
        <v>868</v>
      </c>
      <c r="B868" s="121" t="s">
        <v>1658</v>
      </c>
      <c r="C868" s="121"/>
      <c r="D868" s="121" t="s">
        <v>2423</v>
      </c>
      <c r="E868" s="121" t="s">
        <v>1659</v>
      </c>
      <c r="F868" s="121" t="s">
        <v>52</v>
      </c>
      <c r="G868" s="121" t="s">
        <v>45</v>
      </c>
      <c r="H868" s="122">
        <v>2020</v>
      </c>
      <c r="I868" s="74">
        <v>59.8</v>
      </c>
      <c r="J868" s="74">
        <v>59.8</v>
      </c>
      <c r="K868" s="74">
        <v>59.8</v>
      </c>
      <c r="L868" s="74">
        <v>59.8</v>
      </c>
      <c r="M868" s="74">
        <v>59.8</v>
      </c>
      <c r="N868" s="74">
        <v>59.8</v>
      </c>
      <c r="O868" s="74">
        <v>59.8</v>
      </c>
      <c r="P868" s="74">
        <v>59.8</v>
      </c>
      <c r="Q868" s="74">
        <v>59.8</v>
      </c>
      <c r="R868" s="74">
        <v>59.8</v>
      </c>
      <c r="S868" s="74">
        <v>59.8</v>
      </c>
    </row>
    <row r="869" spans="1:19" ht="15" customHeight="1">
      <c r="A869" s="14">
        <f t="shared" si="37"/>
        <v>869</v>
      </c>
      <c r="B869" s="121" t="s">
        <v>1522</v>
      </c>
      <c r="C869" s="121"/>
      <c r="D869" s="121" t="s">
        <v>1774</v>
      </c>
      <c r="E869" s="121" t="s">
        <v>1523</v>
      </c>
      <c r="F869" s="121" t="s">
        <v>52</v>
      </c>
      <c r="G869" s="121" t="s">
        <v>47</v>
      </c>
      <c r="H869" s="122">
        <v>2019</v>
      </c>
      <c r="I869" s="74">
        <v>7.5</v>
      </c>
      <c r="J869" s="74">
        <v>7.5</v>
      </c>
      <c r="K869" s="74">
        <v>7.5</v>
      </c>
      <c r="L869" s="74">
        <v>7.5</v>
      </c>
      <c r="M869" s="74">
        <v>7.5</v>
      </c>
      <c r="N869" s="74">
        <v>7.5</v>
      </c>
      <c r="O869" s="74">
        <v>7.5</v>
      </c>
      <c r="P869" s="74">
        <v>7.5</v>
      </c>
      <c r="Q869" s="74">
        <v>7.5</v>
      </c>
      <c r="R869" s="74">
        <v>7.5</v>
      </c>
      <c r="S869" s="74">
        <v>7.5</v>
      </c>
    </row>
    <row r="870" spans="1:19" ht="15" customHeight="1">
      <c r="A870" s="14">
        <f t="shared" si="37"/>
        <v>870</v>
      </c>
      <c r="B870" s="121" t="s">
        <v>1660</v>
      </c>
      <c r="C870" s="121"/>
      <c r="D870" s="121" t="s">
        <v>2273</v>
      </c>
      <c r="E870" s="121" t="s">
        <v>113</v>
      </c>
      <c r="F870" s="121" t="s">
        <v>52</v>
      </c>
      <c r="G870" s="121" t="s">
        <v>47</v>
      </c>
      <c r="H870" s="122">
        <v>2020</v>
      </c>
      <c r="I870" s="74">
        <v>100.7</v>
      </c>
      <c r="J870" s="74">
        <v>100.7</v>
      </c>
      <c r="K870" s="74">
        <v>100.7</v>
      </c>
      <c r="L870" s="74">
        <v>100.7</v>
      </c>
      <c r="M870" s="74">
        <v>100.7</v>
      </c>
      <c r="N870" s="74">
        <v>100.7</v>
      </c>
      <c r="O870" s="74">
        <v>100.7</v>
      </c>
      <c r="P870" s="74">
        <v>100.7</v>
      </c>
      <c r="Q870" s="74">
        <v>100.7</v>
      </c>
      <c r="R870" s="74">
        <v>100.7</v>
      </c>
      <c r="S870" s="74">
        <v>100.7</v>
      </c>
    </row>
    <row r="871" spans="1:19" ht="15" customHeight="1">
      <c r="A871" s="14">
        <f t="shared" si="37"/>
        <v>871</v>
      </c>
      <c r="B871" s="121" t="s">
        <v>1504</v>
      </c>
      <c r="C871" s="121"/>
      <c r="D871" s="121" t="s">
        <v>1505</v>
      </c>
      <c r="E871" s="121" t="s">
        <v>513</v>
      </c>
      <c r="F871" s="121" t="s">
        <v>52</v>
      </c>
      <c r="G871" s="121" t="s">
        <v>45</v>
      </c>
      <c r="H871" s="122">
        <v>2017</v>
      </c>
      <c r="I871" s="74">
        <v>10</v>
      </c>
      <c r="J871" s="74">
        <v>10</v>
      </c>
      <c r="K871" s="74">
        <v>10</v>
      </c>
      <c r="L871" s="74">
        <v>10</v>
      </c>
      <c r="M871" s="74">
        <v>10</v>
      </c>
      <c r="N871" s="74">
        <v>10</v>
      </c>
      <c r="O871" s="74">
        <v>10</v>
      </c>
      <c r="P871" s="74">
        <v>10</v>
      </c>
      <c r="Q871" s="74">
        <v>10</v>
      </c>
      <c r="R871" s="74">
        <v>10</v>
      </c>
      <c r="S871" s="74">
        <v>10</v>
      </c>
    </row>
    <row r="872" spans="1:19" ht="15" customHeight="1">
      <c r="A872" s="14">
        <f t="shared" si="37"/>
        <v>872</v>
      </c>
      <c r="B872" s="121" t="s">
        <v>131</v>
      </c>
      <c r="C872" s="121"/>
      <c r="D872" s="121" t="s">
        <v>2710</v>
      </c>
      <c r="E872" s="121" t="s">
        <v>59</v>
      </c>
      <c r="F872" s="121" t="s">
        <v>52</v>
      </c>
      <c r="G872" s="121" t="s">
        <v>45</v>
      </c>
      <c r="H872" s="122">
        <v>2021</v>
      </c>
      <c r="I872" s="74">
        <v>147.6</v>
      </c>
      <c r="J872" s="74">
        <v>147.6</v>
      </c>
      <c r="K872" s="74">
        <v>147.6</v>
      </c>
      <c r="L872" s="74">
        <v>147.6</v>
      </c>
      <c r="M872" s="74">
        <v>147.6</v>
      </c>
      <c r="N872" s="74">
        <v>147.6</v>
      </c>
      <c r="O872" s="74">
        <v>147.6</v>
      </c>
      <c r="P872" s="74">
        <v>147.6</v>
      </c>
      <c r="Q872" s="74">
        <v>147.6</v>
      </c>
      <c r="R872" s="74">
        <v>147.6</v>
      </c>
      <c r="S872" s="74">
        <v>147.6</v>
      </c>
    </row>
    <row r="873" spans="1:19" ht="15" customHeight="1">
      <c r="A873" s="14">
        <f t="shared" si="37"/>
        <v>873</v>
      </c>
      <c r="B873" s="121" t="s">
        <v>2978</v>
      </c>
      <c r="C873" s="121"/>
      <c r="D873" s="121" t="s">
        <v>2979</v>
      </c>
      <c r="E873" s="121" t="s">
        <v>49</v>
      </c>
      <c r="F873" s="121" t="s">
        <v>52</v>
      </c>
      <c r="G873" s="121" t="s">
        <v>47</v>
      </c>
      <c r="H873" s="122">
        <v>2021</v>
      </c>
      <c r="I873" s="74">
        <v>98.5</v>
      </c>
      <c r="J873" s="74">
        <v>98.5</v>
      </c>
      <c r="K873" s="74">
        <v>98.5</v>
      </c>
      <c r="L873" s="74">
        <v>98.5</v>
      </c>
      <c r="M873" s="74">
        <v>98.5</v>
      </c>
      <c r="N873" s="74">
        <v>98.5</v>
      </c>
      <c r="O873" s="74">
        <v>98.5</v>
      </c>
      <c r="P873" s="74">
        <v>98.5</v>
      </c>
      <c r="Q873" s="74">
        <v>98.5</v>
      </c>
      <c r="R873" s="74">
        <v>98.5</v>
      </c>
      <c r="S873" s="74">
        <v>98.5</v>
      </c>
    </row>
    <row r="874" spans="1:19" ht="15" customHeight="1">
      <c r="A874" s="14">
        <f t="shared" si="37"/>
        <v>874</v>
      </c>
      <c r="B874" s="121" t="s">
        <v>2980</v>
      </c>
      <c r="C874" s="121"/>
      <c r="D874" s="121" t="s">
        <v>2981</v>
      </c>
      <c r="E874" s="121" t="s">
        <v>49</v>
      </c>
      <c r="F874" s="121" t="s">
        <v>52</v>
      </c>
      <c r="G874" s="121" t="s">
        <v>47</v>
      </c>
      <c r="H874" s="122">
        <v>2021</v>
      </c>
      <c r="I874" s="74">
        <v>128.30000000000001</v>
      </c>
      <c r="J874" s="74">
        <v>128.30000000000001</v>
      </c>
      <c r="K874" s="74">
        <v>128.30000000000001</v>
      </c>
      <c r="L874" s="74">
        <v>128.30000000000001</v>
      </c>
      <c r="M874" s="74">
        <v>128.30000000000001</v>
      </c>
      <c r="N874" s="74">
        <v>128.30000000000001</v>
      </c>
      <c r="O874" s="74">
        <v>128.30000000000001</v>
      </c>
      <c r="P874" s="74">
        <v>128.30000000000001</v>
      </c>
      <c r="Q874" s="74">
        <v>128.30000000000001</v>
      </c>
      <c r="R874" s="74">
        <v>128.30000000000001</v>
      </c>
      <c r="S874" s="74">
        <v>128.30000000000001</v>
      </c>
    </row>
    <row r="875" spans="1:19" ht="15" customHeight="1">
      <c r="A875" s="14">
        <f t="shared" si="37"/>
        <v>875</v>
      </c>
      <c r="B875" s="121" t="s">
        <v>1506</v>
      </c>
      <c r="C875" s="121"/>
      <c r="D875" s="121" t="s">
        <v>1507</v>
      </c>
      <c r="E875" s="121" t="s">
        <v>1508</v>
      </c>
      <c r="F875" s="121" t="s">
        <v>52</v>
      </c>
      <c r="G875" s="121" t="s">
        <v>45</v>
      </c>
      <c r="H875" s="122">
        <v>2017</v>
      </c>
      <c r="I875" s="74">
        <v>5.3</v>
      </c>
      <c r="J875" s="74">
        <v>5.3</v>
      </c>
      <c r="K875" s="74">
        <v>5.3</v>
      </c>
      <c r="L875" s="74">
        <v>5.3</v>
      </c>
      <c r="M875" s="74">
        <v>5.3</v>
      </c>
      <c r="N875" s="74">
        <v>5.3</v>
      </c>
      <c r="O875" s="74">
        <v>5.3</v>
      </c>
      <c r="P875" s="74">
        <v>5.3</v>
      </c>
      <c r="Q875" s="74">
        <v>5.3</v>
      </c>
      <c r="R875" s="74">
        <v>5.3</v>
      </c>
      <c r="S875" s="74">
        <v>5.3</v>
      </c>
    </row>
    <row r="876" spans="1:19" ht="15" customHeight="1">
      <c r="A876" s="14">
        <f t="shared" si="37"/>
        <v>876</v>
      </c>
      <c r="B876" s="121" t="s">
        <v>1509</v>
      </c>
      <c r="C876" s="121"/>
      <c r="D876" s="121" t="s">
        <v>1510</v>
      </c>
      <c r="E876" s="121" t="s">
        <v>592</v>
      </c>
      <c r="F876" s="121" t="s">
        <v>52</v>
      </c>
      <c r="G876" s="121" t="s">
        <v>46</v>
      </c>
      <c r="H876" s="122">
        <v>2019</v>
      </c>
      <c r="I876" s="74">
        <v>10</v>
      </c>
      <c r="J876" s="74">
        <v>10</v>
      </c>
      <c r="K876" s="74">
        <v>10</v>
      </c>
      <c r="L876" s="74">
        <v>10</v>
      </c>
      <c r="M876" s="74">
        <v>10</v>
      </c>
      <c r="N876" s="74">
        <v>10</v>
      </c>
      <c r="O876" s="74">
        <v>10</v>
      </c>
      <c r="P876" s="74">
        <v>10</v>
      </c>
      <c r="Q876" s="74">
        <v>10</v>
      </c>
      <c r="R876" s="74">
        <v>10</v>
      </c>
      <c r="S876" s="74">
        <v>10</v>
      </c>
    </row>
    <row r="877" spans="1:19" ht="15" customHeight="1">
      <c r="A877" s="14">
        <f t="shared" si="37"/>
        <v>877</v>
      </c>
      <c r="B877" s="121" t="s">
        <v>2982</v>
      </c>
      <c r="C877" s="121"/>
      <c r="D877" s="121" t="s">
        <v>2983</v>
      </c>
      <c r="E877" s="121" t="s">
        <v>132</v>
      </c>
      <c r="F877" s="121" t="s">
        <v>52</v>
      </c>
      <c r="G877" s="121" t="s">
        <v>55</v>
      </c>
      <c r="H877" s="122">
        <v>2021</v>
      </c>
      <c r="I877" s="74">
        <v>121.4</v>
      </c>
      <c r="J877" s="74">
        <v>121.4</v>
      </c>
      <c r="K877" s="74">
        <v>121.4</v>
      </c>
      <c r="L877" s="74">
        <v>121.4</v>
      </c>
      <c r="M877" s="74">
        <v>121.4</v>
      </c>
      <c r="N877" s="74">
        <v>121.4</v>
      </c>
      <c r="O877" s="74">
        <v>121.4</v>
      </c>
      <c r="P877" s="74">
        <v>121.4</v>
      </c>
      <c r="Q877" s="74">
        <v>121.4</v>
      </c>
      <c r="R877" s="74">
        <v>121.4</v>
      </c>
      <c r="S877" s="74">
        <v>121.4</v>
      </c>
    </row>
    <row r="878" spans="1:19" ht="15" customHeight="1">
      <c r="A878" s="14">
        <f t="shared" si="37"/>
        <v>878</v>
      </c>
      <c r="B878" s="121" t="s">
        <v>2984</v>
      </c>
      <c r="C878" s="121"/>
      <c r="D878" s="121" t="s">
        <v>2985</v>
      </c>
      <c r="E878" s="121" t="s">
        <v>132</v>
      </c>
      <c r="F878" s="121" t="s">
        <v>52</v>
      </c>
      <c r="G878" s="121" t="s">
        <v>55</v>
      </c>
      <c r="H878" s="122">
        <v>2021</v>
      </c>
      <c r="I878" s="74">
        <v>118.6</v>
      </c>
      <c r="J878" s="74">
        <v>118.6</v>
      </c>
      <c r="K878" s="74">
        <v>118.6</v>
      </c>
      <c r="L878" s="74">
        <v>118.6</v>
      </c>
      <c r="M878" s="74">
        <v>118.6</v>
      </c>
      <c r="N878" s="74">
        <v>118.6</v>
      </c>
      <c r="O878" s="74">
        <v>118.6</v>
      </c>
      <c r="P878" s="74">
        <v>118.6</v>
      </c>
      <c r="Q878" s="74">
        <v>118.6</v>
      </c>
      <c r="R878" s="74">
        <v>118.6</v>
      </c>
      <c r="S878" s="74">
        <v>118.6</v>
      </c>
    </row>
    <row r="879" spans="1:19" ht="15" customHeight="1">
      <c r="A879" s="14">
        <f t="shared" si="37"/>
        <v>879</v>
      </c>
      <c r="B879" s="121" t="s">
        <v>1511</v>
      </c>
      <c r="C879" s="121"/>
      <c r="D879" s="121" t="s">
        <v>1512</v>
      </c>
      <c r="E879" s="121" t="s">
        <v>1340</v>
      </c>
      <c r="F879" s="121" t="s">
        <v>52</v>
      </c>
      <c r="G879" s="121" t="s">
        <v>45</v>
      </c>
      <c r="H879" s="122">
        <v>2017</v>
      </c>
      <c r="I879" s="74">
        <v>5.2</v>
      </c>
      <c r="J879" s="74">
        <v>5.2</v>
      </c>
      <c r="K879" s="74">
        <v>5.2</v>
      </c>
      <c r="L879" s="74">
        <v>5.2</v>
      </c>
      <c r="M879" s="74">
        <v>5.2</v>
      </c>
      <c r="N879" s="74">
        <v>5.2</v>
      </c>
      <c r="O879" s="74">
        <v>5.2</v>
      </c>
      <c r="P879" s="74">
        <v>5.2</v>
      </c>
      <c r="Q879" s="74">
        <v>5.2</v>
      </c>
      <c r="R879" s="74">
        <v>5.2</v>
      </c>
      <c r="S879" s="74">
        <v>5.2</v>
      </c>
    </row>
    <row r="880" spans="1:19" ht="15" customHeight="1">
      <c r="A880" s="14">
        <f t="shared" si="37"/>
        <v>880</v>
      </c>
      <c r="B880" s="121" t="s">
        <v>1648</v>
      </c>
      <c r="C880" s="121"/>
      <c r="D880" s="121" t="s">
        <v>2274</v>
      </c>
      <c r="E880" s="121" t="s">
        <v>57</v>
      </c>
      <c r="F880" s="121" t="s">
        <v>52</v>
      </c>
      <c r="G880" s="121" t="s">
        <v>47</v>
      </c>
      <c r="H880" s="122">
        <v>2020</v>
      </c>
      <c r="I880" s="74">
        <v>180</v>
      </c>
      <c r="J880" s="74">
        <v>180</v>
      </c>
      <c r="K880" s="74">
        <v>180</v>
      </c>
      <c r="L880" s="74">
        <v>180</v>
      </c>
      <c r="M880" s="74">
        <v>180</v>
      </c>
      <c r="N880" s="74">
        <v>180</v>
      </c>
      <c r="O880" s="74">
        <v>180</v>
      </c>
      <c r="P880" s="74">
        <v>180</v>
      </c>
      <c r="Q880" s="74">
        <v>180</v>
      </c>
      <c r="R880" s="74">
        <v>180</v>
      </c>
      <c r="S880" s="74">
        <v>180</v>
      </c>
    </row>
    <row r="881" spans="1:19" ht="15" customHeight="1">
      <c r="A881" s="14">
        <f t="shared" si="37"/>
        <v>881</v>
      </c>
      <c r="B881" s="121" t="s">
        <v>1448</v>
      </c>
      <c r="C881" s="121"/>
      <c r="D881" s="121" t="s">
        <v>1449</v>
      </c>
      <c r="E881" s="121" t="s">
        <v>51</v>
      </c>
      <c r="F881" s="121" t="s">
        <v>52</v>
      </c>
      <c r="G881" s="121" t="s">
        <v>46</v>
      </c>
      <c r="H881" s="122">
        <v>2013</v>
      </c>
      <c r="I881" s="74">
        <v>39.18</v>
      </c>
      <c r="J881" s="74">
        <v>39.200000000000003</v>
      </c>
      <c r="K881" s="74">
        <v>39.200000000000003</v>
      </c>
      <c r="L881" s="74">
        <v>39.200000000000003</v>
      </c>
      <c r="M881" s="74">
        <v>39.200000000000003</v>
      </c>
      <c r="N881" s="74">
        <v>39.200000000000003</v>
      </c>
      <c r="O881" s="74">
        <v>39.200000000000003</v>
      </c>
      <c r="P881" s="74">
        <v>39.200000000000003</v>
      </c>
      <c r="Q881" s="74">
        <v>39.200000000000003</v>
      </c>
      <c r="R881" s="74">
        <v>39.200000000000003</v>
      </c>
      <c r="S881" s="74">
        <v>39.200000000000003</v>
      </c>
    </row>
    <row r="882" spans="1:19" ht="15" customHeight="1">
      <c r="A882" s="14">
        <f t="shared" si="37"/>
        <v>882</v>
      </c>
      <c r="B882" s="121" t="s">
        <v>1513</v>
      </c>
      <c r="C882" s="121"/>
      <c r="D882" s="121" t="s">
        <v>1514</v>
      </c>
      <c r="E882" s="121" t="s">
        <v>51</v>
      </c>
      <c r="F882" s="121" t="s">
        <v>52</v>
      </c>
      <c r="G882" s="121" t="s">
        <v>46</v>
      </c>
      <c r="H882" s="122">
        <v>2014</v>
      </c>
      <c r="I882" s="74">
        <v>4.4000000000000004</v>
      </c>
      <c r="J882" s="74">
        <v>4.4000000000000004</v>
      </c>
      <c r="K882" s="74">
        <v>4.4000000000000004</v>
      </c>
      <c r="L882" s="74">
        <v>4.4000000000000004</v>
      </c>
      <c r="M882" s="74">
        <v>4.4000000000000004</v>
      </c>
      <c r="N882" s="74">
        <v>4.4000000000000004</v>
      </c>
      <c r="O882" s="74">
        <v>4.4000000000000004</v>
      </c>
      <c r="P882" s="74">
        <v>4.4000000000000004</v>
      </c>
      <c r="Q882" s="74">
        <v>4.4000000000000004</v>
      </c>
      <c r="R882" s="74">
        <v>4.4000000000000004</v>
      </c>
      <c r="S882" s="74">
        <v>4.4000000000000004</v>
      </c>
    </row>
    <row r="883" spans="1:19" ht="15" customHeight="1">
      <c r="A883" s="14">
        <f t="shared" si="37"/>
        <v>883</v>
      </c>
      <c r="B883" s="121" t="s">
        <v>1517</v>
      </c>
      <c r="C883" s="121"/>
      <c r="D883" s="121" t="s">
        <v>1518</v>
      </c>
      <c r="E883" s="121" t="s">
        <v>51</v>
      </c>
      <c r="F883" s="121" t="s">
        <v>52</v>
      </c>
      <c r="G883" s="121" t="s">
        <v>46</v>
      </c>
      <c r="H883" s="122">
        <v>2014</v>
      </c>
      <c r="I883" s="74">
        <v>5.5</v>
      </c>
      <c r="J883" s="74">
        <v>5.5</v>
      </c>
      <c r="K883" s="74">
        <v>5.5</v>
      </c>
      <c r="L883" s="74">
        <v>5.5</v>
      </c>
      <c r="M883" s="74">
        <v>5.5</v>
      </c>
      <c r="N883" s="74">
        <v>5.5</v>
      </c>
      <c r="O883" s="74">
        <v>5.5</v>
      </c>
      <c r="P883" s="74">
        <v>5.5</v>
      </c>
      <c r="Q883" s="74">
        <v>5.5</v>
      </c>
      <c r="R883" s="74">
        <v>5.5</v>
      </c>
      <c r="S883" s="74">
        <v>5.5</v>
      </c>
    </row>
    <row r="884" spans="1:19" ht="15" customHeight="1">
      <c r="A884" s="14">
        <f t="shared" si="37"/>
        <v>884</v>
      </c>
      <c r="B884" s="121" t="s">
        <v>1450</v>
      </c>
      <c r="C884" s="121"/>
      <c r="D884" s="121" t="s">
        <v>1451</v>
      </c>
      <c r="E884" s="121" t="s">
        <v>1023</v>
      </c>
      <c r="F884" s="121" t="s">
        <v>52</v>
      </c>
      <c r="G884" s="121" t="s">
        <v>46</v>
      </c>
      <c r="H884" s="122">
        <v>2014</v>
      </c>
      <c r="I884" s="74">
        <v>37.619999999999997</v>
      </c>
      <c r="J884" s="74">
        <v>37.6</v>
      </c>
      <c r="K884" s="74">
        <v>37.6</v>
      </c>
      <c r="L884" s="74">
        <v>37.6</v>
      </c>
      <c r="M884" s="74">
        <v>37.6</v>
      </c>
      <c r="N884" s="74">
        <v>37.6</v>
      </c>
      <c r="O884" s="74">
        <v>37.6</v>
      </c>
      <c r="P884" s="74">
        <v>37.6</v>
      </c>
      <c r="Q884" s="74">
        <v>37.6</v>
      </c>
      <c r="R884" s="74">
        <v>37.6</v>
      </c>
      <c r="S884" s="74">
        <v>37.6</v>
      </c>
    </row>
    <row r="885" spans="1:19" ht="15" customHeight="1">
      <c r="A885" s="14">
        <f t="shared" si="37"/>
        <v>885</v>
      </c>
      <c r="B885" s="121" t="s">
        <v>1452</v>
      </c>
      <c r="C885" s="121"/>
      <c r="D885" s="121" t="s">
        <v>1453</v>
      </c>
      <c r="E885" s="121" t="s">
        <v>1454</v>
      </c>
      <c r="F885" s="121" t="s">
        <v>52</v>
      </c>
      <c r="G885" s="121" t="s">
        <v>46</v>
      </c>
      <c r="H885" s="122">
        <v>2015</v>
      </c>
      <c r="I885" s="74">
        <v>100</v>
      </c>
      <c r="J885" s="74">
        <v>100</v>
      </c>
      <c r="K885" s="74">
        <v>100</v>
      </c>
      <c r="L885" s="74">
        <v>100</v>
      </c>
      <c r="M885" s="74">
        <v>100</v>
      </c>
      <c r="N885" s="74">
        <v>100</v>
      </c>
      <c r="O885" s="74">
        <v>100</v>
      </c>
      <c r="P885" s="74">
        <v>100</v>
      </c>
      <c r="Q885" s="74">
        <v>100</v>
      </c>
      <c r="R885" s="74">
        <v>100</v>
      </c>
      <c r="S885" s="74">
        <v>100</v>
      </c>
    </row>
    <row r="886" spans="1:19" ht="15" customHeight="1">
      <c r="A886" s="14">
        <f t="shared" si="37"/>
        <v>886</v>
      </c>
      <c r="B886" s="121" t="s">
        <v>1455</v>
      </c>
      <c r="C886" s="121"/>
      <c r="D886" s="121" t="s">
        <v>1456</v>
      </c>
      <c r="E886" s="121" t="s">
        <v>56</v>
      </c>
      <c r="F886" s="121" t="s">
        <v>52</v>
      </c>
      <c r="G886" s="121" t="s">
        <v>47</v>
      </c>
      <c r="H886" s="122">
        <v>2017</v>
      </c>
      <c r="I886" s="74">
        <v>110.2</v>
      </c>
      <c r="J886" s="74">
        <v>110.2</v>
      </c>
      <c r="K886" s="74">
        <v>110.2</v>
      </c>
      <c r="L886" s="74">
        <v>110.2</v>
      </c>
      <c r="M886" s="74">
        <v>110.2</v>
      </c>
      <c r="N886" s="74">
        <v>110.2</v>
      </c>
      <c r="O886" s="74">
        <v>110.2</v>
      </c>
      <c r="P886" s="74">
        <v>110.2</v>
      </c>
      <c r="Q886" s="74">
        <v>110.2</v>
      </c>
      <c r="R886" s="74">
        <v>110.2</v>
      </c>
      <c r="S886" s="74">
        <v>110.2</v>
      </c>
    </row>
    <row r="887" spans="1:19" ht="15" customHeight="1">
      <c r="A887" s="14">
        <f t="shared" si="37"/>
        <v>887</v>
      </c>
      <c r="B887" s="121" t="s">
        <v>1457</v>
      </c>
      <c r="C887" s="121"/>
      <c r="D887" s="121" t="s">
        <v>1458</v>
      </c>
      <c r="E887" s="121" t="s">
        <v>1141</v>
      </c>
      <c r="F887" s="121" t="s">
        <v>52</v>
      </c>
      <c r="G887" s="121" t="s">
        <v>47</v>
      </c>
      <c r="H887" s="122">
        <v>2016</v>
      </c>
      <c r="I887" s="74">
        <v>112</v>
      </c>
      <c r="J887" s="74">
        <v>112</v>
      </c>
      <c r="K887" s="74">
        <v>112</v>
      </c>
      <c r="L887" s="74">
        <v>112</v>
      </c>
      <c r="M887" s="74">
        <v>112</v>
      </c>
      <c r="N887" s="74">
        <v>112</v>
      </c>
      <c r="O887" s="74">
        <v>112</v>
      </c>
      <c r="P887" s="74">
        <v>112</v>
      </c>
      <c r="Q887" s="74">
        <v>112</v>
      </c>
      <c r="R887" s="74">
        <v>112</v>
      </c>
      <c r="S887" s="74">
        <v>112</v>
      </c>
    </row>
    <row r="888" spans="1:19" ht="15" customHeight="1">
      <c r="A888" s="14">
        <f t="shared" si="37"/>
        <v>888</v>
      </c>
      <c r="B888" s="121" t="s">
        <v>1737</v>
      </c>
      <c r="C888" s="121"/>
      <c r="D888" s="121" t="s">
        <v>1739</v>
      </c>
      <c r="E888" s="121" t="s">
        <v>1214</v>
      </c>
      <c r="F888" s="121" t="s">
        <v>52</v>
      </c>
      <c r="G888" s="121" t="s">
        <v>47</v>
      </c>
      <c r="H888" s="122">
        <v>2019</v>
      </c>
      <c r="I888" s="74">
        <v>125.04</v>
      </c>
      <c r="J888" s="74">
        <v>125.1</v>
      </c>
      <c r="K888" s="74">
        <v>125.1</v>
      </c>
      <c r="L888" s="74">
        <v>125.1</v>
      </c>
      <c r="M888" s="74">
        <v>125.1</v>
      </c>
      <c r="N888" s="74">
        <v>125.1</v>
      </c>
      <c r="O888" s="74">
        <v>125.1</v>
      </c>
      <c r="P888" s="74">
        <v>125.1</v>
      </c>
      <c r="Q888" s="74">
        <v>125.1</v>
      </c>
      <c r="R888" s="74">
        <v>125.1</v>
      </c>
      <c r="S888" s="74">
        <v>125.1</v>
      </c>
    </row>
    <row r="889" spans="1:19" ht="15" customHeight="1">
      <c r="A889" s="14">
        <f t="shared" si="37"/>
        <v>889</v>
      </c>
      <c r="B889" s="121" t="s">
        <v>1738</v>
      </c>
      <c r="C889" s="121"/>
      <c r="D889" s="121" t="s">
        <v>1740</v>
      </c>
      <c r="E889" s="121" t="s">
        <v>1214</v>
      </c>
      <c r="F889" s="121" t="s">
        <v>52</v>
      </c>
      <c r="G889" s="121" t="s">
        <v>47</v>
      </c>
      <c r="H889" s="122">
        <v>2019</v>
      </c>
      <c r="I889" s="74">
        <v>127.95</v>
      </c>
      <c r="J889" s="74">
        <v>128.1</v>
      </c>
      <c r="K889" s="74">
        <v>128.1</v>
      </c>
      <c r="L889" s="74">
        <v>128.1</v>
      </c>
      <c r="M889" s="74">
        <v>128.1</v>
      </c>
      <c r="N889" s="74">
        <v>128.1</v>
      </c>
      <c r="O889" s="74">
        <v>128.1</v>
      </c>
      <c r="P889" s="74">
        <v>128.1</v>
      </c>
      <c r="Q889" s="74">
        <v>128.1</v>
      </c>
      <c r="R889" s="74">
        <v>128.1</v>
      </c>
      <c r="S889" s="74">
        <v>128.1</v>
      </c>
    </row>
    <row r="890" spans="1:19">
      <c r="A890" s="14">
        <f t="shared" si="37"/>
        <v>890</v>
      </c>
      <c r="B890" s="121" t="s">
        <v>1677</v>
      </c>
      <c r="C890" s="121"/>
      <c r="D890" s="121" t="s">
        <v>2711</v>
      </c>
      <c r="E890" s="121" t="s">
        <v>988</v>
      </c>
      <c r="F890" s="121" t="s">
        <v>52</v>
      </c>
      <c r="G890" s="121" t="s">
        <v>45</v>
      </c>
      <c r="H890" s="122">
        <v>2021</v>
      </c>
      <c r="I890" s="74">
        <v>83.9</v>
      </c>
      <c r="J890" s="74">
        <v>83.9</v>
      </c>
      <c r="K890" s="74">
        <v>83.9</v>
      </c>
      <c r="L890" s="74">
        <v>83.9</v>
      </c>
      <c r="M890" s="74">
        <v>83.9</v>
      </c>
      <c r="N890" s="74">
        <v>83.9</v>
      </c>
      <c r="O890" s="74">
        <v>83.9</v>
      </c>
      <c r="P890" s="74">
        <v>83.9</v>
      </c>
      <c r="Q890" s="74">
        <v>83.9</v>
      </c>
      <c r="R890" s="74">
        <v>83.9</v>
      </c>
      <c r="S890" s="74">
        <v>83.9</v>
      </c>
    </row>
    <row r="891" spans="1:19" ht="15" customHeight="1">
      <c r="A891" s="14">
        <f t="shared" si="37"/>
        <v>891</v>
      </c>
      <c r="B891" s="121" t="s">
        <v>1519</v>
      </c>
      <c r="C891" s="121"/>
      <c r="D891" s="121" t="s">
        <v>1520</v>
      </c>
      <c r="E891" s="121" t="s">
        <v>352</v>
      </c>
      <c r="F891" s="121" t="s">
        <v>52</v>
      </c>
      <c r="G891" s="121" t="s">
        <v>46</v>
      </c>
      <c r="H891" s="122">
        <v>2017</v>
      </c>
      <c r="I891" s="74">
        <v>2.6</v>
      </c>
      <c r="J891" s="74">
        <v>2.6</v>
      </c>
      <c r="K891" s="74">
        <v>2.6</v>
      </c>
      <c r="L891" s="74">
        <v>2.6</v>
      </c>
      <c r="M891" s="74">
        <v>2.6</v>
      </c>
      <c r="N891" s="74">
        <v>2.6</v>
      </c>
      <c r="O891" s="74">
        <v>2.6</v>
      </c>
      <c r="P891" s="74">
        <v>2.6</v>
      </c>
      <c r="Q891" s="74">
        <v>2.6</v>
      </c>
      <c r="R891" s="74">
        <v>2.6</v>
      </c>
      <c r="S891" s="74">
        <v>2.6</v>
      </c>
    </row>
    <row r="892" spans="1:19" ht="15" customHeight="1">
      <c r="A892" s="14">
        <f t="shared" si="37"/>
        <v>892</v>
      </c>
      <c r="B892" s="121" t="s">
        <v>2712</v>
      </c>
      <c r="C892" s="121"/>
      <c r="D892" s="121" t="s">
        <v>2275</v>
      </c>
      <c r="E892" s="121" t="s">
        <v>113</v>
      </c>
      <c r="F892" s="121" t="s">
        <v>52</v>
      </c>
      <c r="G892" s="121" t="s">
        <v>47</v>
      </c>
      <c r="H892" s="122">
        <v>2020</v>
      </c>
      <c r="I892" s="74">
        <v>153.6</v>
      </c>
      <c r="J892" s="74">
        <v>153.6</v>
      </c>
      <c r="K892" s="74">
        <v>153.6</v>
      </c>
      <c r="L892" s="74">
        <v>153.6</v>
      </c>
      <c r="M892" s="74">
        <v>153.6</v>
      </c>
      <c r="N892" s="74">
        <v>153.6</v>
      </c>
      <c r="O892" s="74">
        <v>153.6</v>
      </c>
      <c r="P892" s="74">
        <v>153.6</v>
      </c>
      <c r="Q892" s="74">
        <v>153.6</v>
      </c>
      <c r="R892" s="74">
        <v>153.6</v>
      </c>
      <c r="S892" s="74">
        <v>153.6</v>
      </c>
    </row>
    <row r="893" spans="1:19" ht="15" customHeight="1">
      <c r="A893" s="14">
        <f t="shared" si="37"/>
        <v>893</v>
      </c>
      <c r="B893" s="121" t="s">
        <v>2713</v>
      </c>
      <c r="C893" s="121"/>
      <c r="D893" s="121" t="s">
        <v>2276</v>
      </c>
      <c r="E893" s="121" t="s">
        <v>113</v>
      </c>
      <c r="F893" s="121" t="s">
        <v>52</v>
      </c>
      <c r="G893" s="121" t="s">
        <v>47</v>
      </c>
      <c r="H893" s="122">
        <v>2020</v>
      </c>
      <c r="I893" s="74">
        <v>150</v>
      </c>
      <c r="J893" s="74">
        <v>150</v>
      </c>
      <c r="K893" s="74">
        <v>150</v>
      </c>
      <c r="L893" s="74">
        <v>150</v>
      </c>
      <c r="M893" s="74">
        <v>150</v>
      </c>
      <c r="N893" s="74">
        <v>150</v>
      </c>
      <c r="O893" s="74">
        <v>150</v>
      </c>
      <c r="P893" s="74">
        <v>150</v>
      </c>
      <c r="Q893" s="74">
        <v>150</v>
      </c>
      <c r="R893" s="74">
        <v>150</v>
      </c>
      <c r="S893" s="74">
        <v>150</v>
      </c>
    </row>
    <row r="894" spans="1:19" ht="15" customHeight="1">
      <c r="A894" s="14">
        <f t="shared" si="37"/>
        <v>894</v>
      </c>
      <c r="B894" s="121" t="s">
        <v>2714</v>
      </c>
      <c r="C894" s="121"/>
      <c r="D894" s="121" t="s">
        <v>2715</v>
      </c>
      <c r="E894" s="121" t="s">
        <v>113</v>
      </c>
      <c r="F894" s="121" t="s">
        <v>52</v>
      </c>
      <c r="G894" s="121" t="s">
        <v>47</v>
      </c>
      <c r="H894" s="122">
        <v>2021</v>
      </c>
      <c r="I894" s="74">
        <v>126.5</v>
      </c>
      <c r="J894" s="74">
        <v>126.5</v>
      </c>
      <c r="K894" s="74">
        <v>126.5</v>
      </c>
      <c r="L894" s="74">
        <v>126.5</v>
      </c>
      <c r="M894" s="74">
        <v>126.5</v>
      </c>
      <c r="N894" s="74">
        <v>126.5</v>
      </c>
      <c r="O894" s="74">
        <v>126.5</v>
      </c>
      <c r="P894" s="74">
        <v>126.5</v>
      </c>
      <c r="Q894" s="74">
        <v>126.5</v>
      </c>
      <c r="R894" s="74">
        <v>126.5</v>
      </c>
      <c r="S894" s="74">
        <v>126.5</v>
      </c>
    </row>
    <row r="895" spans="1:19" ht="15" customHeight="1">
      <c r="A895" s="14">
        <f t="shared" si="37"/>
        <v>895</v>
      </c>
      <c r="B895" s="121" t="s">
        <v>2716</v>
      </c>
      <c r="C895" s="121"/>
      <c r="D895" s="121" t="s">
        <v>2717</v>
      </c>
      <c r="E895" s="121" t="s">
        <v>113</v>
      </c>
      <c r="F895" s="121" t="s">
        <v>52</v>
      </c>
      <c r="G895" s="121" t="s">
        <v>47</v>
      </c>
      <c r="H895" s="122">
        <v>2021</v>
      </c>
      <c r="I895" s="74">
        <v>126.4</v>
      </c>
      <c r="J895" s="74">
        <v>126.4</v>
      </c>
      <c r="K895" s="74">
        <v>126.4</v>
      </c>
      <c r="L895" s="74">
        <v>126.4</v>
      </c>
      <c r="M895" s="74">
        <v>126.4</v>
      </c>
      <c r="N895" s="74">
        <v>126.4</v>
      </c>
      <c r="O895" s="74">
        <v>126.4</v>
      </c>
      <c r="P895" s="74">
        <v>126.4</v>
      </c>
      <c r="Q895" s="74">
        <v>126.4</v>
      </c>
      <c r="R895" s="74">
        <v>126.4</v>
      </c>
      <c r="S895" s="74">
        <v>126.4</v>
      </c>
    </row>
    <row r="896" spans="1:19" ht="15" customHeight="1">
      <c r="A896" s="14">
        <f t="shared" si="37"/>
        <v>896</v>
      </c>
      <c r="B896" s="121" t="s">
        <v>1790</v>
      </c>
      <c r="C896" s="121"/>
      <c r="D896" s="121" t="s">
        <v>2201</v>
      </c>
      <c r="E896" s="121" t="s">
        <v>61</v>
      </c>
      <c r="F896" s="121" t="s">
        <v>52</v>
      </c>
      <c r="G896" s="121" t="s">
        <v>47</v>
      </c>
      <c r="H896" s="122">
        <v>2020</v>
      </c>
      <c r="I896" s="74">
        <v>102.5</v>
      </c>
      <c r="J896" s="74">
        <v>102.5</v>
      </c>
      <c r="K896" s="74">
        <v>102.5</v>
      </c>
      <c r="L896" s="74">
        <v>102.5</v>
      </c>
      <c r="M896" s="74">
        <v>102.5</v>
      </c>
      <c r="N896" s="74">
        <v>102.5</v>
      </c>
      <c r="O896" s="74">
        <v>102.5</v>
      </c>
      <c r="P896" s="74">
        <v>102.5</v>
      </c>
      <c r="Q896" s="74">
        <v>102.5</v>
      </c>
      <c r="R896" s="74">
        <v>102.5</v>
      </c>
      <c r="S896" s="74">
        <v>102.5</v>
      </c>
    </row>
    <row r="897" spans="1:19" ht="15" customHeight="1">
      <c r="A897" s="14">
        <f t="shared" si="37"/>
        <v>897</v>
      </c>
      <c r="B897" s="121" t="s">
        <v>1790</v>
      </c>
      <c r="C897" s="121"/>
      <c r="D897" s="121" t="s">
        <v>2202</v>
      </c>
      <c r="E897" s="121" t="s">
        <v>61</v>
      </c>
      <c r="F897" s="121" t="s">
        <v>52</v>
      </c>
      <c r="G897" s="121" t="s">
        <v>47</v>
      </c>
      <c r="H897" s="122">
        <v>2020</v>
      </c>
      <c r="I897" s="74">
        <v>102.5</v>
      </c>
      <c r="J897" s="74">
        <v>102.5</v>
      </c>
      <c r="K897" s="74">
        <v>102.5</v>
      </c>
      <c r="L897" s="74">
        <v>102.5</v>
      </c>
      <c r="M897" s="74">
        <v>102.5</v>
      </c>
      <c r="N897" s="74">
        <v>102.5</v>
      </c>
      <c r="O897" s="74">
        <v>102.5</v>
      </c>
      <c r="P897" s="74">
        <v>102.5</v>
      </c>
      <c r="Q897" s="74">
        <v>102.5</v>
      </c>
      <c r="R897" s="74">
        <v>102.5</v>
      </c>
      <c r="S897" s="74">
        <v>102.5</v>
      </c>
    </row>
    <row r="898" spans="1:19" ht="15" customHeight="1">
      <c r="A898" s="14">
        <f t="shared" si="37"/>
        <v>898</v>
      </c>
      <c r="B898" s="121" t="s">
        <v>1791</v>
      </c>
      <c r="C898" s="121"/>
      <c r="D898" s="121" t="s">
        <v>2277</v>
      </c>
      <c r="E898" s="121" t="s">
        <v>61</v>
      </c>
      <c r="F898" s="121" t="s">
        <v>52</v>
      </c>
      <c r="G898" s="121" t="s">
        <v>47</v>
      </c>
      <c r="H898" s="122">
        <v>2020</v>
      </c>
      <c r="I898" s="74">
        <v>97.5</v>
      </c>
      <c r="J898" s="74">
        <v>97.5</v>
      </c>
      <c r="K898" s="74">
        <v>97.5</v>
      </c>
      <c r="L898" s="74">
        <v>97.5</v>
      </c>
      <c r="M898" s="74">
        <v>97.5</v>
      </c>
      <c r="N898" s="74">
        <v>97.5</v>
      </c>
      <c r="O898" s="74">
        <v>97.5</v>
      </c>
      <c r="P898" s="74">
        <v>97.5</v>
      </c>
      <c r="Q898" s="74">
        <v>97.5</v>
      </c>
      <c r="R898" s="74">
        <v>97.5</v>
      </c>
      <c r="S898" s="74">
        <v>97.5</v>
      </c>
    </row>
    <row r="899" spans="1:19" ht="15" customHeight="1">
      <c r="A899" s="14">
        <f t="shared" si="37"/>
        <v>899</v>
      </c>
      <c r="B899" s="121" t="s">
        <v>1791</v>
      </c>
      <c r="C899" s="121"/>
      <c r="D899" s="121" t="s">
        <v>2278</v>
      </c>
      <c r="E899" s="121" t="s">
        <v>61</v>
      </c>
      <c r="F899" s="121" t="s">
        <v>52</v>
      </c>
      <c r="G899" s="121" t="s">
        <v>47</v>
      </c>
      <c r="H899" s="122">
        <v>2020</v>
      </c>
      <c r="I899" s="74">
        <v>107.5</v>
      </c>
      <c r="J899" s="74">
        <v>107.5</v>
      </c>
      <c r="K899" s="74">
        <v>107.5</v>
      </c>
      <c r="L899" s="74">
        <v>107.5</v>
      </c>
      <c r="M899" s="74">
        <v>107.5</v>
      </c>
      <c r="N899" s="74">
        <v>107.5</v>
      </c>
      <c r="O899" s="74">
        <v>107.5</v>
      </c>
      <c r="P899" s="74">
        <v>107.5</v>
      </c>
      <c r="Q899" s="74">
        <v>107.5</v>
      </c>
      <c r="R899" s="74">
        <v>107.5</v>
      </c>
      <c r="S899" s="74">
        <v>107.5</v>
      </c>
    </row>
    <row r="900" spans="1:19">
      <c r="A900" s="14">
        <f t="shared" si="37"/>
        <v>900</v>
      </c>
      <c r="B900" s="121" t="s">
        <v>1652</v>
      </c>
      <c r="C900" s="121"/>
      <c r="D900" s="121" t="s">
        <v>2279</v>
      </c>
      <c r="E900" s="121" t="s">
        <v>1174</v>
      </c>
      <c r="F900" s="121" t="s">
        <v>52</v>
      </c>
      <c r="G900" s="121" t="s">
        <v>47</v>
      </c>
      <c r="H900" s="122">
        <v>2020</v>
      </c>
      <c r="I900" s="74">
        <v>211.19</v>
      </c>
      <c r="J900" s="74">
        <v>200</v>
      </c>
      <c r="K900" s="74">
        <v>200</v>
      </c>
      <c r="L900" s="74">
        <v>200</v>
      </c>
      <c r="M900" s="74">
        <v>200</v>
      </c>
      <c r="N900" s="74">
        <v>200</v>
      </c>
      <c r="O900" s="74">
        <v>200</v>
      </c>
      <c r="P900" s="74">
        <v>200</v>
      </c>
      <c r="Q900" s="74">
        <v>200</v>
      </c>
      <c r="R900" s="74">
        <v>200</v>
      </c>
      <c r="S900" s="74">
        <v>200</v>
      </c>
    </row>
    <row r="901" spans="1:19">
      <c r="A901" s="14">
        <f t="shared" si="37"/>
        <v>901</v>
      </c>
      <c r="B901" s="121" t="s">
        <v>1459</v>
      </c>
      <c r="C901" s="121"/>
      <c r="D901" s="121" t="s">
        <v>1460</v>
      </c>
      <c r="E901" s="121" t="s">
        <v>56</v>
      </c>
      <c r="F901" s="121" t="s">
        <v>52</v>
      </c>
      <c r="G901" s="121" t="s">
        <v>47</v>
      </c>
      <c r="H901" s="122">
        <v>2016</v>
      </c>
      <c r="I901" s="74">
        <v>78.75</v>
      </c>
      <c r="J901" s="74">
        <v>78.8</v>
      </c>
      <c r="K901" s="74">
        <v>78.8</v>
      </c>
      <c r="L901" s="74">
        <v>78.8</v>
      </c>
      <c r="M901" s="74">
        <v>78.8</v>
      </c>
      <c r="N901" s="74">
        <v>78.8</v>
      </c>
      <c r="O901" s="74">
        <v>78.8</v>
      </c>
      <c r="P901" s="74">
        <v>78.8</v>
      </c>
      <c r="Q901" s="74">
        <v>78.8</v>
      </c>
      <c r="R901" s="74">
        <v>78.8</v>
      </c>
      <c r="S901" s="74">
        <v>78.8</v>
      </c>
    </row>
    <row r="902" spans="1:19">
      <c r="A902" s="14">
        <f t="shared" ref="A902:A965" si="38">A901+1</f>
        <v>902</v>
      </c>
      <c r="B902" s="121" t="s">
        <v>1461</v>
      </c>
      <c r="C902" s="121"/>
      <c r="D902" s="121" t="s">
        <v>1462</v>
      </c>
      <c r="E902" s="121" t="s">
        <v>56</v>
      </c>
      <c r="F902" s="121" t="s">
        <v>52</v>
      </c>
      <c r="G902" s="121" t="s">
        <v>47</v>
      </c>
      <c r="H902" s="122">
        <v>2016</v>
      </c>
      <c r="I902" s="74">
        <v>78.75</v>
      </c>
      <c r="J902" s="74">
        <v>78.8</v>
      </c>
      <c r="K902" s="74">
        <v>78.8</v>
      </c>
      <c r="L902" s="74">
        <v>78.8</v>
      </c>
      <c r="M902" s="74">
        <v>78.8</v>
      </c>
      <c r="N902" s="74">
        <v>78.8</v>
      </c>
      <c r="O902" s="74">
        <v>78.8</v>
      </c>
      <c r="P902" s="74">
        <v>78.8</v>
      </c>
      <c r="Q902" s="74">
        <v>78.8</v>
      </c>
      <c r="R902" s="74">
        <v>78.8</v>
      </c>
      <c r="S902" s="74">
        <v>78.8</v>
      </c>
    </row>
    <row r="903" spans="1:19" ht="15" customHeight="1">
      <c r="A903" s="14">
        <f t="shared" si="38"/>
        <v>903</v>
      </c>
      <c r="B903" s="121" t="s">
        <v>2469</v>
      </c>
      <c r="C903" s="121"/>
      <c r="D903" s="121" t="s">
        <v>2718</v>
      </c>
      <c r="E903" s="121" t="s">
        <v>56</v>
      </c>
      <c r="F903" s="121" t="s">
        <v>52</v>
      </c>
      <c r="G903" s="121" t="s">
        <v>47</v>
      </c>
      <c r="H903" s="122">
        <v>2021</v>
      </c>
      <c r="I903" s="74">
        <v>222</v>
      </c>
      <c r="J903" s="74">
        <v>222</v>
      </c>
      <c r="K903" s="74">
        <v>222</v>
      </c>
      <c r="L903" s="74">
        <v>222</v>
      </c>
      <c r="M903" s="74">
        <v>222</v>
      </c>
      <c r="N903" s="74">
        <v>222</v>
      </c>
      <c r="O903" s="74">
        <v>222</v>
      </c>
      <c r="P903" s="74">
        <v>222</v>
      </c>
      <c r="Q903" s="74">
        <v>222</v>
      </c>
      <c r="R903" s="74">
        <v>222</v>
      </c>
      <c r="S903" s="74">
        <v>222</v>
      </c>
    </row>
    <row r="904" spans="1:19" ht="15" customHeight="1">
      <c r="A904" s="14">
        <f t="shared" si="38"/>
        <v>904</v>
      </c>
      <c r="B904" s="121" t="s">
        <v>2470</v>
      </c>
      <c r="C904" s="121"/>
      <c r="D904" s="121" t="s">
        <v>2719</v>
      </c>
      <c r="E904" s="121" t="s">
        <v>56</v>
      </c>
      <c r="F904" s="121" t="s">
        <v>52</v>
      </c>
      <c r="G904" s="121" t="s">
        <v>47</v>
      </c>
      <c r="H904" s="122">
        <v>2021</v>
      </c>
      <c r="I904" s="74">
        <v>28</v>
      </c>
      <c r="J904" s="74">
        <v>28</v>
      </c>
      <c r="K904" s="74">
        <v>28</v>
      </c>
      <c r="L904" s="74">
        <v>28</v>
      </c>
      <c r="M904" s="74">
        <v>28</v>
      </c>
      <c r="N904" s="74">
        <v>28</v>
      </c>
      <c r="O904" s="74">
        <v>28</v>
      </c>
      <c r="P904" s="74">
        <v>28</v>
      </c>
      <c r="Q904" s="74">
        <v>28</v>
      </c>
      <c r="R904" s="74">
        <v>28</v>
      </c>
      <c r="S904" s="74">
        <v>28</v>
      </c>
    </row>
    <row r="905" spans="1:19" ht="15" customHeight="1">
      <c r="A905" s="14">
        <f t="shared" si="38"/>
        <v>905</v>
      </c>
      <c r="B905" s="121" t="s">
        <v>1521</v>
      </c>
      <c r="C905" s="121"/>
      <c r="D905" s="121" t="s">
        <v>2184</v>
      </c>
      <c r="E905" s="121" t="s">
        <v>397</v>
      </c>
      <c r="F905" s="121" t="s">
        <v>52</v>
      </c>
      <c r="G905" s="121" t="s">
        <v>45</v>
      </c>
      <c r="H905" s="122">
        <v>2015</v>
      </c>
      <c r="I905" s="74">
        <v>2</v>
      </c>
      <c r="J905" s="74">
        <v>2</v>
      </c>
      <c r="K905" s="74">
        <v>2</v>
      </c>
      <c r="L905" s="74">
        <v>2</v>
      </c>
      <c r="M905" s="74">
        <v>2</v>
      </c>
      <c r="N905" s="74">
        <v>2</v>
      </c>
      <c r="O905" s="74">
        <v>2</v>
      </c>
      <c r="P905" s="74">
        <v>2</v>
      </c>
      <c r="Q905" s="74">
        <v>2</v>
      </c>
      <c r="R905" s="74">
        <v>2</v>
      </c>
      <c r="S905" s="74">
        <v>2</v>
      </c>
    </row>
    <row r="906" spans="1:19" ht="15" customHeight="1">
      <c r="A906" s="14">
        <f t="shared" si="38"/>
        <v>906</v>
      </c>
      <c r="B906" s="121" t="s">
        <v>1463</v>
      </c>
      <c r="C906" s="121"/>
      <c r="D906" s="121" t="s">
        <v>1464</v>
      </c>
      <c r="E906" s="121" t="s">
        <v>56</v>
      </c>
      <c r="F906" s="121" t="s">
        <v>52</v>
      </c>
      <c r="G906" s="121" t="s">
        <v>47</v>
      </c>
      <c r="H906" s="122">
        <v>2018</v>
      </c>
      <c r="I906" s="74">
        <v>155.44</v>
      </c>
      <c r="J906" s="74">
        <v>150</v>
      </c>
      <c r="K906" s="74">
        <v>150</v>
      </c>
      <c r="L906" s="74">
        <v>150</v>
      </c>
      <c r="M906" s="74">
        <v>150</v>
      </c>
      <c r="N906" s="74">
        <v>150</v>
      </c>
      <c r="O906" s="74">
        <v>150</v>
      </c>
      <c r="P906" s="74">
        <v>150</v>
      </c>
      <c r="Q906" s="74">
        <v>150</v>
      </c>
      <c r="R906" s="74">
        <v>150</v>
      </c>
      <c r="S906" s="74">
        <v>150</v>
      </c>
    </row>
    <row r="907" spans="1:19" ht="15" customHeight="1">
      <c r="A907" s="14">
        <f t="shared" si="38"/>
        <v>907</v>
      </c>
      <c r="B907" s="121" t="s">
        <v>1687</v>
      </c>
      <c r="C907" s="121"/>
      <c r="D907" s="121" t="s">
        <v>2424</v>
      </c>
      <c r="E907" s="121" t="s">
        <v>1340</v>
      </c>
      <c r="F907" s="121" t="s">
        <v>52</v>
      </c>
      <c r="G907" s="121" t="s">
        <v>45</v>
      </c>
      <c r="H907" s="122">
        <v>2020</v>
      </c>
      <c r="I907" s="74">
        <v>59.8</v>
      </c>
      <c r="J907" s="74">
        <v>59.8</v>
      </c>
      <c r="K907" s="74">
        <v>59.8</v>
      </c>
      <c r="L907" s="74">
        <v>59.8</v>
      </c>
      <c r="M907" s="74">
        <v>59.8</v>
      </c>
      <c r="N907" s="74">
        <v>59.8</v>
      </c>
      <c r="O907" s="74">
        <v>59.8</v>
      </c>
      <c r="P907" s="74">
        <v>59.8</v>
      </c>
      <c r="Q907" s="74">
        <v>59.8</v>
      </c>
      <c r="R907" s="74">
        <v>59.8</v>
      </c>
      <c r="S907" s="74">
        <v>59.8</v>
      </c>
    </row>
    <row r="908" spans="1:19" ht="15" customHeight="1">
      <c r="A908" s="14">
        <f t="shared" si="38"/>
        <v>908</v>
      </c>
      <c r="B908" s="121" t="s">
        <v>1465</v>
      </c>
      <c r="C908" s="121"/>
      <c r="D908" s="121" t="s">
        <v>1466</v>
      </c>
      <c r="E908" s="121" t="s">
        <v>1467</v>
      </c>
      <c r="F908" s="121" t="s">
        <v>52</v>
      </c>
      <c r="G908" s="121" t="s">
        <v>47</v>
      </c>
      <c r="H908" s="122">
        <v>2018</v>
      </c>
      <c r="I908" s="74">
        <v>50</v>
      </c>
      <c r="J908" s="74">
        <v>50</v>
      </c>
      <c r="K908" s="74">
        <v>50</v>
      </c>
      <c r="L908" s="74">
        <v>50</v>
      </c>
      <c r="M908" s="74">
        <v>50</v>
      </c>
      <c r="N908" s="74">
        <v>50</v>
      </c>
      <c r="O908" s="74">
        <v>50</v>
      </c>
      <c r="P908" s="74">
        <v>50</v>
      </c>
      <c r="Q908" s="74">
        <v>50</v>
      </c>
      <c r="R908" s="74">
        <v>50</v>
      </c>
      <c r="S908" s="74">
        <v>50</v>
      </c>
    </row>
    <row r="909" spans="1:19" ht="15" customHeight="1">
      <c r="A909" s="14">
        <f t="shared" si="38"/>
        <v>909</v>
      </c>
      <c r="B909" s="121" t="s">
        <v>1468</v>
      </c>
      <c r="C909" s="121"/>
      <c r="D909" s="121" t="s">
        <v>1469</v>
      </c>
      <c r="E909" s="121" t="s">
        <v>61</v>
      </c>
      <c r="F909" s="121" t="s">
        <v>52</v>
      </c>
      <c r="G909" s="121" t="s">
        <v>47</v>
      </c>
      <c r="H909" s="122">
        <v>2017</v>
      </c>
      <c r="I909" s="74">
        <v>157.5</v>
      </c>
      <c r="J909" s="74">
        <v>157.5</v>
      </c>
      <c r="K909" s="74">
        <v>157.5</v>
      </c>
      <c r="L909" s="74">
        <v>157.5</v>
      </c>
      <c r="M909" s="74">
        <v>157.5</v>
      </c>
      <c r="N909" s="74">
        <v>157.5</v>
      </c>
      <c r="O909" s="74">
        <v>157.5</v>
      </c>
      <c r="P909" s="74">
        <v>157.5</v>
      </c>
      <c r="Q909" s="74">
        <v>157.5</v>
      </c>
      <c r="R909" s="74">
        <v>157.5</v>
      </c>
      <c r="S909" s="74">
        <v>157.5</v>
      </c>
    </row>
    <row r="910" spans="1:19" ht="15" customHeight="1">
      <c r="A910" s="14">
        <f t="shared" si="38"/>
        <v>910</v>
      </c>
      <c r="B910" s="121" t="s">
        <v>1064</v>
      </c>
      <c r="C910" s="121"/>
      <c r="D910" s="121" t="s">
        <v>1524</v>
      </c>
      <c r="E910" s="121" t="s">
        <v>513</v>
      </c>
      <c r="F910" s="121" t="s">
        <v>52</v>
      </c>
      <c r="G910" s="121" t="s">
        <v>45</v>
      </c>
      <c r="H910" s="122">
        <v>2018</v>
      </c>
      <c r="I910" s="74">
        <v>10</v>
      </c>
      <c r="J910" s="74">
        <v>10</v>
      </c>
      <c r="K910" s="74">
        <v>10</v>
      </c>
      <c r="L910" s="74">
        <v>10</v>
      </c>
      <c r="M910" s="74">
        <v>10</v>
      </c>
      <c r="N910" s="74">
        <v>10</v>
      </c>
      <c r="O910" s="74">
        <v>10</v>
      </c>
      <c r="P910" s="74">
        <v>10</v>
      </c>
      <c r="Q910" s="74">
        <v>10</v>
      </c>
      <c r="R910" s="74">
        <v>10</v>
      </c>
      <c r="S910" s="74">
        <v>10</v>
      </c>
    </row>
    <row r="911" spans="1:19" ht="15" customHeight="1">
      <c r="A911" s="14">
        <f t="shared" si="38"/>
        <v>911</v>
      </c>
      <c r="B911" s="121" t="s">
        <v>1525</v>
      </c>
      <c r="C911" s="121"/>
      <c r="D911" s="121" t="s">
        <v>1526</v>
      </c>
      <c r="E911" s="121" t="s">
        <v>51</v>
      </c>
      <c r="F911" s="121" t="s">
        <v>52</v>
      </c>
      <c r="G911" s="121" t="s">
        <v>46</v>
      </c>
      <c r="H911" s="122">
        <v>2012</v>
      </c>
      <c r="I911" s="74">
        <v>9.9</v>
      </c>
      <c r="J911" s="74">
        <v>9.9</v>
      </c>
      <c r="K911" s="74">
        <v>9.9</v>
      </c>
      <c r="L911" s="74">
        <v>9.9</v>
      </c>
      <c r="M911" s="74">
        <v>9.9</v>
      </c>
      <c r="N911" s="74">
        <v>9.9</v>
      </c>
      <c r="O911" s="74">
        <v>9.9</v>
      </c>
      <c r="P911" s="74">
        <v>9.9</v>
      </c>
      <c r="Q911" s="74">
        <v>9.9</v>
      </c>
      <c r="R911" s="74">
        <v>9.9</v>
      </c>
      <c r="S911" s="74">
        <v>9.9</v>
      </c>
    </row>
    <row r="912" spans="1:19">
      <c r="A912" s="14">
        <f t="shared" si="38"/>
        <v>912</v>
      </c>
      <c r="B912" s="121" t="s">
        <v>1527</v>
      </c>
      <c r="C912" s="121"/>
      <c r="D912" s="121" t="s">
        <v>1528</v>
      </c>
      <c r="E912" s="121" t="s">
        <v>51</v>
      </c>
      <c r="F912" s="121" t="s">
        <v>52</v>
      </c>
      <c r="G912" s="121" t="s">
        <v>46</v>
      </c>
      <c r="H912" s="122">
        <v>2012</v>
      </c>
      <c r="I912" s="74">
        <v>9.9</v>
      </c>
      <c r="J912" s="74">
        <v>9.9</v>
      </c>
      <c r="K912" s="74">
        <v>9.9</v>
      </c>
      <c r="L912" s="74">
        <v>9.9</v>
      </c>
      <c r="M912" s="74">
        <v>9.9</v>
      </c>
      <c r="N912" s="74">
        <v>9.9</v>
      </c>
      <c r="O912" s="74">
        <v>9.9</v>
      </c>
      <c r="P912" s="74">
        <v>9.9</v>
      </c>
      <c r="Q912" s="74">
        <v>9.9</v>
      </c>
      <c r="R912" s="74">
        <v>9.9</v>
      </c>
      <c r="S912" s="74">
        <v>9.9</v>
      </c>
    </row>
    <row r="913" spans="1:26" ht="15" customHeight="1">
      <c r="A913" s="14">
        <f t="shared" si="38"/>
        <v>913</v>
      </c>
      <c r="B913" s="121" t="s">
        <v>1529</v>
      </c>
      <c r="C913" s="121"/>
      <c r="D913" s="121" t="s">
        <v>1530</v>
      </c>
      <c r="E913" s="121" t="s">
        <v>51</v>
      </c>
      <c r="F913" s="121" t="s">
        <v>52</v>
      </c>
      <c r="G913" s="121" t="s">
        <v>46</v>
      </c>
      <c r="H913" s="122">
        <v>2012</v>
      </c>
      <c r="I913" s="74">
        <v>5.6</v>
      </c>
      <c r="J913" s="74">
        <v>5.6</v>
      </c>
      <c r="K913" s="74">
        <v>5.6</v>
      </c>
      <c r="L913" s="74">
        <v>5.6</v>
      </c>
      <c r="M913" s="74">
        <v>5.6</v>
      </c>
      <c r="N913" s="74">
        <v>5.6</v>
      </c>
      <c r="O913" s="74">
        <v>5.6</v>
      </c>
      <c r="P913" s="74">
        <v>5.6</v>
      </c>
      <c r="Q913" s="74">
        <v>5.6</v>
      </c>
      <c r="R913" s="74">
        <v>5.6</v>
      </c>
      <c r="S913" s="74">
        <v>5.6</v>
      </c>
    </row>
    <row r="914" spans="1:26" ht="15" customHeight="1">
      <c r="A914" s="14">
        <f t="shared" si="38"/>
        <v>914</v>
      </c>
      <c r="B914" s="121" t="s">
        <v>1531</v>
      </c>
      <c r="C914" s="121"/>
      <c r="D914" s="121" t="s">
        <v>1532</v>
      </c>
      <c r="E914" s="121" t="s">
        <v>51</v>
      </c>
      <c r="F914" s="121" t="s">
        <v>52</v>
      </c>
      <c r="G914" s="121" t="s">
        <v>46</v>
      </c>
      <c r="H914" s="122">
        <v>2012</v>
      </c>
      <c r="I914" s="74">
        <v>5</v>
      </c>
      <c r="J914" s="74">
        <v>5</v>
      </c>
      <c r="K914" s="74">
        <v>5</v>
      </c>
      <c r="L914" s="74">
        <v>5</v>
      </c>
      <c r="M914" s="74">
        <v>5</v>
      </c>
      <c r="N914" s="74">
        <v>5</v>
      </c>
      <c r="O914" s="74">
        <v>5</v>
      </c>
      <c r="P914" s="74">
        <v>5</v>
      </c>
      <c r="Q914" s="74">
        <v>5</v>
      </c>
      <c r="R914" s="74">
        <v>5</v>
      </c>
      <c r="S914" s="74">
        <v>5</v>
      </c>
    </row>
    <row r="915" spans="1:26" ht="15" customHeight="1">
      <c r="A915" s="14">
        <f t="shared" si="38"/>
        <v>915</v>
      </c>
      <c r="B915" s="121" t="s">
        <v>2720</v>
      </c>
      <c r="C915" s="121"/>
      <c r="D915" s="121" t="s">
        <v>2721</v>
      </c>
      <c r="E915" s="121" t="s">
        <v>56</v>
      </c>
      <c r="F915" s="121" t="s">
        <v>52</v>
      </c>
      <c r="G915" s="121" t="s">
        <v>47</v>
      </c>
      <c r="H915" s="122">
        <v>2021</v>
      </c>
      <c r="I915" s="74">
        <v>125.9</v>
      </c>
      <c r="J915" s="74">
        <v>125.9</v>
      </c>
      <c r="K915" s="74">
        <v>125.9</v>
      </c>
      <c r="L915" s="74">
        <v>125.9</v>
      </c>
      <c r="M915" s="74">
        <v>125.9</v>
      </c>
      <c r="N915" s="74">
        <v>125.9</v>
      </c>
      <c r="O915" s="74">
        <v>125.9</v>
      </c>
      <c r="P915" s="74">
        <v>125.9</v>
      </c>
      <c r="Q915" s="74">
        <v>125.9</v>
      </c>
      <c r="R915" s="74">
        <v>125.9</v>
      </c>
      <c r="S915" s="74">
        <v>125.9</v>
      </c>
    </row>
    <row r="916" spans="1:26" ht="15" customHeight="1">
      <c r="A916" s="14">
        <f t="shared" si="38"/>
        <v>916</v>
      </c>
      <c r="B916" s="121" t="s">
        <v>2722</v>
      </c>
      <c r="C916" s="121"/>
      <c r="D916" s="121" t="s">
        <v>2723</v>
      </c>
      <c r="E916" s="121" t="s">
        <v>56</v>
      </c>
      <c r="F916" s="121" t="s">
        <v>52</v>
      </c>
      <c r="G916" s="121" t="s">
        <v>47</v>
      </c>
      <c r="H916" s="122">
        <v>2021</v>
      </c>
      <c r="I916" s="74">
        <v>128.9</v>
      </c>
      <c r="J916" s="74">
        <v>128.9</v>
      </c>
      <c r="K916" s="74">
        <v>128.9</v>
      </c>
      <c r="L916" s="74">
        <v>128.9</v>
      </c>
      <c r="M916" s="74">
        <v>128.9</v>
      </c>
      <c r="N916" s="74">
        <v>128.9</v>
      </c>
      <c r="O916" s="74">
        <v>128.9</v>
      </c>
      <c r="P916" s="74">
        <v>128.9</v>
      </c>
      <c r="Q916" s="74">
        <v>128.9</v>
      </c>
      <c r="R916" s="74">
        <v>128.9</v>
      </c>
      <c r="S916" s="74">
        <v>128.9</v>
      </c>
    </row>
    <row r="917" spans="1:26" ht="15" customHeight="1">
      <c r="A917" s="14">
        <f t="shared" si="38"/>
        <v>917</v>
      </c>
      <c r="B917" s="121" t="s">
        <v>2999</v>
      </c>
      <c r="C917" s="121"/>
      <c r="D917" s="121" t="s">
        <v>3000</v>
      </c>
      <c r="E917" s="121" t="s">
        <v>128</v>
      </c>
      <c r="F917" s="121" t="s">
        <v>52</v>
      </c>
      <c r="G917" s="121" t="s">
        <v>47</v>
      </c>
      <c r="H917" s="122">
        <v>2021</v>
      </c>
      <c r="I917" s="74">
        <v>136.80000000000001</v>
      </c>
      <c r="J917" s="74">
        <v>136.80000000000001</v>
      </c>
      <c r="K917" s="74">
        <v>136.80000000000001</v>
      </c>
      <c r="L917" s="74">
        <v>136.80000000000001</v>
      </c>
      <c r="M917" s="74">
        <v>136.80000000000001</v>
      </c>
      <c r="N917" s="74">
        <v>136.80000000000001</v>
      </c>
      <c r="O917" s="74">
        <v>136.80000000000001</v>
      </c>
      <c r="P917" s="74">
        <v>136.80000000000001</v>
      </c>
      <c r="Q917" s="74">
        <v>136.80000000000001</v>
      </c>
      <c r="R917" s="74">
        <v>136.80000000000001</v>
      </c>
      <c r="S917" s="74">
        <v>136.80000000000001</v>
      </c>
    </row>
    <row r="918" spans="1:26">
      <c r="A918" s="14">
        <f t="shared" si="38"/>
        <v>918</v>
      </c>
      <c r="B918" s="121" t="s">
        <v>3001</v>
      </c>
      <c r="C918" s="121"/>
      <c r="D918" s="121" t="s">
        <v>3002</v>
      </c>
      <c r="E918" s="121" t="s">
        <v>128</v>
      </c>
      <c r="F918" s="121" t="s">
        <v>52</v>
      </c>
      <c r="G918" s="121" t="s">
        <v>47</v>
      </c>
      <c r="H918" s="122">
        <v>2021</v>
      </c>
      <c r="I918" s="74">
        <v>131.1</v>
      </c>
      <c r="J918" s="74">
        <v>131.1</v>
      </c>
      <c r="K918" s="74">
        <v>131.1</v>
      </c>
      <c r="L918" s="74">
        <v>131.1</v>
      </c>
      <c r="M918" s="74">
        <v>131.1</v>
      </c>
      <c r="N918" s="74">
        <v>131.1</v>
      </c>
      <c r="O918" s="74">
        <v>131.1</v>
      </c>
      <c r="P918" s="74">
        <v>131.1</v>
      </c>
      <c r="Q918" s="74">
        <v>131.1</v>
      </c>
      <c r="R918" s="74">
        <v>131.1</v>
      </c>
      <c r="S918" s="74">
        <v>131.1</v>
      </c>
    </row>
    <row r="919" spans="1:26" ht="15" customHeight="1">
      <c r="A919" s="14">
        <f t="shared" si="38"/>
        <v>919</v>
      </c>
      <c r="B919" s="121" t="s">
        <v>3265</v>
      </c>
      <c r="C919" s="121"/>
      <c r="D919" s="121" t="s">
        <v>3266</v>
      </c>
      <c r="E919" s="121" t="s">
        <v>1035</v>
      </c>
      <c r="F919" s="121" t="s">
        <v>52</v>
      </c>
      <c r="G919" s="121" t="s">
        <v>45</v>
      </c>
      <c r="H919" s="122">
        <v>2021</v>
      </c>
      <c r="I919" s="74">
        <v>10</v>
      </c>
      <c r="J919" s="74">
        <v>10</v>
      </c>
      <c r="K919" s="74">
        <v>10</v>
      </c>
      <c r="L919" s="74">
        <v>10</v>
      </c>
      <c r="M919" s="74">
        <v>10</v>
      </c>
      <c r="N919" s="74">
        <v>10</v>
      </c>
      <c r="O919" s="74">
        <v>10</v>
      </c>
      <c r="P919" s="74">
        <v>10</v>
      </c>
      <c r="Q919" s="74">
        <v>10</v>
      </c>
      <c r="R919" s="74">
        <v>10</v>
      </c>
      <c r="S919" s="74">
        <v>10</v>
      </c>
    </row>
    <row r="920" spans="1:26" s="114" customFormat="1" ht="12.75">
      <c r="A920" s="14">
        <f t="shared" si="38"/>
        <v>920</v>
      </c>
      <c r="B920" s="121" t="s">
        <v>1694</v>
      </c>
      <c r="C920" s="121"/>
      <c r="D920" s="121" t="s">
        <v>2724</v>
      </c>
      <c r="E920" s="121" t="s">
        <v>1590</v>
      </c>
      <c r="F920" s="121" t="s">
        <v>52</v>
      </c>
      <c r="G920" s="121" t="s">
        <v>90</v>
      </c>
      <c r="H920" s="122">
        <v>2021</v>
      </c>
      <c r="I920" s="74">
        <v>120</v>
      </c>
      <c r="J920" s="74">
        <v>120</v>
      </c>
      <c r="K920" s="74">
        <v>120</v>
      </c>
      <c r="L920" s="74">
        <v>120</v>
      </c>
      <c r="M920" s="74">
        <v>120</v>
      </c>
      <c r="N920" s="74">
        <v>120</v>
      </c>
      <c r="O920" s="74">
        <v>120</v>
      </c>
      <c r="P920" s="74">
        <v>120</v>
      </c>
      <c r="Q920" s="74">
        <v>120</v>
      </c>
      <c r="R920" s="74">
        <v>120</v>
      </c>
      <c r="S920" s="74">
        <v>120</v>
      </c>
      <c r="U920"/>
      <c r="V920"/>
      <c r="W920"/>
      <c r="X920"/>
      <c r="Y920"/>
      <c r="Z920"/>
    </row>
    <row r="921" spans="1:26" ht="15" customHeight="1">
      <c r="A921" s="14">
        <f t="shared" si="38"/>
        <v>921</v>
      </c>
      <c r="B921" s="121" t="s">
        <v>1533</v>
      </c>
      <c r="C921" s="121"/>
      <c r="D921" s="121" t="s">
        <v>1534</v>
      </c>
      <c r="E921" s="121" t="s">
        <v>256</v>
      </c>
      <c r="F921" s="121" t="s">
        <v>52</v>
      </c>
      <c r="G921" s="121" t="s">
        <v>45</v>
      </c>
      <c r="H921" s="122">
        <v>2016</v>
      </c>
      <c r="I921" s="74">
        <v>10</v>
      </c>
      <c r="J921" s="74">
        <v>10</v>
      </c>
      <c r="K921" s="74">
        <v>10</v>
      </c>
      <c r="L921" s="74">
        <v>10</v>
      </c>
      <c r="M921" s="74">
        <v>10</v>
      </c>
      <c r="N921" s="74">
        <v>10</v>
      </c>
      <c r="O921" s="74">
        <v>10</v>
      </c>
      <c r="P921" s="74">
        <v>10</v>
      </c>
      <c r="Q921" s="74">
        <v>10</v>
      </c>
      <c r="R921" s="74">
        <v>10</v>
      </c>
      <c r="S921" s="74">
        <v>10</v>
      </c>
    </row>
    <row r="922" spans="1:26" ht="15" customHeight="1">
      <c r="A922" s="14">
        <f t="shared" si="38"/>
        <v>922</v>
      </c>
      <c r="B922" s="121" t="s">
        <v>111</v>
      </c>
      <c r="C922" s="121"/>
      <c r="D922" s="121" t="s">
        <v>122</v>
      </c>
      <c r="E922" s="121" t="s">
        <v>61</v>
      </c>
      <c r="F922" s="121" t="s">
        <v>52</v>
      </c>
      <c r="G922" s="121" t="s">
        <v>47</v>
      </c>
      <c r="H922" s="122">
        <v>2018</v>
      </c>
      <c r="I922" s="74">
        <v>182</v>
      </c>
      <c r="J922" s="74">
        <v>182</v>
      </c>
      <c r="K922" s="74">
        <v>182</v>
      </c>
      <c r="L922" s="74">
        <v>182</v>
      </c>
      <c r="M922" s="74">
        <v>182</v>
      </c>
      <c r="N922" s="74">
        <v>182</v>
      </c>
      <c r="O922" s="74">
        <v>182</v>
      </c>
      <c r="P922" s="74">
        <v>182</v>
      </c>
      <c r="Q922" s="74">
        <v>182</v>
      </c>
      <c r="R922" s="74">
        <v>182</v>
      </c>
      <c r="S922" s="74">
        <v>182</v>
      </c>
    </row>
    <row r="923" spans="1:26" ht="15" customHeight="1">
      <c r="A923" s="14">
        <f t="shared" si="38"/>
        <v>923</v>
      </c>
      <c r="B923" s="121" t="s">
        <v>1470</v>
      </c>
      <c r="C923" s="121"/>
      <c r="D923" s="121" t="s">
        <v>1471</v>
      </c>
      <c r="E923" s="121" t="s">
        <v>352</v>
      </c>
      <c r="F923" s="121" t="s">
        <v>52</v>
      </c>
      <c r="G923" s="121" t="s">
        <v>46</v>
      </c>
      <c r="H923" s="122">
        <v>2011</v>
      </c>
      <c r="I923" s="74">
        <v>26.7</v>
      </c>
      <c r="J923" s="74">
        <v>26.7</v>
      </c>
      <c r="K923" s="74">
        <v>26.7</v>
      </c>
      <c r="L923" s="74">
        <v>26.7</v>
      </c>
      <c r="M923" s="74">
        <v>26.7</v>
      </c>
      <c r="N923" s="74">
        <v>26.7</v>
      </c>
      <c r="O923" s="74">
        <v>26.7</v>
      </c>
      <c r="P923" s="74">
        <v>26.7</v>
      </c>
      <c r="Q923" s="74">
        <v>26.7</v>
      </c>
      <c r="R923" s="74">
        <v>26.7</v>
      </c>
      <c r="S923" s="74">
        <v>26.7</v>
      </c>
    </row>
    <row r="924" spans="1:26" ht="15" customHeight="1">
      <c r="A924" s="14">
        <f t="shared" si="38"/>
        <v>924</v>
      </c>
      <c r="B924" s="121" t="s">
        <v>1535</v>
      </c>
      <c r="C924" s="121"/>
      <c r="D924" s="121" t="s">
        <v>1536</v>
      </c>
      <c r="E924" s="121" t="s">
        <v>546</v>
      </c>
      <c r="F924" s="121" t="s">
        <v>52</v>
      </c>
      <c r="G924" s="121" t="s">
        <v>45</v>
      </c>
      <c r="H924" s="122">
        <v>2018</v>
      </c>
      <c r="I924" s="74">
        <v>5</v>
      </c>
      <c r="J924" s="74">
        <v>5</v>
      </c>
      <c r="K924" s="74">
        <v>5</v>
      </c>
      <c r="L924" s="74">
        <v>5</v>
      </c>
      <c r="M924" s="74">
        <v>5</v>
      </c>
      <c r="N924" s="74">
        <v>5</v>
      </c>
      <c r="O924" s="74">
        <v>5</v>
      </c>
      <c r="P924" s="74">
        <v>5</v>
      </c>
      <c r="Q924" s="74">
        <v>5</v>
      </c>
      <c r="R924" s="74">
        <v>5</v>
      </c>
      <c r="S924" s="74">
        <v>5</v>
      </c>
    </row>
    <row r="925" spans="1:26" ht="15" customHeight="1">
      <c r="A925" s="14">
        <f t="shared" si="38"/>
        <v>925</v>
      </c>
      <c r="B925" s="121" t="s">
        <v>1661</v>
      </c>
      <c r="C925" s="121"/>
      <c r="D925" s="121" t="s">
        <v>1773</v>
      </c>
      <c r="E925" s="121" t="s">
        <v>1662</v>
      </c>
      <c r="F925" s="121" t="s">
        <v>52</v>
      </c>
      <c r="G925" s="121" t="s">
        <v>47</v>
      </c>
      <c r="H925" s="122">
        <v>2019</v>
      </c>
      <c r="I925" s="74">
        <v>100</v>
      </c>
      <c r="J925" s="74">
        <v>100</v>
      </c>
      <c r="K925" s="74">
        <v>100</v>
      </c>
      <c r="L925" s="74">
        <v>100</v>
      </c>
      <c r="M925" s="74">
        <v>100</v>
      </c>
      <c r="N925" s="74">
        <v>100</v>
      </c>
      <c r="O925" s="74">
        <v>100</v>
      </c>
      <c r="P925" s="74">
        <v>100</v>
      </c>
      <c r="Q925" s="74">
        <v>100</v>
      </c>
      <c r="R925" s="74">
        <v>100</v>
      </c>
      <c r="S925" s="74">
        <v>100</v>
      </c>
    </row>
    <row r="926" spans="1:26" ht="15" customHeight="1">
      <c r="A926" s="14">
        <f t="shared" si="38"/>
        <v>926</v>
      </c>
      <c r="B926" s="121" t="s">
        <v>1537</v>
      </c>
      <c r="C926" s="121"/>
      <c r="D926" s="121" t="s">
        <v>1538</v>
      </c>
      <c r="E926" s="121" t="s">
        <v>546</v>
      </c>
      <c r="F926" s="121" t="s">
        <v>52</v>
      </c>
      <c r="G926" s="121" t="s">
        <v>45</v>
      </c>
      <c r="H926" s="122">
        <v>2017</v>
      </c>
      <c r="I926" s="74">
        <v>5</v>
      </c>
      <c r="J926" s="74">
        <v>5</v>
      </c>
      <c r="K926" s="74">
        <v>5</v>
      </c>
      <c r="L926" s="74">
        <v>5</v>
      </c>
      <c r="M926" s="74">
        <v>5</v>
      </c>
      <c r="N926" s="74">
        <v>5</v>
      </c>
      <c r="O926" s="74">
        <v>5</v>
      </c>
      <c r="P926" s="74">
        <v>5</v>
      </c>
      <c r="Q926" s="74">
        <v>5</v>
      </c>
      <c r="R926" s="74">
        <v>5</v>
      </c>
      <c r="S926" s="74">
        <v>5</v>
      </c>
    </row>
    <row r="927" spans="1:26" ht="15" customHeight="1">
      <c r="A927" s="14">
        <f t="shared" si="38"/>
        <v>927</v>
      </c>
      <c r="B927" s="121" t="s">
        <v>1539</v>
      </c>
      <c r="C927" s="121"/>
      <c r="D927" s="121" t="s">
        <v>1540</v>
      </c>
      <c r="E927" s="121" t="s">
        <v>546</v>
      </c>
      <c r="F927" s="121" t="s">
        <v>52</v>
      </c>
      <c r="G927" s="121" t="s">
        <v>45</v>
      </c>
      <c r="H927" s="122">
        <v>2017</v>
      </c>
      <c r="I927" s="74">
        <v>5</v>
      </c>
      <c r="J927" s="74">
        <v>5</v>
      </c>
      <c r="K927" s="74">
        <v>5</v>
      </c>
      <c r="L927" s="74">
        <v>5</v>
      </c>
      <c r="M927" s="74">
        <v>5</v>
      </c>
      <c r="N927" s="74">
        <v>5</v>
      </c>
      <c r="O927" s="74">
        <v>5</v>
      </c>
      <c r="P927" s="74">
        <v>5</v>
      </c>
      <c r="Q927" s="74">
        <v>5</v>
      </c>
      <c r="R927" s="74">
        <v>5</v>
      </c>
      <c r="S927" s="74">
        <v>5</v>
      </c>
    </row>
    <row r="928" spans="1:26" ht="15" customHeight="1">
      <c r="A928" s="14">
        <f t="shared" si="38"/>
        <v>928</v>
      </c>
      <c r="B928" s="121" t="s">
        <v>1541</v>
      </c>
      <c r="C928" s="121"/>
      <c r="D928" s="121" t="s">
        <v>1542</v>
      </c>
      <c r="E928" s="121" t="s">
        <v>988</v>
      </c>
      <c r="F928" s="121" t="s">
        <v>52</v>
      </c>
      <c r="G928" s="121" t="s">
        <v>45</v>
      </c>
      <c r="H928" s="122">
        <v>2017</v>
      </c>
      <c r="I928" s="74">
        <v>10</v>
      </c>
      <c r="J928" s="74">
        <v>10</v>
      </c>
      <c r="K928" s="74">
        <v>10</v>
      </c>
      <c r="L928" s="74">
        <v>10</v>
      </c>
      <c r="M928" s="74">
        <v>10</v>
      </c>
      <c r="N928" s="74">
        <v>10</v>
      </c>
      <c r="O928" s="74">
        <v>10</v>
      </c>
      <c r="P928" s="74">
        <v>10</v>
      </c>
      <c r="Q928" s="74">
        <v>10</v>
      </c>
      <c r="R928" s="74">
        <v>10</v>
      </c>
      <c r="S928" s="74">
        <v>10</v>
      </c>
    </row>
    <row r="929" spans="1:19" ht="15" customHeight="1">
      <c r="A929" s="14">
        <f t="shared" si="38"/>
        <v>929</v>
      </c>
      <c r="B929" s="121" t="s">
        <v>1543</v>
      </c>
      <c r="C929" s="121"/>
      <c r="D929" s="121" t="s">
        <v>1544</v>
      </c>
      <c r="E929" s="121" t="s">
        <v>256</v>
      </c>
      <c r="F929" s="121" t="s">
        <v>52</v>
      </c>
      <c r="G929" s="121" t="s">
        <v>45</v>
      </c>
      <c r="H929" s="122">
        <v>2017</v>
      </c>
      <c r="I929" s="74">
        <v>10</v>
      </c>
      <c r="J929" s="74">
        <v>10</v>
      </c>
      <c r="K929" s="74">
        <v>10</v>
      </c>
      <c r="L929" s="74">
        <v>10</v>
      </c>
      <c r="M929" s="74">
        <v>10</v>
      </c>
      <c r="N929" s="74">
        <v>10</v>
      </c>
      <c r="O929" s="74">
        <v>10</v>
      </c>
      <c r="P929" s="74">
        <v>10</v>
      </c>
      <c r="Q929" s="74">
        <v>10</v>
      </c>
      <c r="R929" s="74">
        <v>10</v>
      </c>
      <c r="S929" s="74">
        <v>10</v>
      </c>
    </row>
    <row r="930" spans="1:19" ht="15" customHeight="1">
      <c r="A930" s="14">
        <f t="shared" si="38"/>
        <v>930</v>
      </c>
      <c r="B930" s="121" t="s">
        <v>1545</v>
      </c>
      <c r="C930" s="121"/>
      <c r="D930" s="121" t="s">
        <v>1546</v>
      </c>
      <c r="E930" s="121" t="s">
        <v>256</v>
      </c>
      <c r="F930" s="121" t="s">
        <v>52</v>
      </c>
      <c r="G930" s="121" t="s">
        <v>45</v>
      </c>
      <c r="H930" s="122">
        <v>2018</v>
      </c>
      <c r="I930" s="74">
        <v>5</v>
      </c>
      <c r="J930" s="74">
        <v>5</v>
      </c>
      <c r="K930" s="74">
        <v>5</v>
      </c>
      <c r="L930" s="74">
        <v>5</v>
      </c>
      <c r="M930" s="74">
        <v>5</v>
      </c>
      <c r="N930" s="74">
        <v>5</v>
      </c>
      <c r="O930" s="74">
        <v>5</v>
      </c>
      <c r="P930" s="74">
        <v>5</v>
      </c>
      <c r="Q930" s="74">
        <v>5</v>
      </c>
      <c r="R930" s="74">
        <v>5</v>
      </c>
      <c r="S930" s="74">
        <v>5</v>
      </c>
    </row>
    <row r="931" spans="1:19" ht="15" customHeight="1">
      <c r="A931" s="14">
        <f t="shared" si="38"/>
        <v>931</v>
      </c>
      <c r="B931" s="119" t="s">
        <v>1547</v>
      </c>
      <c r="C931" s="119"/>
      <c r="D931" s="119"/>
      <c r="E931" s="119"/>
      <c r="F931" s="119"/>
      <c r="G931" s="119"/>
      <c r="H931" s="120"/>
      <c r="I931" s="71">
        <f t="shared" ref="I931:R931" si="39">SUM(I820:I930)</f>
        <v>8611.2199999999993</v>
      </c>
      <c r="J931" s="71">
        <f t="shared" si="39"/>
        <v>8578.3000000000011</v>
      </c>
      <c r="K931" s="71">
        <f t="shared" si="39"/>
        <v>8578.3000000000011</v>
      </c>
      <c r="L931" s="71">
        <f t="shared" si="39"/>
        <v>8578.3000000000011</v>
      </c>
      <c r="M931" s="71">
        <f t="shared" si="39"/>
        <v>8578.3000000000011</v>
      </c>
      <c r="N931" s="71">
        <f t="shared" si="39"/>
        <v>8578.3000000000011</v>
      </c>
      <c r="O931" s="71">
        <f t="shared" si="39"/>
        <v>8578.3000000000011</v>
      </c>
      <c r="P931" s="71">
        <f t="shared" si="39"/>
        <v>8578.3000000000011</v>
      </c>
      <c r="Q931" s="71">
        <f t="shared" si="39"/>
        <v>8578.3000000000011</v>
      </c>
      <c r="R931" s="71">
        <f t="shared" si="39"/>
        <v>8578.3000000000011</v>
      </c>
      <c r="S931" s="71">
        <f t="shared" ref="S931" si="40">SUM(S820:S930)</f>
        <v>8578.3000000000011</v>
      </c>
    </row>
    <row r="932" spans="1:19" ht="15" customHeight="1">
      <c r="A932" s="14">
        <f t="shared" si="38"/>
        <v>932</v>
      </c>
      <c r="B932" s="121" t="s">
        <v>1548</v>
      </c>
      <c r="C932" s="121"/>
      <c r="D932" s="121" t="s">
        <v>1549</v>
      </c>
      <c r="E932" s="121" t="s">
        <v>1413</v>
      </c>
      <c r="F932" s="121"/>
      <c r="G932" s="121"/>
      <c r="H932" s="122"/>
      <c r="I932" s="74">
        <v>100</v>
      </c>
      <c r="J932" s="74">
        <v>11</v>
      </c>
      <c r="K932" s="74">
        <v>11</v>
      </c>
      <c r="L932" s="74">
        <v>11</v>
      </c>
      <c r="M932" s="74">
        <v>11</v>
      </c>
      <c r="N932" s="74">
        <v>11</v>
      </c>
      <c r="O932" s="74">
        <v>11</v>
      </c>
      <c r="P932" s="74">
        <v>11</v>
      </c>
      <c r="Q932" s="74">
        <v>11</v>
      </c>
      <c r="R932" s="74">
        <v>11</v>
      </c>
      <c r="S932" s="74">
        <v>11</v>
      </c>
    </row>
    <row r="933" spans="1:19" ht="15" customHeight="1">
      <c r="A933" s="14">
        <f t="shared" si="38"/>
        <v>933</v>
      </c>
      <c r="B933" s="119"/>
      <c r="C933" s="119"/>
      <c r="D933" s="119"/>
      <c r="E933" s="119"/>
      <c r="F933" s="119"/>
      <c r="G933" s="119"/>
      <c r="H933" s="120"/>
      <c r="I933" s="71"/>
      <c r="J933" s="71"/>
      <c r="K933" s="71"/>
      <c r="L933" s="71"/>
      <c r="M933" s="71"/>
      <c r="N933" s="71"/>
      <c r="O933" s="71"/>
      <c r="P933" s="71"/>
      <c r="Q933" s="71"/>
      <c r="R933" s="71"/>
      <c r="S933" s="71"/>
    </row>
    <row r="934" spans="1:19" ht="15" customHeight="1">
      <c r="A934" s="14">
        <f t="shared" si="38"/>
        <v>934</v>
      </c>
      <c r="B934" s="119" t="s">
        <v>2725</v>
      </c>
      <c r="C934" s="119"/>
      <c r="D934" s="119"/>
      <c r="E934" s="119"/>
      <c r="F934" s="119"/>
      <c r="G934" s="119"/>
      <c r="H934" s="120"/>
      <c r="I934" s="71"/>
      <c r="J934" s="71"/>
      <c r="K934" s="71"/>
      <c r="L934" s="71"/>
      <c r="M934" s="71"/>
      <c r="N934" s="71"/>
      <c r="O934" s="71"/>
      <c r="P934" s="71"/>
      <c r="Q934" s="71"/>
      <c r="R934" s="71"/>
      <c r="S934" s="71"/>
    </row>
    <row r="935" spans="1:19" ht="15" customHeight="1">
      <c r="A935" s="14">
        <f t="shared" si="38"/>
        <v>935</v>
      </c>
      <c r="B935" s="121" t="s">
        <v>3089</v>
      </c>
      <c r="C935" s="121" t="s">
        <v>3267</v>
      </c>
      <c r="D935" s="121" t="s">
        <v>3090</v>
      </c>
      <c r="E935" s="121" t="s">
        <v>979</v>
      </c>
      <c r="F935" s="121" t="s">
        <v>52</v>
      </c>
      <c r="G935" s="121" t="s">
        <v>45</v>
      </c>
      <c r="H935" s="122">
        <v>2022</v>
      </c>
      <c r="I935" s="74">
        <v>69</v>
      </c>
      <c r="J935" s="74">
        <v>69</v>
      </c>
      <c r="K935" s="74">
        <v>69</v>
      </c>
      <c r="L935" s="74">
        <v>69</v>
      </c>
      <c r="M935" s="74">
        <v>69</v>
      </c>
      <c r="N935" s="74">
        <v>69</v>
      </c>
      <c r="O935" s="74">
        <v>69</v>
      </c>
      <c r="P935" s="74">
        <v>69</v>
      </c>
      <c r="Q935" s="74">
        <v>69</v>
      </c>
      <c r="R935" s="74">
        <v>69</v>
      </c>
      <c r="S935" s="74">
        <v>69</v>
      </c>
    </row>
    <row r="936" spans="1:19" ht="15" customHeight="1">
      <c r="A936" s="14">
        <f t="shared" si="38"/>
        <v>936</v>
      </c>
      <c r="B936" s="121" t="s">
        <v>2308</v>
      </c>
      <c r="C936" s="121" t="s">
        <v>3268</v>
      </c>
      <c r="D936" s="121" t="s">
        <v>3147</v>
      </c>
      <c r="E936" s="121" t="s">
        <v>1608</v>
      </c>
      <c r="F936" s="121" t="s">
        <v>52</v>
      </c>
      <c r="G936" s="121" t="s">
        <v>46</v>
      </c>
      <c r="H936" s="122">
        <v>2022</v>
      </c>
      <c r="I936" s="74">
        <v>53.4</v>
      </c>
      <c r="J936" s="74">
        <v>50</v>
      </c>
      <c r="K936" s="74">
        <v>50</v>
      </c>
      <c r="L936" s="74">
        <v>50</v>
      </c>
      <c r="M936" s="74">
        <v>50</v>
      </c>
      <c r="N936" s="74">
        <v>50</v>
      </c>
      <c r="O936" s="74">
        <v>50</v>
      </c>
      <c r="P936" s="74">
        <v>50</v>
      </c>
      <c r="Q936" s="74">
        <v>50</v>
      </c>
      <c r="R936" s="74">
        <v>50</v>
      </c>
      <c r="S936" s="74">
        <v>50</v>
      </c>
    </row>
    <row r="937" spans="1:19" ht="15" customHeight="1">
      <c r="A937" s="14">
        <f t="shared" si="38"/>
        <v>937</v>
      </c>
      <c r="B937" s="121" t="s">
        <v>3269</v>
      </c>
      <c r="C937" s="121" t="s">
        <v>3270</v>
      </c>
      <c r="D937" s="121" t="s">
        <v>3271</v>
      </c>
      <c r="E937" s="121" t="s">
        <v>267</v>
      </c>
      <c r="F937" s="121" t="s">
        <v>52</v>
      </c>
      <c r="G937" s="121" t="s">
        <v>221</v>
      </c>
      <c r="H937" s="122">
        <v>2022</v>
      </c>
      <c r="I937" s="74">
        <v>217.5</v>
      </c>
      <c r="J937" s="74">
        <v>217.5</v>
      </c>
      <c r="K937" s="74">
        <v>217.5</v>
      </c>
      <c r="L937" s="74">
        <v>217.5</v>
      </c>
      <c r="M937" s="74">
        <v>217.5</v>
      </c>
      <c r="N937" s="74">
        <v>217.5</v>
      </c>
      <c r="O937" s="74">
        <v>217.5</v>
      </c>
      <c r="P937" s="74">
        <v>217.5</v>
      </c>
      <c r="Q937" s="74">
        <v>217.5</v>
      </c>
      <c r="R937" s="74">
        <v>217.5</v>
      </c>
      <c r="S937" s="74">
        <v>217.5</v>
      </c>
    </row>
    <row r="938" spans="1:19" ht="15" customHeight="1">
      <c r="A938" s="14">
        <f t="shared" si="38"/>
        <v>938</v>
      </c>
      <c r="B938" s="121" t="s">
        <v>3272</v>
      </c>
      <c r="C938" s="121" t="s">
        <v>3270</v>
      </c>
      <c r="D938" s="121" t="s">
        <v>3273</v>
      </c>
      <c r="E938" s="121" t="s">
        <v>267</v>
      </c>
      <c r="F938" s="121" t="s">
        <v>52</v>
      </c>
      <c r="G938" s="121" t="s">
        <v>221</v>
      </c>
      <c r="H938" s="122">
        <v>2022</v>
      </c>
      <c r="I938" s="74">
        <v>221.3</v>
      </c>
      <c r="J938" s="74">
        <v>221.3</v>
      </c>
      <c r="K938" s="74">
        <v>221.3</v>
      </c>
      <c r="L938" s="74">
        <v>221.3</v>
      </c>
      <c r="M938" s="74">
        <v>221.3</v>
      </c>
      <c r="N938" s="74">
        <v>221.3</v>
      </c>
      <c r="O938" s="74">
        <v>221.3</v>
      </c>
      <c r="P938" s="74">
        <v>221.3</v>
      </c>
      <c r="Q938" s="74">
        <v>221.3</v>
      </c>
      <c r="R938" s="74">
        <v>221.3</v>
      </c>
      <c r="S938" s="74">
        <v>221.3</v>
      </c>
    </row>
    <row r="939" spans="1:19" ht="15" customHeight="1">
      <c r="A939" s="14">
        <f t="shared" si="38"/>
        <v>939</v>
      </c>
      <c r="B939" s="121" t="s">
        <v>1641</v>
      </c>
      <c r="C939" s="121" t="s">
        <v>3274</v>
      </c>
      <c r="D939" s="121" t="s">
        <v>3275</v>
      </c>
      <c r="E939" s="121" t="s">
        <v>130</v>
      </c>
      <c r="F939" s="121" t="s">
        <v>52</v>
      </c>
      <c r="G939" s="121" t="s">
        <v>47</v>
      </c>
      <c r="H939" s="122">
        <v>2022</v>
      </c>
      <c r="I939" s="74">
        <v>109.5</v>
      </c>
      <c r="J939" s="74">
        <v>108</v>
      </c>
      <c r="K939" s="74">
        <v>108</v>
      </c>
      <c r="L939" s="74">
        <v>108</v>
      </c>
      <c r="M939" s="74">
        <v>108</v>
      </c>
      <c r="N939" s="74">
        <v>108</v>
      </c>
      <c r="O939" s="74">
        <v>108</v>
      </c>
      <c r="P939" s="74">
        <v>108</v>
      </c>
      <c r="Q939" s="74">
        <v>108</v>
      </c>
      <c r="R939" s="74">
        <v>108</v>
      </c>
      <c r="S939" s="74">
        <v>108</v>
      </c>
    </row>
    <row r="940" spans="1:19" ht="15" customHeight="1">
      <c r="A940" s="14">
        <f t="shared" si="38"/>
        <v>940</v>
      </c>
      <c r="B940" s="121" t="s">
        <v>3276</v>
      </c>
      <c r="C940" s="121" t="s">
        <v>2319</v>
      </c>
      <c r="D940" s="121" t="s">
        <v>3277</v>
      </c>
      <c r="E940" s="121" t="s">
        <v>267</v>
      </c>
      <c r="F940" s="121" t="s">
        <v>52</v>
      </c>
      <c r="G940" s="121" t="s">
        <v>221</v>
      </c>
      <c r="H940" s="122">
        <v>2022</v>
      </c>
      <c r="I940" s="74">
        <v>179.5</v>
      </c>
      <c r="J940" s="74">
        <v>179.6</v>
      </c>
      <c r="K940" s="74">
        <v>179.6</v>
      </c>
      <c r="L940" s="74">
        <v>179.6</v>
      </c>
      <c r="M940" s="74">
        <v>179.6</v>
      </c>
      <c r="N940" s="74">
        <v>179.6</v>
      </c>
      <c r="O940" s="74">
        <v>179.6</v>
      </c>
      <c r="P940" s="74">
        <v>179.6</v>
      </c>
      <c r="Q940" s="74">
        <v>179.6</v>
      </c>
      <c r="R940" s="74">
        <v>179.6</v>
      </c>
      <c r="S940" s="74">
        <v>179.6</v>
      </c>
    </row>
    <row r="941" spans="1:19" ht="15" customHeight="1">
      <c r="A941" s="14">
        <f t="shared" si="38"/>
        <v>941</v>
      </c>
      <c r="B941" s="121" t="s">
        <v>3278</v>
      </c>
      <c r="C941" s="121" t="s">
        <v>2319</v>
      </c>
      <c r="D941" s="121" t="s">
        <v>3279</v>
      </c>
      <c r="E941" s="121" t="s">
        <v>267</v>
      </c>
      <c r="F941" s="121" t="s">
        <v>52</v>
      </c>
      <c r="G941" s="121" t="s">
        <v>221</v>
      </c>
      <c r="H941" s="122">
        <v>2022</v>
      </c>
      <c r="I941" s="74">
        <v>171.8</v>
      </c>
      <c r="J941" s="74">
        <v>171.9</v>
      </c>
      <c r="K941" s="74">
        <v>171.9</v>
      </c>
      <c r="L941" s="74">
        <v>171.9</v>
      </c>
      <c r="M941" s="74">
        <v>171.9</v>
      </c>
      <c r="N941" s="74">
        <v>171.9</v>
      </c>
      <c r="O941" s="74">
        <v>171.9</v>
      </c>
      <c r="P941" s="74">
        <v>171.9</v>
      </c>
      <c r="Q941" s="74">
        <v>171.9</v>
      </c>
      <c r="R941" s="74">
        <v>171.9</v>
      </c>
      <c r="S941" s="74">
        <v>171.9</v>
      </c>
    </row>
    <row r="942" spans="1:19" ht="15" customHeight="1">
      <c r="A942" s="14">
        <f t="shared" si="38"/>
        <v>942</v>
      </c>
      <c r="B942" s="121" t="s">
        <v>3280</v>
      </c>
      <c r="C942" s="121" t="s">
        <v>137</v>
      </c>
      <c r="D942" s="121" t="s">
        <v>3281</v>
      </c>
      <c r="E942" s="121" t="s">
        <v>48</v>
      </c>
      <c r="F942" s="121" t="s">
        <v>52</v>
      </c>
      <c r="G942" s="121" t="s">
        <v>90</v>
      </c>
      <c r="H942" s="122">
        <v>2022</v>
      </c>
      <c r="I942" s="74">
        <v>137.5</v>
      </c>
      <c r="J942" s="74">
        <v>137.5</v>
      </c>
      <c r="K942" s="74">
        <v>137.5</v>
      </c>
      <c r="L942" s="74">
        <v>137.5</v>
      </c>
      <c r="M942" s="74">
        <v>137.5</v>
      </c>
      <c r="N942" s="74">
        <v>137.5</v>
      </c>
      <c r="O942" s="74">
        <v>137.5</v>
      </c>
      <c r="P942" s="74">
        <v>137.5</v>
      </c>
      <c r="Q942" s="74">
        <v>137.5</v>
      </c>
      <c r="R942" s="74">
        <v>137.5</v>
      </c>
      <c r="S942" s="74">
        <v>137.5</v>
      </c>
    </row>
    <row r="943" spans="1:19" ht="15" customHeight="1">
      <c r="A943" s="14">
        <f t="shared" si="38"/>
        <v>943</v>
      </c>
      <c r="B943" s="121" t="s">
        <v>3282</v>
      </c>
      <c r="C943" s="121" t="s">
        <v>2324</v>
      </c>
      <c r="D943" s="121" t="s">
        <v>3283</v>
      </c>
      <c r="E943" s="121" t="s">
        <v>397</v>
      </c>
      <c r="F943" s="121" t="s">
        <v>52</v>
      </c>
      <c r="G943" s="121" t="s">
        <v>45</v>
      </c>
      <c r="H943" s="122">
        <v>2022</v>
      </c>
      <c r="I943" s="74">
        <v>148.80000000000001</v>
      </c>
      <c r="J943" s="74">
        <v>146.69999999999999</v>
      </c>
      <c r="K943" s="74">
        <v>146.69999999999999</v>
      </c>
      <c r="L943" s="74">
        <v>146.69999999999999</v>
      </c>
      <c r="M943" s="74">
        <v>146.69999999999999</v>
      </c>
      <c r="N943" s="74">
        <v>146.69999999999999</v>
      </c>
      <c r="O943" s="74">
        <v>146.69999999999999</v>
      </c>
      <c r="P943" s="74">
        <v>146.69999999999999</v>
      </c>
      <c r="Q943" s="74">
        <v>146.69999999999999</v>
      </c>
      <c r="R943" s="74">
        <v>146.69999999999999</v>
      </c>
      <c r="S943" s="74">
        <v>146.69999999999999</v>
      </c>
    </row>
    <row r="944" spans="1:19" ht="15" customHeight="1">
      <c r="A944" s="14">
        <f t="shared" si="38"/>
        <v>944</v>
      </c>
      <c r="B944" s="121" t="s">
        <v>3284</v>
      </c>
      <c r="C944" s="121" t="s">
        <v>2324</v>
      </c>
      <c r="D944" s="121" t="s">
        <v>3285</v>
      </c>
      <c r="E944" s="121" t="s">
        <v>397</v>
      </c>
      <c r="F944" s="121" t="s">
        <v>52</v>
      </c>
      <c r="G944" s="121" t="s">
        <v>45</v>
      </c>
      <c r="H944" s="122">
        <v>2022</v>
      </c>
      <c r="I944" s="74">
        <v>130.19999999999999</v>
      </c>
      <c r="J944" s="74">
        <v>128.30000000000001</v>
      </c>
      <c r="K944" s="74">
        <v>128.30000000000001</v>
      </c>
      <c r="L944" s="74">
        <v>128.30000000000001</v>
      </c>
      <c r="M944" s="74">
        <v>128.30000000000001</v>
      </c>
      <c r="N944" s="74">
        <v>128.30000000000001</v>
      </c>
      <c r="O944" s="74">
        <v>128.30000000000001</v>
      </c>
      <c r="P944" s="74">
        <v>128.30000000000001</v>
      </c>
      <c r="Q944" s="74">
        <v>128.30000000000001</v>
      </c>
      <c r="R944" s="74">
        <v>128.30000000000001</v>
      </c>
      <c r="S944" s="74">
        <v>128.30000000000001</v>
      </c>
    </row>
    <row r="945" spans="1:19" ht="15" customHeight="1">
      <c r="A945" s="14">
        <f t="shared" si="38"/>
        <v>945</v>
      </c>
      <c r="B945" s="121" t="s">
        <v>2986</v>
      </c>
      <c r="C945" s="121" t="s">
        <v>3286</v>
      </c>
      <c r="D945" s="121" t="s">
        <v>2987</v>
      </c>
      <c r="E945" s="121" t="s">
        <v>297</v>
      </c>
      <c r="F945" s="121" t="s">
        <v>52</v>
      </c>
      <c r="G945" s="121" t="s">
        <v>46</v>
      </c>
      <c r="H945" s="122">
        <v>2022</v>
      </c>
      <c r="I945" s="74">
        <v>257</v>
      </c>
      <c r="J945" s="74">
        <v>257</v>
      </c>
      <c r="K945" s="74">
        <v>257</v>
      </c>
      <c r="L945" s="74">
        <v>257</v>
      </c>
      <c r="M945" s="74">
        <v>257</v>
      </c>
      <c r="N945" s="74">
        <v>257</v>
      </c>
      <c r="O945" s="74">
        <v>257</v>
      </c>
      <c r="P945" s="74">
        <v>257</v>
      </c>
      <c r="Q945" s="74">
        <v>257</v>
      </c>
      <c r="R945" s="74">
        <v>257</v>
      </c>
      <c r="S945" s="74">
        <v>257</v>
      </c>
    </row>
    <row r="946" spans="1:19" ht="15" customHeight="1">
      <c r="A946" s="14">
        <f t="shared" si="38"/>
        <v>946</v>
      </c>
      <c r="B946" s="121" t="s">
        <v>2988</v>
      </c>
      <c r="C946" s="121" t="s">
        <v>3286</v>
      </c>
      <c r="D946" s="121" t="s">
        <v>2989</v>
      </c>
      <c r="E946" s="121" t="s">
        <v>297</v>
      </c>
      <c r="F946" s="121" t="s">
        <v>52</v>
      </c>
      <c r="G946" s="121" t="s">
        <v>46</v>
      </c>
      <c r="H946" s="122">
        <v>2022</v>
      </c>
      <c r="I946" s="74">
        <v>257</v>
      </c>
      <c r="J946" s="74">
        <v>257</v>
      </c>
      <c r="K946" s="74">
        <v>257</v>
      </c>
      <c r="L946" s="74">
        <v>257</v>
      </c>
      <c r="M946" s="74">
        <v>257</v>
      </c>
      <c r="N946" s="74">
        <v>257</v>
      </c>
      <c r="O946" s="74">
        <v>257</v>
      </c>
      <c r="P946" s="74">
        <v>257</v>
      </c>
      <c r="Q946" s="74">
        <v>257</v>
      </c>
      <c r="R946" s="74">
        <v>257</v>
      </c>
      <c r="S946" s="74">
        <v>257</v>
      </c>
    </row>
    <row r="947" spans="1:19" ht="15" customHeight="1">
      <c r="A947" s="14">
        <f t="shared" si="38"/>
        <v>947</v>
      </c>
      <c r="B947" s="121" t="s">
        <v>2990</v>
      </c>
      <c r="C947" s="121" t="s">
        <v>3287</v>
      </c>
      <c r="D947" s="121" t="s">
        <v>2991</v>
      </c>
      <c r="E947" s="121" t="s">
        <v>469</v>
      </c>
      <c r="F947" s="121" t="s">
        <v>52</v>
      </c>
      <c r="G947" s="121" t="s">
        <v>45</v>
      </c>
      <c r="H947" s="122">
        <v>2022</v>
      </c>
      <c r="I947" s="74">
        <v>128.41999999999999</v>
      </c>
      <c r="J947" s="74">
        <v>125</v>
      </c>
      <c r="K947" s="74">
        <v>125</v>
      </c>
      <c r="L947" s="74">
        <v>125</v>
      </c>
      <c r="M947" s="74">
        <v>125</v>
      </c>
      <c r="N947" s="74">
        <v>125</v>
      </c>
      <c r="O947" s="74">
        <v>125</v>
      </c>
      <c r="P947" s="74">
        <v>125</v>
      </c>
      <c r="Q947" s="74">
        <v>125</v>
      </c>
      <c r="R947" s="74">
        <v>125</v>
      </c>
      <c r="S947" s="74">
        <v>125</v>
      </c>
    </row>
    <row r="948" spans="1:19" ht="15" customHeight="1">
      <c r="A948" s="14">
        <f t="shared" si="38"/>
        <v>948</v>
      </c>
      <c r="B948" s="121" t="s">
        <v>2992</v>
      </c>
      <c r="C948" s="121" t="s">
        <v>3287</v>
      </c>
      <c r="D948" s="121" t="s">
        <v>2993</v>
      </c>
      <c r="E948" s="121" t="s">
        <v>469</v>
      </c>
      <c r="F948" s="121" t="s">
        <v>52</v>
      </c>
      <c r="G948" s="121" t="s">
        <v>45</v>
      </c>
      <c r="H948" s="122">
        <v>2022</v>
      </c>
      <c r="I948" s="74">
        <v>128.41999999999999</v>
      </c>
      <c r="J948" s="74">
        <v>125</v>
      </c>
      <c r="K948" s="74">
        <v>125</v>
      </c>
      <c r="L948" s="74">
        <v>125</v>
      </c>
      <c r="M948" s="74">
        <v>125</v>
      </c>
      <c r="N948" s="74">
        <v>125</v>
      </c>
      <c r="O948" s="74">
        <v>125</v>
      </c>
      <c r="P948" s="74">
        <v>125</v>
      </c>
      <c r="Q948" s="74">
        <v>125</v>
      </c>
      <c r="R948" s="74">
        <v>125</v>
      </c>
      <c r="S948" s="74">
        <v>125</v>
      </c>
    </row>
    <row r="949" spans="1:19" ht="15" customHeight="1">
      <c r="A949" s="14">
        <f t="shared" si="38"/>
        <v>949</v>
      </c>
      <c r="B949" s="121" t="s">
        <v>2994</v>
      </c>
      <c r="C949" s="121" t="s">
        <v>3288</v>
      </c>
      <c r="D949" s="121" t="s">
        <v>2995</v>
      </c>
      <c r="E949" s="121" t="s">
        <v>469</v>
      </c>
      <c r="F949" s="121" t="s">
        <v>52</v>
      </c>
      <c r="G949" s="121" t="s">
        <v>45</v>
      </c>
      <c r="H949" s="122">
        <v>2022</v>
      </c>
      <c r="I949" s="74">
        <v>128.41999999999999</v>
      </c>
      <c r="J949" s="74">
        <v>125</v>
      </c>
      <c r="K949" s="74">
        <v>125</v>
      </c>
      <c r="L949" s="74">
        <v>125</v>
      </c>
      <c r="M949" s="74">
        <v>125</v>
      </c>
      <c r="N949" s="74">
        <v>125</v>
      </c>
      <c r="O949" s="74">
        <v>125</v>
      </c>
      <c r="P949" s="74">
        <v>125</v>
      </c>
      <c r="Q949" s="74">
        <v>125</v>
      </c>
      <c r="R949" s="74">
        <v>125</v>
      </c>
      <c r="S949" s="74">
        <v>125</v>
      </c>
    </row>
    <row r="950" spans="1:19" ht="15" customHeight="1">
      <c r="A950" s="14">
        <f t="shared" si="38"/>
        <v>950</v>
      </c>
      <c r="B950" s="121" t="s">
        <v>2996</v>
      </c>
      <c r="C950" s="121" t="s">
        <v>3288</v>
      </c>
      <c r="D950" s="121" t="s">
        <v>2997</v>
      </c>
      <c r="E950" s="121" t="s">
        <v>469</v>
      </c>
      <c r="F950" s="121" t="s">
        <v>52</v>
      </c>
      <c r="G950" s="121" t="s">
        <v>45</v>
      </c>
      <c r="H950" s="122">
        <v>2022</v>
      </c>
      <c r="I950" s="74">
        <v>128.41999999999999</v>
      </c>
      <c r="J950" s="74">
        <v>125</v>
      </c>
      <c r="K950" s="74">
        <v>125</v>
      </c>
      <c r="L950" s="74">
        <v>125</v>
      </c>
      <c r="M950" s="74">
        <v>125</v>
      </c>
      <c r="N950" s="74">
        <v>125</v>
      </c>
      <c r="O950" s="74">
        <v>125</v>
      </c>
      <c r="P950" s="74">
        <v>125</v>
      </c>
      <c r="Q950" s="74">
        <v>125</v>
      </c>
      <c r="R950" s="74">
        <v>125</v>
      </c>
      <c r="S950" s="74">
        <v>125</v>
      </c>
    </row>
    <row r="951" spans="1:19" ht="15" customHeight="1">
      <c r="A951" s="14">
        <f t="shared" si="38"/>
        <v>951</v>
      </c>
      <c r="B951" s="121" t="s">
        <v>2344</v>
      </c>
      <c r="C951" s="121" t="s">
        <v>3289</v>
      </c>
      <c r="D951" s="121" t="s">
        <v>2998</v>
      </c>
      <c r="E951" s="121" t="s">
        <v>62</v>
      </c>
      <c r="F951" s="121" t="s">
        <v>52</v>
      </c>
      <c r="G951" s="121" t="s">
        <v>45</v>
      </c>
      <c r="H951" s="122">
        <v>2022</v>
      </c>
      <c r="I951" s="74">
        <v>135</v>
      </c>
      <c r="J951" s="74">
        <v>118.3</v>
      </c>
      <c r="K951" s="74">
        <v>118.3</v>
      </c>
      <c r="L951" s="74">
        <v>118.3</v>
      </c>
      <c r="M951" s="74">
        <v>118.3</v>
      </c>
      <c r="N951" s="74">
        <v>118.3</v>
      </c>
      <c r="O951" s="74">
        <v>118.3</v>
      </c>
      <c r="P951" s="74">
        <v>118.3</v>
      </c>
      <c r="Q951" s="74">
        <v>118.3</v>
      </c>
      <c r="R951" s="74">
        <v>118.3</v>
      </c>
      <c r="S951" s="74">
        <v>118.3</v>
      </c>
    </row>
    <row r="952" spans="1:19" ht="15" customHeight="1">
      <c r="A952" s="14">
        <f t="shared" si="38"/>
        <v>952</v>
      </c>
      <c r="B952" s="121" t="s">
        <v>2351</v>
      </c>
      <c r="C952" s="121" t="s">
        <v>3290</v>
      </c>
      <c r="D952" s="121" t="s">
        <v>3003</v>
      </c>
      <c r="E952" s="121" t="s">
        <v>2352</v>
      </c>
      <c r="F952" s="121" t="s">
        <v>52</v>
      </c>
      <c r="G952" s="121" t="s">
        <v>45</v>
      </c>
      <c r="H952" s="122">
        <v>2022</v>
      </c>
      <c r="I952" s="74">
        <v>129.19999999999999</v>
      </c>
      <c r="J952" s="74">
        <v>112.7</v>
      </c>
      <c r="K952" s="74">
        <v>112.7</v>
      </c>
      <c r="L952" s="74">
        <v>112.7</v>
      </c>
      <c r="M952" s="74">
        <v>112.7</v>
      </c>
      <c r="N952" s="74">
        <v>112.7</v>
      </c>
      <c r="O952" s="74">
        <v>112.7</v>
      </c>
      <c r="P952" s="74">
        <v>112.7</v>
      </c>
      <c r="Q952" s="74">
        <v>112.7</v>
      </c>
      <c r="R952" s="74">
        <v>112.7</v>
      </c>
      <c r="S952" s="74">
        <v>112.7</v>
      </c>
    </row>
    <row r="953" spans="1:19" ht="15" customHeight="1">
      <c r="A953" s="14">
        <f t="shared" si="38"/>
        <v>953</v>
      </c>
      <c r="B953" s="119" t="s">
        <v>2726</v>
      </c>
      <c r="C953" s="119"/>
      <c r="D953" s="119"/>
      <c r="E953" s="119"/>
      <c r="F953" s="119"/>
      <c r="G953" s="119"/>
      <c r="H953" s="120"/>
      <c r="I953" s="71">
        <f t="shared" ref="I953:R953" si="41">SUM(I935:I952)</f>
        <v>2730.38</v>
      </c>
      <c r="J953" s="71">
        <f t="shared" si="41"/>
        <v>2674.8</v>
      </c>
      <c r="K953" s="71">
        <f t="shared" si="41"/>
        <v>2674.8</v>
      </c>
      <c r="L953" s="71">
        <f t="shared" si="41"/>
        <v>2674.8</v>
      </c>
      <c r="M953" s="71">
        <f t="shared" si="41"/>
        <v>2674.8</v>
      </c>
      <c r="N953" s="71">
        <f t="shared" si="41"/>
        <v>2674.8</v>
      </c>
      <c r="O953" s="71">
        <f t="shared" si="41"/>
        <v>2674.8</v>
      </c>
      <c r="P953" s="71">
        <f t="shared" si="41"/>
        <v>2674.8</v>
      </c>
      <c r="Q953" s="71">
        <f t="shared" si="41"/>
        <v>2674.8</v>
      </c>
      <c r="R953" s="71">
        <f t="shared" si="41"/>
        <v>2674.8</v>
      </c>
      <c r="S953" s="71">
        <f t="shared" ref="S953" si="42">SUM(S935:S952)</f>
        <v>2674.8</v>
      </c>
    </row>
    <row r="954" spans="1:19" ht="15" customHeight="1">
      <c r="A954" s="14">
        <f t="shared" si="38"/>
        <v>954</v>
      </c>
      <c r="B954" s="121" t="s">
        <v>1548</v>
      </c>
      <c r="C954" s="121"/>
      <c r="D954" s="121" t="s">
        <v>2727</v>
      </c>
      <c r="E954" s="121" t="s">
        <v>1413</v>
      </c>
      <c r="F954" s="121"/>
      <c r="G954" s="121"/>
      <c r="H954" s="122"/>
      <c r="I954" s="74">
        <v>100</v>
      </c>
      <c r="J954" s="74">
        <v>16</v>
      </c>
      <c r="K954" s="74">
        <v>16</v>
      </c>
      <c r="L954" s="74">
        <v>16</v>
      </c>
      <c r="M954" s="74">
        <v>16</v>
      </c>
      <c r="N954" s="74">
        <v>16</v>
      </c>
      <c r="O954" s="74">
        <v>16</v>
      </c>
      <c r="P954" s="74">
        <v>16</v>
      </c>
      <c r="Q954" s="74">
        <v>16</v>
      </c>
      <c r="R954" s="74">
        <v>16</v>
      </c>
      <c r="S954" s="74">
        <v>16</v>
      </c>
    </row>
    <row r="955" spans="1:19" ht="15" customHeight="1">
      <c r="A955" s="14">
        <f t="shared" si="38"/>
        <v>955</v>
      </c>
      <c r="B955" s="119"/>
      <c r="C955" s="119"/>
      <c r="D955" s="119"/>
      <c r="E955" s="119"/>
      <c r="F955" s="119"/>
      <c r="G955" s="119"/>
      <c r="H955" s="120"/>
      <c r="I955" s="71"/>
      <c r="J955" s="71"/>
      <c r="K955" s="71"/>
      <c r="L955" s="71"/>
      <c r="M955" s="71"/>
      <c r="N955" s="71"/>
      <c r="O955" s="71"/>
      <c r="P955" s="71"/>
      <c r="Q955" s="71"/>
      <c r="R955" s="71"/>
      <c r="S955" s="71"/>
    </row>
    <row r="956" spans="1:19" ht="15" customHeight="1">
      <c r="A956" s="14">
        <f t="shared" si="38"/>
        <v>956</v>
      </c>
      <c r="B956" s="119" t="s">
        <v>1550</v>
      </c>
      <c r="C956" s="119"/>
      <c r="D956" s="119"/>
      <c r="E956" s="119"/>
      <c r="F956" s="119"/>
      <c r="G956" s="119"/>
      <c r="H956" s="120"/>
      <c r="I956" s="71"/>
      <c r="J956" s="71"/>
      <c r="K956" s="71"/>
      <c r="L956" s="71"/>
      <c r="M956" s="71"/>
      <c r="N956" s="71"/>
      <c r="O956" s="71"/>
      <c r="P956" s="71"/>
      <c r="Q956" s="71"/>
      <c r="R956" s="71"/>
      <c r="S956" s="71"/>
    </row>
    <row r="957" spans="1:19" ht="15" customHeight="1">
      <c r="A957" s="14">
        <f t="shared" si="38"/>
        <v>957</v>
      </c>
      <c r="B957" s="121" t="s">
        <v>1798</v>
      </c>
      <c r="C957" s="121"/>
      <c r="D957" s="121" t="s">
        <v>2728</v>
      </c>
      <c r="E957" s="121" t="s">
        <v>1799</v>
      </c>
      <c r="F957" s="121" t="s">
        <v>1553</v>
      </c>
      <c r="G957" s="121" t="s">
        <v>46</v>
      </c>
      <c r="H957" s="122">
        <v>2021</v>
      </c>
      <c r="I957" s="74">
        <v>100.5</v>
      </c>
      <c r="J957" s="74">
        <v>100.5</v>
      </c>
      <c r="K957" s="74">
        <v>100.5</v>
      </c>
      <c r="L957" s="74">
        <v>100.5</v>
      </c>
      <c r="M957" s="74">
        <v>100.5</v>
      </c>
      <c r="N957" s="74">
        <v>100.5</v>
      </c>
      <c r="O957" s="74">
        <v>100.5</v>
      </c>
      <c r="P957" s="74">
        <v>100.5</v>
      </c>
      <c r="Q957" s="74">
        <v>100.5</v>
      </c>
      <c r="R957" s="74">
        <v>100.5</v>
      </c>
      <c r="S957" s="74">
        <v>100.5</v>
      </c>
    </row>
    <row r="958" spans="1:19" ht="15" customHeight="1">
      <c r="A958" s="14">
        <f t="shared" si="38"/>
        <v>958</v>
      </c>
      <c r="B958" s="121" t="s">
        <v>1551</v>
      </c>
      <c r="C958" s="121"/>
      <c r="D958" s="121" t="s">
        <v>1552</v>
      </c>
      <c r="E958" s="121" t="s">
        <v>208</v>
      </c>
      <c r="F958" s="121" t="s">
        <v>1553</v>
      </c>
      <c r="G958" s="121" t="s">
        <v>47</v>
      </c>
      <c r="H958" s="122">
        <v>2017</v>
      </c>
      <c r="I958" s="74">
        <v>30</v>
      </c>
      <c r="J958" s="74">
        <v>30</v>
      </c>
      <c r="K958" s="74">
        <v>30</v>
      </c>
      <c r="L958" s="74">
        <v>30</v>
      </c>
      <c r="M958" s="74">
        <v>30</v>
      </c>
      <c r="N958" s="74">
        <v>30</v>
      </c>
      <c r="O958" s="74">
        <v>30</v>
      </c>
      <c r="P958" s="74">
        <v>30</v>
      </c>
      <c r="Q958" s="74">
        <v>30</v>
      </c>
      <c r="R958" s="74">
        <v>30</v>
      </c>
      <c r="S958" s="74">
        <v>30</v>
      </c>
    </row>
    <row r="959" spans="1:19" ht="15" customHeight="1">
      <c r="A959" s="14">
        <f t="shared" si="38"/>
        <v>959</v>
      </c>
      <c r="B959" s="121" t="s">
        <v>2284</v>
      </c>
      <c r="C959" s="121"/>
      <c r="D959" s="121" t="s">
        <v>1804</v>
      </c>
      <c r="E959" s="121" t="s">
        <v>1590</v>
      </c>
      <c r="F959" s="121" t="s">
        <v>1553</v>
      </c>
      <c r="G959" s="121" t="s">
        <v>90</v>
      </c>
      <c r="H959" s="122">
        <v>2020</v>
      </c>
      <c r="I959" s="74">
        <v>9.9499999999999993</v>
      </c>
      <c r="J959" s="74">
        <v>10</v>
      </c>
      <c r="K959" s="74">
        <v>10</v>
      </c>
      <c r="L959" s="74">
        <v>10</v>
      </c>
      <c r="M959" s="74">
        <v>10</v>
      </c>
      <c r="N959" s="74">
        <v>10</v>
      </c>
      <c r="O959" s="74">
        <v>10</v>
      </c>
      <c r="P959" s="74">
        <v>10</v>
      </c>
      <c r="Q959" s="74">
        <v>10</v>
      </c>
      <c r="R959" s="74">
        <v>10</v>
      </c>
      <c r="S959" s="74">
        <v>10</v>
      </c>
    </row>
    <row r="960" spans="1:19" ht="15" customHeight="1">
      <c r="A960" s="14">
        <f t="shared" si="38"/>
        <v>960</v>
      </c>
      <c r="B960" s="121" t="s">
        <v>2372</v>
      </c>
      <c r="C960" s="121"/>
      <c r="D960" s="121" t="s">
        <v>2194</v>
      </c>
      <c r="E960" s="121" t="s">
        <v>1590</v>
      </c>
      <c r="F960" s="121" t="s">
        <v>1553</v>
      </c>
      <c r="G960" s="121" t="s">
        <v>90</v>
      </c>
      <c r="H960" s="122">
        <v>2020</v>
      </c>
      <c r="I960" s="74">
        <v>9.9499999999999993</v>
      </c>
      <c r="J960" s="74">
        <v>10</v>
      </c>
      <c r="K960" s="74">
        <v>10</v>
      </c>
      <c r="L960" s="74">
        <v>10</v>
      </c>
      <c r="M960" s="74">
        <v>10</v>
      </c>
      <c r="N960" s="74">
        <v>10</v>
      </c>
      <c r="O960" s="74">
        <v>10</v>
      </c>
      <c r="P960" s="74">
        <v>10</v>
      </c>
      <c r="Q960" s="74">
        <v>10</v>
      </c>
      <c r="R960" s="74">
        <v>10</v>
      </c>
      <c r="S960" s="74">
        <v>10</v>
      </c>
    </row>
    <row r="961" spans="1:19" ht="15" customHeight="1">
      <c r="A961" s="14">
        <f t="shared" si="38"/>
        <v>961</v>
      </c>
      <c r="B961" s="121" t="s">
        <v>2285</v>
      </c>
      <c r="C961" s="121"/>
      <c r="D961" s="121" t="s">
        <v>2195</v>
      </c>
      <c r="E961" s="121" t="s">
        <v>1590</v>
      </c>
      <c r="F961" s="121" t="s">
        <v>1553</v>
      </c>
      <c r="G961" s="121" t="s">
        <v>90</v>
      </c>
      <c r="H961" s="122">
        <v>2020</v>
      </c>
      <c r="I961" s="74">
        <v>9.9499999999999993</v>
      </c>
      <c r="J961" s="74">
        <v>9.9</v>
      </c>
      <c r="K961" s="74">
        <v>9.9</v>
      </c>
      <c r="L961" s="74">
        <v>9.9</v>
      </c>
      <c r="M961" s="74">
        <v>9.9</v>
      </c>
      <c r="N961" s="74">
        <v>9.9</v>
      </c>
      <c r="O961" s="74">
        <v>9.9</v>
      </c>
      <c r="P961" s="74">
        <v>9.9</v>
      </c>
      <c r="Q961" s="74">
        <v>9.9</v>
      </c>
      <c r="R961" s="74">
        <v>9.9</v>
      </c>
      <c r="S961" s="74">
        <v>9.9</v>
      </c>
    </row>
    <row r="962" spans="1:19">
      <c r="A962" s="14">
        <f t="shared" si="38"/>
        <v>962</v>
      </c>
      <c r="B962" s="121" t="s">
        <v>2373</v>
      </c>
      <c r="C962" s="121"/>
      <c r="D962" s="121" t="s">
        <v>2196</v>
      </c>
      <c r="E962" s="121" t="s">
        <v>665</v>
      </c>
      <c r="F962" s="121" t="s">
        <v>1553</v>
      </c>
      <c r="G962" s="121" t="s">
        <v>221</v>
      </c>
      <c r="H962" s="122">
        <v>2021</v>
      </c>
      <c r="I962" s="74">
        <v>9.9499999999999993</v>
      </c>
      <c r="J962" s="74">
        <v>9.9</v>
      </c>
      <c r="K962" s="74">
        <v>9.9</v>
      </c>
      <c r="L962" s="74">
        <v>9.9</v>
      </c>
      <c r="M962" s="74">
        <v>9.9</v>
      </c>
      <c r="N962" s="74">
        <v>9.9</v>
      </c>
      <c r="O962" s="74">
        <v>9.9</v>
      </c>
      <c r="P962" s="74">
        <v>9.9</v>
      </c>
      <c r="Q962" s="74">
        <v>9.9</v>
      </c>
      <c r="R962" s="74">
        <v>9.9</v>
      </c>
      <c r="S962" s="74">
        <v>9.9</v>
      </c>
    </row>
    <row r="963" spans="1:19" ht="15" customHeight="1">
      <c r="A963" s="14">
        <f t="shared" si="38"/>
        <v>963</v>
      </c>
      <c r="B963" s="121" t="s">
        <v>2374</v>
      </c>
      <c r="C963" s="121"/>
      <c r="D963" s="121" t="s">
        <v>2197</v>
      </c>
      <c r="E963" s="121" t="s">
        <v>665</v>
      </c>
      <c r="F963" s="121" t="s">
        <v>1553</v>
      </c>
      <c r="G963" s="121" t="s">
        <v>221</v>
      </c>
      <c r="H963" s="122">
        <v>2020</v>
      </c>
      <c r="I963" s="74">
        <v>9.9499999999999993</v>
      </c>
      <c r="J963" s="74">
        <v>9.9</v>
      </c>
      <c r="K963" s="74">
        <v>9.9</v>
      </c>
      <c r="L963" s="74">
        <v>9.9</v>
      </c>
      <c r="M963" s="74">
        <v>9.9</v>
      </c>
      <c r="N963" s="74">
        <v>9.9</v>
      </c>
      <c r="O963" s="74">
        <v>9.9</v>
      </c>
      <c r="P963" s="74">
        <v>9.9</v>
      </c>
      <c r="Q963" s="74">
        <v>9.9</v>
      </c>
      <c r="R963" s="74">
        <v>9.9</v>
      </c>
      <c r="S963" s="74">
        <v>9.9</v>
      </c>
    </row>
    <row r="964" spans="1:19" ht="15" customHeight="1">
      <c r="A964" s="14">
        <f t="shared" si="38"/>
        <v>964</v>
      </c>
      <c r="B964" s="121" t="s">
        <v>2729</v>
      </c>
      <c r="C964" s="121"/>
      <c r="D964" s="121" t="s">
        <v>2730</v>
      </c>
      <c r="E964" s="121" t="s">
        <v>607</v>
      </c>
      <c r="F964" s="121" t="s">
        <v>1553</v>
      </c>
      <c r="G964" s="121" t="s">
        <v>46</v>
      </c>
      <c r="H964" s="122">
        <v>2021</v>
      </c>
      <c r="I964" s="74">
        <v>9.9499999999999993</v>
      </c>
      <c r="J964" s="74">
        <v>9.9</v>
      </c>
      <c r="K964" s="74">
        <v>9.9</v>
      </c>
      <c r="L964" s="74">
        <v>9.9</v>
      </c>
      <c r="M964" s="74">
        <v>9.9</v>
      </c>
      <c r="N964" s="74">
        <v>9.9</v>
      </c>
      <c r="O964" s="74">
        <v>9.9</v>
      </c>
      <c r="P964" s="74">
        <v>9.9</v>
      </c>
      <c r="Q964" s="74">
        <v>9.9</v>
      </c>
      <c r="R964" s="74">
        <v>9.9</v>
      </c>
      <c r="S964" s="74">
        <v>9.9</v>
      </c>
    </row>
    <row r="965" spans="1:19" ht="15" customHeight="1">
      <c r="A965" s="14">
        <f t="shared" si="38"/>
        <v>965</v>
      </c>
      <c r="B965" s="121" t="s">
        <v>2810</v>
      </c>
      <c r="C965" s="121"/>
      <c r="D965" s="121" t="s">
        <v>2811</v>
      </c>
      <c r="E965" s="121" t="s">
        <v>124</v>
      </c>
      <c r="F965" s="121" t="s">
        <v>1553</v>
      </c>
      <c r="G965" s="121" t="s">
        <v>46</v>
      </c>
      <c r="H965" s="122">
        <v>2022</v>
      </c>
      <c r="I965" s="74">
        <v>9.9499999999999993</v>
      </c>
      <c r="J965" s="74">
        <v>9.9</v>
      </c>
      <c r="K965" s="74">
        <v>9.9</v>
      </c>
      <c r="L965" s="74">
        <v>9.9</v>
      </c>
      <c r="M965" s="74">
        <v>9.9</v>
      </c>
      <c r="N965" s="74">
        <v>9.9</v>
      </c>
      <c r="O965" s="74">
        <v>9.9</v>
      </c>
      <c r="P965" s="74">
        <v>9.9</v>
      </c>
      <c r="Q965" s="74">
        <v>9.9</v>
      </c>
      <c r="R965" s="74">
        <v>9.9</v>
      </c>
      <c r="S965" s="74">
        <v>9.9</v>
      </c>
    </row>
    <row r="966" spans="1:19">
      <c r="A966" s="14">
        <f t="shared" ref="A966:A1029" si="43">A965+1</f>
        <v>966</v>
      </c>
      <c r="B966" s="121" t="s">
        <v>2375</v>
      </c>
      <c r="C966" s="121"/>
      <c r="D966" s="121" t="s">
        <v>2198</v>
      </c>
      <c r="E966" s="121" t="s">
        <v>665</v>
      </c>
      <c r="F966" s="121" t="s">
        <v>1553</v>
      </c>
      <c r="G966" s="121" t="s">
        <v>221</v>
      </c>
      <c r="H966" s="122">
        <v>2020</v>
      </c>
      <c r="I966" s="74">
        <v>9.9499999999999993</v>
      </c>
      <c r="J966" s="74">
        <v>10</v>
      </c>
      <c r="K966" s="74">
        <v>10</v>
      </c>
      <c r="L966" s="74">
        <v>10</v>
      </c>
      <c r="M966" s="74">
        <v>10</v>
      </c>
      <c r="N966" s="74">
        <v>10</v>
      </c>
      <c r="O966" s="74">
        <v>10</v>
      </c>
      <c r="P966" s="74">
        <v>10</v>
      </c>
      <c r="Q966" s="74">
        <v>10</v>
      </c>
      <c r="R966" s="74">
        <v>10</v>
      </c>
      <c r="S966" s="74">
        <v>10</v>
      </c>
    </row>
    <row r="967" spans="1:19">
      <c r="A967" s="14">
        <f t="shared" si="43"/>
        <v>967</v>
      </c>
      <c r="B967" s="121" t="s">
        <v>2286</v>
      </c>
      <c r="C967" s="121"/>
      <c r="D967" s="121" t="s">
        <v>1805</v>
      </c>
      <c r="E967" s="121" t="s">
        <v>57</v>
      </c>
      <c r="F967" s="121" t="s">
        <v>1553</v>
      </c>
      <c r="G967" s="121" t="s">
        <v>47</v>
      </c>
      <c r="H967" s="122">
        <v>2020</v>
      </c>
      <c r="I967" s="74">
        <v>9.9499999999999993</v>
      </c>
      <c r="J967" s="74">
        <v>10</v>
      </c>
      <c r="K967" s="74">
        <v>10</v>
      </c>
      <c r="L967" s="74">
        <v>10</v>
      </c>
      <c r="M967" s="74">
        <v>10</v>
      </c>
      <c r="N967" s="74">
        <v>10</v>
      </c>
      <c r="O967" s="74">
        <v>10</v>
      </c>
      <c r="P967" s="74">
        <v>10</v>
      </c>
      <c r="Q967" s="74">
        <v>10</v>
      </c>
      <c r="R967" s="74">
        <v>10</v>
      </c>
      <c r="S967" s="74">
        <v>10</v>
      </c>
    </row>
    <row r="968" spans="1:19">
      <c r="A968" s="14">
        <f t="shared" si="43"/>
        <v>968</v>
      </c>
      <c r="B968" s="121" t="s">
        <v>2376</v>
      </c>
      <c r="C968" s="121"/>
      <c r="D968" s="121" t="s">
        <v>2377</v>
      </c>
      <c r="E968" s="121" t="s">
        <v>922</v>
      </c>
      <c r="F968" s="121" t="s">
        <v>1553</v>
      </c>
      <c r="G968" s="121" t="s">
        <v>46</v>
      </c>
      <c r="H968" s="122">
        <v>2022</v>
      </c>
      <c r="I968" s="74">
        <v>9.9499999999999993</v>
      </c>
      <c r="J968" s="74">
        <v>9.9</v>
      </c>
      <c r="K968" s="74">
        <v>9.9</v>
      </c>
      <c r="L968" s="74">
        <v>9.9</v>
      </c>
      <c r="M968" s="74">
        <v>9.9</v>
      </c>
      <c r="N968" s="74">
        <v>9.9</v>
      </c>
      <c r="O968" s="74">
        <v>9.9</v>
      </c>
      <c r="P968" s="74">
        <v>9.9</v>
      </c>
      <c r="Q968" s="74">
        <v>9.9</v>
      </c>
      <c r="R968" s="74">
        <v>9.9</v>
      </c>
      <c r="S968" s="74">
        <v>9.9</v>
      </c>
    </row>
    <row r="969" spans="1:19">
      <c r="A969" s="14">
        <f t="shared" si="43"/>
        <v>969</v>
      </c>
      <c r="B969" s="121" t="s">
        <v>2378</v>
      </c>
      <c r="C969" s="121"/>
      <c r="D969" s="121" t="s">
        <v>2379</v>
      </c>
      <c r="E969" s="121" t="s">
        <v>922</v>
      </c>
      <c r="F969" s="121" t="s">
        <v>1553</v>
      </c>
      <c r="G969" s="121" t="s">
        <v>46</v>
      </c>
      <c r="H969" s="122">
        <v>2022</v>
      </c>
      <c r="I969" s="74">
        <v>9.9499999999999993</v>
      </c>
      <c r="J969" s="74">
        <v>9.9</v>
      </c>
      <c r="K969" s="74">
        <v>9.9</v>
      </c>
      <c r="L969" s="74">
        <v>9.9</v>
      </c>
      <c r="M969" s="74">
        <v>9.9</v>
      </c>
      <c r="N969" s="74">
        <v>9.9</v>
      </c>
      <c r="O969" s="74">
        <v>9.9</v>
      </c>
      <c r="P969" s="74">
        <v>9.9</v>
      </c>
      <c r="Q969" s="74">
        <v>9.9</v>
      </c>
      <c r="R969" s="74">
        <v>9.9</v>
      </c>
      <c r="S969" s="74">
        <v>9.9</v>
      </c>
    </row>
    <row r="970" spans="1:19">
      <c r="A970" s="14">
        <f t="shared" si="43"/>
        <v>970</v>
      </c>
      <c r="B970" s="121" t="s">
        <v>2486</v>
      </c>
      <c r="C970" s="121"/>
      <c r="D970" s="121" t="s">
        <v>2487</v>
      </c>
      <c r="E970" s="121" t="s">
        <v>51</v>
      </c>
      <c r="F970" s="121" t="s">
        <v>1553</v>
      </c>
      <c r="G970" s="121" t="s">
        <v>46</v>
      </c>
      <c r="H970" s="122">
        <v>2021</v>
      </c>
      <c r="I970" s="74">
        <v>9.9499999999999993</v>
      </c>
      <c r="J970" s="74">
        <v>9.9</v>
      </c>
      <c r="K970" s="74">
        <v>9.9</v>
      </c>
      <c r="L970" s="74">
        <v>9.9</v>
      </c>
      <c r="M970" s="74">
        <v>9.9</v>
      </c>
      <c r="N970" s="74">
        <v>9.9</v>
      </c>
      <c r="O970" s="74">
        <v>9.9</v>
      </c>
      <c r="P970" s="74">
        <v>9.9</v>
      </c>
      <c r="Q970" s="74">
        <v>9.9</v>
      </c>
      <c r="R970" s="74">
        <v>9.9</v>
      </c>
      <c r="S970" s="74">
        <v>9.9</v>
      </c>
    </row>
    <row r="971" spans="1:19">
      <c r="A971" s="14">
        <f t="shared" si="43"/>
        <v>971</v>
      </c>
      <c r="B971" s="121" t="s">
        <v>2380</v>
      </c>
      <c r="C971" s="121"/>
      <c r="D971" s="121" t="s">
        <v>2381</v>
      </c>
      <c r="E971" s="121" t="s">
        <v>1590</v>
      </c>
      <c r="F971" s="121" t="s">
        <v>1553</v>
      </c>
      <c r="G971" s="121" t="s">
        <v>90</v>
      </c>
      <c r="H971" s="122">
        <v>2020</v>
      </c>
      <c r="I971" s="74">
        <v>9.9499999999999993</v>
      </c>
      <c r="J971" s="74">
        <v>10</v>
      </c>
      <c r="K971" s="74">
        <v>10</v>
      </c>
      <c r="L971" s="74">
        <v>10</v>
      </c>
      <c r="M971" s="74">
        <v>10</v>
      </c>
      <c r="N971" s="74">
        <v>10</v>
      </c>
      <c r="O971" s="74">
        <v>10</v>
      </c>
      <c r="P971" s="74">
        <v>10</v>
      </c>
      <c r="Q971" s="74">
        <v>10</v>
      </c>
      <c r="R971" s="74">
        <v>10</v>
      </c>
      <c r="S971" s="74">
        <v>10</v>
      </c>
    </row>
    <row r="972" spans="1:19">
      <c r="A972" s="14">
        <f t="shared" si="43"/>
        <v>972</v>
      </c>
      <c r="B972" s="121" t="s">
        <v>2382</v>
      </c>
      <c r="C972" s="121"/>
      <c r="D972" s="121" t="s">
        <v>2383</v>
      </c>
      <c r="E972" s="121" t="s">
        <v>124</v>
      </c>
      <c r="F972" s="121" t="s">
        <v>1553</v>
      </c>
      <c r="G972" s="121" t="s">
        <v>46</v>
      </c>
      <c r="H972" s="122">
        <v>2022</v>
      </c>
      <c r="I972" s="74">
        <v>9.9499999999999993</v>
      </c>
      <c r="J972" s="74">
        <v>9.9</v>
      </c>
      <c r="K972" s="74">
        <v>9.9</v>
      </c>
      <c r="L972" s="74">
        <v>9.9</v>
      </c>
      <c r="M972" s="74">
        <v>9.9</v>
      </c>
      <c r="N972" s="74">
        <v>9.9</v>
      </c>
      <c r="O972" s="74">
        <v>9.9</v>
      </c>
      <c r="P972" s="74">
        <v>9.9</v>
      </c>
      <c r="Q972" s="74">
        <v>9.9</v>
      </c>
      <c r="R972" s="74">
        <v>9.9</v>
      </c>
      <c r="S972" s="74">
        <v>9.9</v>
      </c>
    </row>
    <row r="973" spans="1:19">
      <c r="A973" s="14">
        <f t="shared" si="43"/>
        <v>973</v>
      </c>
      <c r="B973" s="121" t="s">
        <v>2384</v>
      </c>
      <c r="C973" s="121"/>
      <c r="D973" s="121" t="s">
        <v>2385</v>
      </c>
      <c r="E973" s="121" t="s">
        <v>124</v>
      </c>
      <c r="F973" s="121" t="s">
        <v>1553</v>
      </c>
      <c r="G973" s="121" t="s">
        <v>46</v>
      </c>
      <c r="H973" s="122">
        <v>2022</v>
      </c>
      <c r="I973" s="74">
        <v>9.9499999999999993</v>
      </c>
      <c r="J973" s="74">
        <v>9.9</v>
      </c>
      <c r="K973" s="74">
        <v>9.9</v>
      </c>
      <c r="L973" s="74">
        <v>9.9</v>
      </c>
      <c r="M973" s="74">
        <v>9.9</v>
      </c>
      <c r="N973" s="74">
        <v>9.9</v>
      </c>
      <c r="O973" s="74">
        <v>9.9</v>
      </c>
      <c r="P973" s="74">
        <v>9.9</v>
      </c>
      <c r="Q973" s="74">
        <v>9.9</v>
      </c>
      <c r="R973" s="74">
        <v>9.9</v>
      </c>
      <c r="S973" s="74">
        <v>9.9</v>
      </c>
    </row>
    <row r="974" spans="1:19">
      <c r="A974" s="14">
        <f t="shared" si="43"/>
        <v>974</v>
      </c>
      <c r="B974" s="121" t="s">
        <v>1567</v>
      </c>
      <c r="C974" s="121"/>
      <c r="D974" s="121" t="s">
        <v>1568</v>
      </c>
      <c r="E974" s="121" t="s">
        <v>61</v>
      </c>
      <c r="F974" s="121" t="s">
        <v>1553</v>
      </c>
      <c r="G974" s="121" t="s">
        <v>47</v>
      </c>
      <c r="H974" s="122">
        <v>2018</v>
      </c>
      <c r="I974" s="74">
        <v>9.9</v>
      </c>
      <c r="J974" s="74">
        <v>9.9</v>
      </c>
      <c r="K974" s="74">
        <v>9.9</v>
      </c>
      <c r="L974" s="74">
        <v>9.9</v>
      </c>
      <c r="M974" s="74">
        <v>9.9</v>
      </c>
      <c r="N974" s="74">
        <v>9.9</v>
      </c>
      <c r="O974" s="74">
        <v>9.9</v>
      </c>
      <c r="P974" s="74">
        <v>9.9</v>
      </c>
      <c r="Q974" s="74">
        <v>9.9</v>
      </c>
      <c r="R974" s="74">
        <v>9.9</v>
      </c>
      <c r="S974" s="74">
        <v>9.9</v>
      </c>
    </row>
    <row r="975" spans="1:19">
      <c r="A975" s="14">
        <f t="shared" si="43"/>
        <v>975</v>
      </c>
      <c r="B975" s="121" t="s">
        <v>1695</v>
      </c>
      <c r="C975" s="121"/>
      <c r="D975" s="121" t="s">
        <v>2731</v>
      </c>
      <c r="E975" s="121" t="s">
        <v>536</v>
      </c>
      <c r="F975" s="121" t="s">
        <v>1553</v>
      </c>
      <c r="G975" s="121" t="s">
        <v>45</v>
      </c>
      <c r="H975" s="122">
        <v>2021</v>
      </c>
      <c r="I975" s="74">
        <v>101.7</v>
      </c>
      <c r="J975" s="74">
        <v>100</v>
      </c>
      <c r="K975" s="74">
        <v>100</v>
      </c>
      <c r="L975" s="74">
        <v>100</v>
      </c>
      <c r="M975" s="74">
        <v>100</v>
      </c>
      <c r="N975" s="74">
        <v>100</v>
      </c>
      <c r="O975" s="74">
        <v>100</v>
      </c>
      <c r="P975" s="74">
        <v>100</v>
      </c>
      <c r="Q975" s="74">
        <v>100</v>
      </c>
      <c r="R975" s="74">
        <v>100</v>
      </c>
      <c r="S975" s="74">
        <v>100</v>
      </c>
    </row>
    <row r="976" spans="1:19">
      <c r="A976" s="14">
        <f t="shared" si="43"/>
        <v>976</v>
      </c>
      <c r="B976" s="121" t="s">
        <v>2287</v>
      </c>
      <c r="C976" s="121"/>
      <c r="D976" s="121" t="s">
        <v>1806</v>
      </c>
      <c r="E976" s="121" t="s">
        <v>51</v>
      </c>
      <c r="F976" s="121" t="s">
        <v>1553</v>
      </c>
      <c r="G976" s="121" t="s">
        <v>46</v>
      </c>
      <c r="H976" s="122">
        <v>2020</v>
      </c>
      <c r="I976" s="74">
        <v>10</v>
      </c>
      <c r="J976" s="74">
        <v>10</v>
      </c>
      <c r="K976" s="74">
        <v>10</v>
      </c>
      <c r="L976" s="74">
        <v>10</v>
      </c>
      <c r="M976" s="74">
        <v>10</v>
      </c>
      <c r="N976" s="74">
        <v>10</v>
      </c>
      <c r="O976" s="74">
        <v>10</v>
      </c>
      <c r="P976" s="74">
        <v>10</v>
      </c>
      <c r="Q976" s="74">
        <v>10</v>
      </c>
      <c r="R976" s="74">
        <v>10</v>
      </c>
      <c r="S976" s="74">
        <v>10</v>
      </c>
    </row>
    <row r="977" spans="1:19">
      <c r="A977" s="14">
        <f t="shared" si="43"/>
        <v>977</v>
      </c>
      <c r="B977" s="121" t="s">
        <v>1800</v>
      </c>
      <c r="C977" s="121"/>
      <c r="D977" s="121" t="s">
        <v>2732</v>
      </c>
      <c r="E977" s="121" t="s">
        <v>113</v>
      </c>
      <c r="F977" s="121" t="s">
        <v>1553</v>
      </c>
      <c r="G977" s="121" t="s">
        <v>47</v>
      </c>
      <c r="H977" s="122">
        <v>2021</v>
      </c>
      <c r="I977" s="74">
        <v>40.299999999999997</v>
      </c>
      <c r="J977" s="74">
        <v>40.299999999999997</v>
      </c>
      <c r="K977" s="74">
        <v>40.299999999999997</v>
      </c>
      <c r="L977" s="74">
        <v>40.299999999999997</v>
      </c>
      <c r="M977" s="74">
        <v>40.299999999999997</v>
      </c>
      <c r="N977" s="74">
        <v>40.299999999999997</v>
      </c>
      <c r="O977" s="74">
        <v>40.299999999999997</v>
      </c>
      <c r="P977" s="74">
        <v>40.299999999999997</v>
      </c>
      <c r="Q977" s="74">
        <v>40.299999999999997</v>
      </c>
      <c r="R977" s="74">
        <v>40.299999999999997</v>
      </c>
      <c r="S977" s="74">
        <v>40.299999999999997</v>
      </c>
    </row>
    <row r="978" spans="1:19">
      <c r="A978" s="14">
        <f t="shared" si="43"/>
        <v>978</v>
      </c>
      <c r="B978" s="121" t="s">
        <v>2288</v>
      </c>
      <c r="C978" s="121"/>
      <c r="D978" s="121" t="s">
        <v>1696</v>
      </c>
      <c r="E978" s="121" t="s">
        <v>1662</v>
      </c>
      <c r="F978" s="121" t="s">
        <v>1553</v>
      </c>
      <c r="G978" s="121" t="s">
        <v>47</v>
      </c>
      <c r="H978" s="122">
        <v>2020</v>
      </c>
      <c r="I978" s="74">
        <v>9.9</v>
      </c>
      <c r="J978" s="74">
        <v>9.9</v>
      </c>
      <c r="K978" s="74">
        <v>9.9</v>
      </c>
      <c r="L978" s="74">
        <v>9.9</v>
      </c>
      <c r="M978" s="74">
        <v>9.9</v>
      </c>
      <c r="N978" s="74">
        <v>9.9</v>
      </c>
      <c r="O978" s="74">
        <v>9.9</v>
      </c>
      <c r="P978" s="74">
        <v>9.9</v>
      </c>
      <c r="Q978" s="74">
        <v>9.9</v>
      </c>
      <c r="R978" s="74">
        <v>9.9</v>
      </c>
      <c r="S978" s="74">
        <v>9.9</v>
      </c>
    </row>
    <row r="979" spans="1:19">
      <c r="A979" s="14">
        <f t="shared" si="43"/>
        <v>979</v>
      </c>
      <c r="B979" s="121" t="s">
        <v>2386</v>
      </c>
      <c r="C979" s="121"/>
      <c r="D979" s="121" t="s">
        <v>2387</v>
      </c>
      <c r="E979" s="121" t="s">
        <v>1662</v>
      </c>
      <c r="F979" s="121" t="s">
        <v>1553</v>
      </c>
      <c r="G979" s="121" t="s">
        <v>47</v>
      </c>
      <c r="H979" s="122">
        <v>2021</v>
      </c>
      <c r="I979" s="74">
        <v>9.9</v>
      </c>
      <c r="J979" s="74">
        <v>9.9</v>
      </c>
      <c r="K979" s="74">
        <v>9.9</v>
      </c>
      <c r="L979" s="74">
        <v>9.9</v>
      </c>
      <c r="M979" s="74">
        <v>9.9</v>
      </c>
      <c r="N979" s="74">
        <v>9.9</v>
      </c>
      <c r="O979" s="74">
        <v>9.9</v>
      </c>
      <c r="P979" s="74">
        <v>9.9</v>
      </c>
      <c r="Q979" s="74">
        <v>9.9</v>
      </c>
      <c r="R979" s="74">
        <v>9.9</v>
      </c>
      <c r="S979" s="74">
        <v>9.9</v>
      </c>
    </row>
    <row r="980" spans="1:19">
      <c r="A980" s="14">
        <f t="shared" si="43"/>
        <v>980</v>
      </c>
      <c r="B980" s="121" t="s">
        <v>2823</v>
      </c>
      <c r="C980" s="121"/>
      <c r="D980" s="121" t="s">
        <v>3148</v>
      </c>
      <c r="E980" s="121" t="s">
        <v>1662</v>
      </c>
      <c r="F980" s="121" t="s">
        <v>1553</v>
      </c>
      <c r="G980" s="121" t="s">
        <v>47</v>
      </c>
      <c r="H980" s="122">
        <v>2022</v>
      </c>
      <c r="I980" s="74">
        <v>101.5</v>
      </c>
      <c r="J980" s="74">
        <v>100</v>
      </c>
      <c r="K980" s="74">
        <v>100</v>
      </c>
      <c r="L980" s="74">
        <v>100</v>
      </c>
      <c r="M980" s="74">
        <v>100</v>
      </c>
      <c r="N980" s="74">
        <v>100</v>
      </c>
      <c r="O980" s="74">
        <v>100</v>
      </c>
      <c r="P980" s="74">
        <v>100</v>
      </c>
      <c r="Q980" s="74">
        <v>100</v>
      </c>
      <c r="R980" s="74">
        <v>100</v>
      </c>
      <c r="S980" s="74">
        <v>100</v>
      </c>
    </row>
    <row r="981" spans="1:19">
      <c r="A981" s="14">
        <f t="shared" si="43"/>
        <v>981</v>
      </c>
      <c r="B981" s="121" t="s">
        <v>2733</v>
      </c>
      <c r="C981" s="121"/>
      <c r="D981" s="121" t="s">
        <v>2734</v>
      </c>
      <c r="E981" s="121" t="s">
        <v>1590</v>
      </c>
      <c r="F981" s="121" t="s">
        <v>1553</v>
      </c>
      <c r="G981" s="121" t="s">
        <v>90</v>
      </c>
      <c r="H981" s="122">
        <v>2021</v>
      </c>
      <c r="I981" s="74">
        <v>102.4</v>
      </c>
      <c r="J981" s="74">
        <v>100</v>
      </c>
      <c r="K981" s="74">
        <v>100</v>
      </c>
      <c r="L981" s="74">
        <v>100</v>
      </c>
      <c r="M981" s="74">
        <v>100</v>
      </c>
      <c r="N981" s="74">
        <v>100</v>
      </c>
      <c r="O981" s="74">
        <v>100</v>
      </c>
      <c r="P981" s="74">
        <v>100</v>
      </c>
      <c r="Q981" s="74">
        <v>100</v>
      </c>
      <c r="R981" s="74">
        <v>100</v>
      </c>
      <c r="S981" s="74">
        <v>100</v>
      </c>
    </row>
    <row r="982" spans="1:19" ht="15" customHeight="1">
      <c r="A982" s="14">
        <f t="shared" si="43"/>
        <v>982</v>
      </c>
      <c r="B982" s="121" t="s">
        <v>2388</v>
      </c>
      <c r="C982" s="121"/>
      <c r="D982" s="121" t="s">
        <v>2389</v>
      </c>
      <c r="E982" s="121" t="s">
        <v>1662</v>
      </c>
      <c r="F982" s="121" t="s">
        <v>1553</v>
      </c>
      <c r="G982" s="121" t="s">
        <v>47</v>
      </c>
      <c r="H982" s="122">
        <v>2020</v>
      </c>
      <c r="I982" s="74">
        <v>2</v>
      </c>
      <c r="J982" s="74">
        <v>2</v>
      </c>
      <c r="K982" s="74">
        <v>2</v>
      </c>
      <c r="L982" s="74">
        <v>2</v>
      </c>
      <c r="M982" s="74">
        <v>2</v>
      </c>
      <c r="N982" s="74">
        <v>2</v>
      </c>
      <c r="O982" s="74">
        <v>2</v>
      </c>
      <c r="P982" s="74">
        <v>2</v>
      </c>
      <c r="Q982" s="74">
        <v>2</v>
      </c>
      <c r="R982" s="74">
        <v>2</v>
      </c>
      <c r="S982" s="74">
        <v>2</v>
      </c>
    </row>
    <row r="983" spans="1:19" ht="15" customHeight="1">
      <c r="A983" s="14">
        <f t="shared" si="43"/>
        <v>983</v>
      </c>
      <c r="B983" s="121" t="s">
        <v>1554</v>
      </c>
      <c r="C983" s="121"/>
      <c r="D983" s="121" t="s">
        <v>1555</v>
      </c>
      <c r="E983" s="121" t="s">
        <v>1077</v>
      </c>
      <c r="F983" s="121" t="s">
        <v>1553</v>
      </c>
      <c r="G983" s="121" t="s">
        <v>47</v>
      </c>
      <c r="H983" s="122">
        <v>2018</v>
      </c>
      <c r="I983" s="74">
        <v>9.9</v>
      </c>
      <c r="J983" s="74">
        <v>9.9</v>
      </c>
      <c r="K983" s="74">
        <v>9.9</v>
      </c>
      <c r="L983" s="74">
        <v>9.9</v>
      </c>
      <c r="M983" s="74">
        <v>9.9</v>
      </c>
      <c r="N983" s="74">
        <v>9.9</v>
      </c>
      <c r="O983" s="74">
        <v>9.9</v>
      </c>
      <c r="P983" s="74">
        <v>9.9</v>
      </c>
      <c r="Q983" s="74">
        <v>9.9</v>
      </c>
      <c r="R983" s="74">
        <v>9.9</v>
      </c>
      <c r="S983" s="74">
        <v>9.9</v>
      </c>
    </row>
    <row r="984" spans="1:19" ht="15" customHeight="1">
      <c r="A984" s="14">
        <f t="shared" si="43"/>
        <v>984</v>
      </c>
      <c r="B984" s="121" t="s">
        <v>2289</v>
      </c>
      <c r="C984" s="121"/>
      <c r="D984" s="121" t="s">
        <v>1807</v>
      </c>
      <c r="E984" s="121" t="s">
        <v>145</v>
      </c>
      <c r="F984" s="121" t="s">
        <v>1553</v>
      </c>
      <c r="G984" s="121" t="s">
        <v>46</v>
      </c>
      <c r="H984" s="122">
        <v>2020</v>
      </c>
      <c r="I984" s="74">
        <v>2.25</v>
      </c>
      <c r="J984" s="74">
        <v>2.2999999999999998</v>
      </c>
      <c r="K984" s="74">
        <v>2.2999999999999998</v>
      </c>
      <c r="L984" s="74">
        <v>2.2999999999999998</v>
      </c>
      <c r="M984" s="74">
        <v>2.2999999999999998</v>
      </c>
      <c r="N984" s="74">
        <v>2.2999999999999998</v>
      </c>
      <c r="O984" s="74">
        <v>2.2999999999999998</v>
      </c>
      <c r="P984" s="74">
        <v>2.2999999999999998</v>
      </c>
      <c r="Q984" s="74">
        <v>2.2999999999999998</v>
      </c>
      <c r="R984" s="74">
        <v>2.2999999999999998</v>
      </c>
      <c r="S984" s="74">
        <v>2.2999999999999998</v>
      </c>
    </row>
    <row r="985" spans="1:19" ht="15" customHeight="1">
      <c r="A985" s="14">
        <f t="shared" si="43"/>
        <v>985</v>
      </c>
      <c r="B985" s="121" t="s">
        <v>1578</v>
      </c>
      <c r="C985" s="121"/>
      <c r="D985" s="121" t="s">
        <v>1579</v>
      </c>
      <c r="E985" s="121" t="s">
        <v>352</v>
      </c>
      <c r="F985" s="121" t="s">
        <v>1553</v>
      </c>
      <c r="G985" s="121" t="s">
        <v>46</v>
      </c>
      <c r="H985" s="122">
        <v>2017</v>
      </c>
      <c r="I985" s="74">
        <v>1.5</v>
      </c>
      <c r="J985" s="74">
        <v>1.5</v>
      </c>
      <c r="K985" s="74">
        <v>1.5</v>
      </c>
      <c r="L985" s="74">
        <v>1.5</v>
      </c>
      <c r="M985" s="74">
        <v>1.5</v>
      </c>
      <c r="N985" s="74">
        <v>1.5</v>
      </c>
      <c r="O985" s="74">
        <v>1.5</v>
      </c>
      <c r="P985" s="74">
        <v>1.5</v>
      </c>
      <c r="Q985" s="74">
        <v>1.5</v>
      </c>
      <c r="R985" s="74">
        <v>1.5</v>
      </c>
      <c r="S985" s="74">
        <v>1.5</v>
      </c>
    </row>
    <row r="986" spans="1:19" ht="15" customHeight="1">
      <c r="A986" s="14">
        <f t="shared" si="43"/>
        <v>986</v>
      </c>
      <c r="B986" s="121" t="s">
        <v>2362</v>
      </c>
      <c r="C986" s="121"/>
      <c r="D986" s="121" t="s">
        <v>2735</v>
      </c>
      <c r="E986" s="121" t="s">
        <v>59</v>
      </c>
      <c r="F986" s="121" t="s">
        <v>1553</v>
      </c>
      <c r="G986" s="121" t="s">
        <v>45</v>
      </c>
      <c r="H986" s="122">
        <v>2021</v>
      </c>
      <c r="I986" s="74">
        <v>51.7</v>
      </c>
      <c r="J986" s="74">
        <v>51.7</v>
      </c>
      <c r="K986" s="74">
        <v>51.7</v>
      </c>
      <c r="L986" s="74">
        <v>51.7</v>
      </c>
      <c r="M986" s="74">
        <v>51.7</v>
      </c>
      <c r="N986" s="74">
        <v>51.7</v>
      </c>
      <c r="O986" s="74">
        <v>51.7</v>
      </c>
      <c r="P986" s="74">
        <v>51.7</v>
      </c>
      <c r="Q986" s="74">
        <v>51.7</v>
      </c>
      <c r="R986" s="74">
        <v>51.7</v>
      </c>
      <c r="S986" s="74">
        <v>51.7</v>
      </c>
    </row>
    <row r="987" spans="1:19">
      <c r="A987" s="14">
        <f t="shared" si="43"/>
        <v>987</v>
      </c>
      <c r="B987" s="121" t="s">
        <v>1580</v>
      </c>
      <c r="C987" s="121"/>
      <c r="D987" s="121" t="s">
        <v>1581</v>
      </c>
      <c r="E987" s="121" t="s">
        <v>352</v>
      </c>
      <c r="F987" s="121" t="s">
        <v>1553</v>
      </c>
      <c r="G987" s="121" t="s">
        <v>46</v>
      </c>
      <c r="H987" s="122">
        <v>2018</v>
      </c>
      <c r="I987" s="74">
        <v>1.5</v>
      </c>
      <c r="J987" s="74">
        <v>1.5</v>
      </c>
      <c r="K987" s="74">
        <v>1.5</v>
      </c>
      <c r="L987" s="74">
        <v>1.5</v>
      </c>
      <c r="M987" s="74">
        <v>1.5</v>
      </c>
      <c r="N987" s="74">
        <v>1.5</v>
      </c>
      <c r="O987" s="74">
        <v>1.5</v>
      </c>
      <c r="P987" s="74">
        <v>1.5</v>
      </c>
      <c r="Q987" s="74">
        <v>1.5</v>
      </c>
      <c r="R987" s="74">
        <v>1.5</v>
      </c>
      <c r="S987" s="74">
        <v>1.5</v>
      </c>
    </row>
    <row r="988" spans="1:19">
      <c r="A988" s="14">
        <f t="shared" si="43"/>
        <v>988</v>
      </c>
      <c r="B988" s="121" t="s">
        <v>1556</v>
      </c>
      <c r="C988" s="121"/>
      <c r="D988" s="121" t="s">
        <v>1557</v>
      </c>
      <c r="E988" s="121" t="s">
        <v>1214</v>
      </c>
      <c r="F988" s="121" t="s">
        <v>1553</v>
      </c>
      <c r="G988" s="121" t="s">
        <v>47</v>
      </c>
      <c r="H988" s="122">
        <v>2013</v>
      </c>
      <c r="I988" s="74">
        <v>36</v>
      </c>
      <c r="J988" s="74">
        <v>33.700000000000003</v>
      </c>
      <c r="K988" s="74">
        <v>33.700000000000003</v>
      </c>
      <c r="L988" s="74">
        <v>33.700000000000003</v>
      </c>
      <c r="M988" s="74">
        <v>33.700000000000003</v>
      </c>
      <c r="N988" s="74">
        <v>33.700000000000003</v>
      </c>
      <c r="O988" s="74">
        <v>33.700000000000003</v>
      </c>
      <c r="P988" s="74">
        <v>33.700000000000003</v>
      </c>
      <c r="Q988" s="74">
        <v>33.700000000000003</v>
      </c>
      <c r="R988" s="74">
        <v>33.700000000000003</v>
      </c>
      <c r="S988" s="74">
        <v>33.700000000000003</v>
      </c>
    </row>
    <row r="989" spans="1:19">
      <c r="A989" s="14">
        <f t="shared" si="43"/>
        <v>989</v>
      </c>
      <c r="B989" s="121" t="s">
        <v>2193</v>
      </c>
      <c r="C989" s="121"/>
      <c r="D989" s="121" t="s">
        <v>2736</v>
      </c>
      <c r="E989" s="121" t="s">
        <v>146</v>
      </c>
      <c r="F989" s="121" t="s">
        <v>1553</v>
      </c>
      <c r="G989" s="121" t="s">
        <v>46</v>
      </c>
      <c r="H989" s="122">
        <v>2021</v>
      </c>
      <c r="I989" s="74">
        <v>100.5</v>
      </c>
      <c r="J989" s="74">
        <v>100.5</v>
      </c>
      <c r="K989" s="74">
        <v>100.5</v>
      </c>
      <c r="L989" s="74">
        <v>100.5</v>
      </c>
      <c r="M989" s="74">
        <v>100.5</v>
      </c>
      <c r="N989" s="74">
        <v>100.5</v>
      </c>
      <c r="O989" s="74">
        <v>100.5</v>
      </c>
      <c r="P989" s="74">
        <v>100.5</v>
      </c>
      <c r="Q989" s="74">
        <v>100.5</v>
      </c>
      <c r="R989" s="74">
        <v>100.5</v>
      </c>
      <c r="S989" s="74">
        <v>100.5</v>
      </c>
    </row>
    <row r="990" spans="1:19">
      <c r="A990" s="14">
        <f t="shared" si="43"/>
        <v>990</v>
      </c>
      <c r="B990" s="121" t="s">
        <v>1560</v>
      </c>
      <c r="C990" s="121"/>
      <c r="D990" s="121" t="s">
        <v>1571</v>
      </c>
      <c r="E990" s="121" t="s">
        <v>51</v>
      </c>
      <c r="F990" s="121" t="s">
        <v>1553</v>
      </c>
      <c r="G990" s="121" t="s">
        <v>46</v>
      </c>
      <c r="H990" s="122">
        <v>2016</v>
      </c>
      <c r="I990" s="74">
        <v>1</v>
      </c>
      <c r="J990" s="74">
        <v>1</v>
      </c>
      <c r="K990" s="74">
        <v>1</v>
      </c>
      <c r="L990" s="74">
        <v>1</v>
      </c>
      <c r="M990" s="74">
        <v>1</v>
      </c>
      <c r="N990" s="74">
        <v>1</v>
      </c>
      <c r="O990" s="74">
        <v>1</v>
      </c>
      <c r="P990" s="74">
        <v>1</v>
      </c>
      <c r="Q990" s="74">
        <v>1</v>
      </c>
      <c r="R990" s="74">
        <v>1</v>
      </c>
      <c r="S990" s="74">
        <v>1</v>
      </c>
    </row>
    <row r="991" spans="1:19">
      <c r="A991" s="14">
        <f t="shared" si="43"/>
        <v>991</v>
      </c>
      <c r="B991" s="121" t="s">
        <v>2290</v>
      </c>
      <c r="C991" s="121"/>
      <c r="D991" s="121" t="s">
        <v>1697</v>
      </c>
      <c r="E991" s="121" t="s">
        <v>281</v>
      </c>
      <c r="F991" s="121" t="s">
        <v>1553</v>
      </c>
      <c r="G991" s="121" t="s">
        <v>90</v>
      </c>
      <c r="H991" s="122">
        <v>2020</v>
      </c>
      <c r="I991" s="74">
        <v>9.9</v>
      </c>
      <c r="J991" s="74">
        <v>9.9</v>
      </c>
      <c r="K991" s="74">
        <v>9.9</v>
      </c>
      <c r="L991" s="74">
        <v>9.9</v>
      </c>
      <c r="M991" s="74">
        <v>9.9</v>
      </c>
      <c r="N991" s="74">
        <v>9.9</v>
      </c>
      <c r="O991" s="74">
        <v>9.9</v>
      </c>
      <c r="P991" s="74">
        <v>9.9</v>
      </c>
      <c r="Q991" s="74">
        <v>9.9</v>
      </c>
      <c r="R991" s="74">
        <v>9.9</v>
      </c>
      <c r="S991" s="74">
        <v>9.9</v>
      </c>
    </row>
    <row r="992" spans="1:19">
      <c r="A992" s="14">
        <f t="shared" si="43"/>
        <v>992</v>
      </c>
      <c r="B992" s="121" t="s">
        <v>2291</v>
      </c>
      <c r="C992" s="121"/>
      <c r="D992" s="121" t="s">
        <v>1698</v>
      </c>
      <c r="E992" s="121" t="s">
        <v>1590</v>
      </c>
      <c r="F992" s="121" t="s">
        <v>1553</v>
      </c>
      <c r="G992" s="121" t="s">
        <v>90</v>
      </c>
      <c r="H992" s="122">
        <v>2020</v>
      </c>
      <c r="I992" s="74">
        <v>9.9</v>
      </c>
      <c r="J992" s="74">
        <v>9.9</v>
      </c>
      <c r="K992" s="74">
        <v>9.9</v>
      </c>
      <c r="L992" s="74">
        <v>9.9</v>
      </c>
      <c r="M992" s="74">
        <v>9.9</v>
      </c>
      <c r="N992" s="74">
        <v>9.9</v>
      </c>
      <c r="O992" s="74">
        <v>9.9</v>
      </c>
      <c r="P992" s="74">
        <v>9.9</v>
      </c>
      <c r="Q992" s="74">
        <v>9.9</v>
      </c>
      <c r="R992" s="74">
        <v>9.9</v>
      </c>
      <c r="S992" s="74">
        <v>9.9</v>
      </c>
    </row>
    <row r="993" spans="1:19">
      <c r="A993" s="14">
        <f t="shared" si="43"/>
        <v>993</v>
      </c>
      <c r="B993" s="121" t="s">
        <v>1558</v>
      </c>
      <c r="C993" s="121"/>
      <c r="D993" s="121" t="s">
        <v>1559</v>
      </c>
      <c r="E993" s="121" t="s">
        <v>1059</v>
      </c>
      <c r="F993" s="121" t="s">
        <v>1553</v>
      </c>
      <c r="G993" s="121" t="s">
        <v>47</v>
      </c>
      <c r="H993" s="122">
        <v>2018</v>
      </c>
      <c r="I993" s="74">
        <v>9.9</v>
      </c>
      <c r="J993" s="74">
        <v>9.9</v>
      </c>
      <c r="K993" s="74">
        <v>9.9</v>
      </c>
      <c r="L993" s="74">
        <v>9.9</v>
      </c>
      <c r="M993" s="74">
        <v>9.9</v>
      </c>
      <c r="N993" s="74">
        <v>9.9</v>
      </c>
      <c r="O993" s="74">
        <v>9.9</v>
      </c>
      <c r="P993" s="74">
        <v>9.9</v>
      </c>
      <c r="Q993" s="74">
        <v>9.9</v>
      </c>
      <c r="R993" s="74">
        <v>9.9</v>
      </c>
      <c r="S993" s="74">
        <v>9.9</v>
      </c>
    </row>
    <row r="994" spans="1:19">
      <c r="A994" s="14">
        <f t="shared" si="43"/>
        <v>994</v>
      </c>
      <c r="B994" s="121" t="s">
        <v>2292</v>
      </c>
      <c r="C994" s="121"/>
      <c r="D994" s="121" t="s">
        <v>1699</v>
      </c>
      <c r="E994" s="121" t="s">
        <v>146</v>
      </c>
      <c r="F994" s="121" t="s">
        <v>1553</v>
      </c>
      <c r="G994" s="121" t="s">
        <v>46</v>
      </c>
      <c r="H994" s="122">
        <v>2020</v>
      </c>
      <c r="I994" s="74">
        <v>9.9</v>
      </c>
      <c r="J994" s="74">
        <v>9.9</v>
      </c>
      <c r="K994" s="74">
        <v>9.9</v>
      </c>
      <c r="L994" s="74">
        <v>9.9</v>
      </c>
      <c r="M994" s="74">
        <v>9.9</v>
      </c>
      <c r="N994" s="74">
        <v>9.9</v>
      </c>
      <c r="O994" s="74">
        <v>9.9</v>
      </c>
      <c r="P994" s="74">
        <v>9.9</v>
      </c>
      <c r="Q994" s="74">
        <v>9.9</v>
      </c>
      <c r="R994" s="74">
        <v>9.9</v>
      </c>
      <c r="S994" s="74">
        <v>9.9</v>
      </c>
    </row>
    <row r="995" spans="1:19">
      <c r="A995" s="14">
        <f t="shared" si="43"/>
        <v>995</v>
      </c>
      <c r="B995" s="121" t="s">
        <v>3393</v>
      </c>
      <c r="C995" s="121" t="s">
        <v>3394</v>
      </c>
      <c r="D995" s="121" t="s">
        <v>3693</v>
      </c>
      <c r="E995" s="121" t="s">
        <v>1662</v>
      </c>
      <c r="F995" s="121" t="s">
        <v>1553</v>
      </c>
      <c r="G995" s="121" t="s">
        <v>47</v>
      </c>
      <c r="H995" s="122">
        <v>2022</v>
      </c>
      <c r="I995" s="74">
        <v>9.9</v>
      </c>
      <c r="J995" s="74">
        <v>9.9</v>
      </c>
      <c r="K995" s="74">
        <v>9.9</v>
      </c>
      <c r="L995" s="74">
        <v>9.9</v>
      </c>
      <c r="M995" s="74">
        <v>9.9</v>
      </c>
      <c r="N995" s="74">
        <v>9.9</v>
      </c>
      <c r="O995" s="74">
        <v>9.9</v>
      </c>
      <c r="P995" s="74">
        <v>9.9</v>
      </c>
      <c r="Q995" s="74">
        <v>9.9</v>
      </c>
      <c r="R995" s="74">
        <v>9.9</v>
      </c>
      <c r="S995" s="74">
        <v>9.9</v>
      </c>
    </row>
    <row r="996" spans="1:19">
      <c r="A996" s="14">
        <f t="shared" si="43"/>
        <v>996</v>
      </c>
      <c r="B996" s="121" t="s">
        <v>2554</v>
      </c>
      <c r="C996" s="121"/>
      <c r="D996" s="121" t="s">
        <v>2555</v>
      </c>
      <c r="E996" s="121" t="s">
        <v>1059</v>
      </c>
      <c r="F996" s="121" t="s">
        <v>1553</v>
      </c>
      <c r="G996" s="121" t="s">
        <v>47</v>
      </c>
      <c r="H996" s="122">
        <v>2021</v>
      </c>
      <c r="I996" s="74">
        <v>9.9499999999999993</v>
      </c>
      <c r="J996" s="74">
        <v>9.9</v>
      </c>
      <c r="K996" s="74">
        <v>9.9</v>
      </c>
      <c r="L996" s="74">
        <v>9.9</v>
      </c>
      <c r="M996" s="74">
        <v>9.9</v>
      </c>
      <c r="N996" s="74">
        <v>9.9</v>
      </c>
      <c r="O996" s="74">
        <v>9.9</v>
      </c>
      <c r="P996" s="74">
        <v>9.9</v>
      </c>
      <c r="Q996" s="74">
        <v>9.9</v>
      </c>
      <c r="R996" s="74">
        <v>9.9</v>
      </c>
      <c r="S996" s="74">
        <v>9.9</v>
      </c>
    </row>
    <row r="997" spans="1:19">
      <c r="A997" s="14">
        <f t="shared" si="43"/>
        <v>997</v>
      </c>
      <c r="B997" s="121" t="s">
        <v>2556</v>
      </c>
      <c r="C997" s="121"/>
      <c r="D997" s="121" t="s">
        <v>2557</v>
      </c>
      <c r="E997" s="121" t="s">
        <v>1077</v>
      </c>
      <c r="F997" s="121" t="s">
        <v>1553</v>
      </c>
      <c r="G997" s="121" t="s">
        <v>47</v>
      </c>
      <c r="H997" s="122">
        <v>2021</v>
      </c>
      <c r="I997" s="74">
        <v>9.9499999999999993</v>
      </c>
      <c r="J997" s="74">
        <v>9.9</v>
      </c>
      <c r="K997" s="74">
        <v>9.9</v>
      </c>
      <c r="L997" s="74">
        <v>9.9</v>
      </c>
      <c r="M997" s="74">
        <v>9.9</v>
      </c>
      <c r="N997" s="74">
        <v>9.9</v>
      </c>
      <c r="O997" s="74">
        <v>9.9</v>
      </c>
      <c r="P997" s="74">
        <v>9.9</v>
      </c>
      <c r="Q997" s="74">
        <v>9.9</v>
      </c>
      <c r="R997" s="74">
        <v>9.9</v>
      </c>
      <c r="S997" s="74">
        <v>9.9</v>
      </c>
    </row>
    <row r="998" spans="1:19">
      <c r="A998" s="14">
        <f t="shared" si="43"/>
        <v>998</v>
      </c>
      <c r="B998" s="121" t="s">
        <v>2390</v>
      </c>
      <c r="C998" s="121"/>
      <c r="D998" s="121" t="s">
        <v>2391</v>
      </c>
      <c r="E998" s="121" t="s">
        <v>733</v>
      </c>
      <c r="F998" s="121" t="s">
        <v>1553</v>
      </c>
      <c r="G998" s="121" t="s">
        <v>47</v>
      </c>
      <c r="H998" s="122">
        <v>2021</v>
      </c>
      <c r="I998" s="74">
        <v>9.9</v>
      </c>
      <c r="J998" s="74">
        <v>9.9</v>
      </c>
      <c r="K998" s="74">
        <v>9.9</v>
      </c>
      <c r="L998" s="74">
        <v>9.9</v>
      </c>
      <c r="M998" s="74">
        <v>9.9</v>
      </c>
      <c r="N998" s="74">
        <v>9.9</v>
      </c>
      <c r="O998" s="74">
        <v>9.9</v>
      </c>
      <c r="P998" s="74">
        <v>9.9</v>
      </c>
      <c r="Q998" s="74">
        <v>9.9</v>
      </c>
      <c r="R998" s="74">
        <v>9.9</v>
      </c>
      <c r="S998" s="74">
        <v>9.9</v>
      </c>
    </row>
    <row r="999" spans="1:19">
      <c r="A999" s="14">
        <f t="shared" si="43"/>
        <v>999</v>
      </c>
      <c r="B999" s="121" t="s">
        <v>2293</v>
      </c>
      <c r="C999" s="121"/>
      <c r="D999" s="121" t="s">
        <v>2294</v>
      </c>
      <c r="E999" s="121" t="s">
        <v>1561</v>
      </c>
      <c r="F999" s="121" t="s">
        <v>1553</v>
      </c>
      <c r="G999" s="121" t="s">
        <v>47</v>
      </c>
      <c r="H999" s="122">
        <v>2017</v>
      </c>
      <c r="I999" s="74">
        <v>2</v>
      </c>
      <c r="J999" s="74">
        <v>2</v>
      </c>
      <c r="K999" s="74">
        <v>2</v>
      </c>
      <c r="L999" s="74">
        <v>2</v>
      </c>
      <c r="M999" s="74">
        <v>2</v>
      </c>
      <c r="N999" s="74">
        <v>2</v>
      </c>
      <c r="O999" s="74">
        <v>2</v>
      </c>
      <c r="P999" s="74">
        <v>2</v>
      </c>
      <c r="Q999" s="74">
        <v>2</v>
      </c>
      <c r="R999" s="74">
        <v>2</v>
      </c>
      <c r="S999" s="74">
        <v>2</v>
      </c>
    </row>
    <row r="1000" spans="1:19">
      <c r="A1000" s="14">
        <f t="shared" si="43"/>
        <v>1000</v>
      </c>
      <c r="B1000" s="121" t="s">
        <v>2559</v>
      </c>
      <c r="C1000" s="121"/>
      <c r="D1000" s="121" t="s">
        <v>2558</v>
      </c>
      <c r="E1000" s="121" t="s">
        <v>1662</v>
      </c>
      <c r="F1000" s="121" t="s">
        <v>1553</v>
      </c>
      <c r="G1000" s="121" t="s">
        <v>47</v>
      </c>
      <c r="H1000" s="122">
        <v>2021</v>
      </c>
      <c r="I1000" s="74">
        <v>9.9499999999999993</v>
      </c>
      <c r="J1000" s="74">
        <v>9.9</v>
      </c>
      <c r="K1000" s="74">
        <v>9.9</v>
      </c>
      <c r="L1000" s="74">
        <v>9.9</v>
      </c>
      <c r="M1000" s="74">
        <v>9.9</v>
      </c>
      <c r="N1000" s="74">
        <v>9.9</v>
      </c>
      <c r="O1000" s="74">
        <v>9.9</v>
      </c>
      <c r="P1000" s="74">
        <v>9.9</v>
      </c>
      <c r="Q1000" s="74">
        <v>9.9</v>
      </c>
      <c r="R1000" s="74">
        <v>9.9</v>
      </c>
      <c r="S1000" s="74">
        <v>9.9</v>
      </c>
    </row>
    <row r="1001" spans="1:19">
      <c r="A1001" s="14">
        <f t="shared" si="43"/>
        <v>1001</v>
      </c>
      <c r="B1001" s="121" t="s">
        <v>2392</v>
      </c>
      <c r="C1001" s="121"/>
      <c r="D1001" s="121" t="s">
        <v>2393</v>
      </c>
      <c r="E1001" s="121" t="s">
        <v>56</v>
      </c>
      <c r="F1001" s="121" t="s">
        <v>1553</v>
      </c>
      <c r="G1001" s="121" t="s">
        <v>47</v>
      </c>
      <c r="H1001" s="122">
        <v>2021</v>
      </c>
      <c r="I1001" s="74">
        <v>9.18</v>
      </c>
      <c r="J1001" s="74">
        <v>7.5</v>
      </c>
      <c r="K1001" s="74">
        <v>7.5</v>
      </c>
      <c r="L1001" s="74">
        <v>7.5</v>
      </c>
      <c r="M1001" s="74">
        <v>7.5</v>
      </c>
      <c r="N1001" s="74">
        <v>7.5</v>
      </c>
      <c r="O1001" s="74">
        <v>7.5</v>
      </c>
      <c r="P1001" s="74">
        <v>7.5</v>
      </c>
      <c r="Q1001" s="74">
        <v>7.5</v>
      </c>
      <c r="R1001" s="74">
        <v>7.5</v>
      </c>
      <c r="S1001" s="74">
        <v>7.5</v>
      </c>
    </row>
    <row r="1002" spans="1:19">
      <c r="A1002" s="14">
        <f t="shared" si="43"/>
        <v>1002</v>
      </c>
      <c r="B1002" s="121" t="s">
        <v>2560</v>
      </c>
      <c r="C1002" s="121"/>
      <c r="D1002" s="121" t="s">
        <v>2561</v>
      </c>
      <c r="E1002" s="121" t="s">
        <v>57</v>
      </c>
      <c r="F1002" s="121" t="s">
        <v>1553</v>
      </c>
      <c r="G1002" s="121" t="s">
        <v>47</v>
      </c>
      <c r="H1002" s="122">
        <v>2021</v>
      </c>
      <c r="I1002" s="74">
        <v>9.9499999999999993</v>
      </c>
      <c r="J1002" s="74">
        <v>9.9</v>
      </c>
      <c r="K1002" s="74">
        <v>9.9</v>
      </c>
      <c r="L1002" s="74">
        <v>9.9</v>
      </c>
      <c r="M1002" s="74">
        <v>9.9</v>
      </c>
      <c r="N1002" s="74">
        <v>9.9</v>
      </c>
      <c r="O1002" s="74">
        <v>9.9</v>
      </c>
      <c r="P1002" s="74">
        <v>9.9</v>
      </c>
      <c r="Q1002" s="74">
        <v>9.9</v>
      </c>
      <c r="R1002" s="74">
        <v>9.9</v>
      </c>
      <c r="S1002" s="74">
        <v>9.9</v>
      </c>
    </row>
    <row r="1003" spans="1:19">
      <c r="A1003" s="14">
        <f t="shared" si="43"/>
        <v>1003</v>
      </c>
      <c r="B1003" s="121" t="s">
        <v>2295</v>
      </c>
      <c r="C1003" s="121"/>
      <c r="D1003" s="121" t="s">
        <v>1700</v>
      </c>
      <c r="E1003" s="121" t="s">
        <v>1662</v>
      </c>
      <c r="F1003" s="121" t="s">
        <v>1553</v>
      </c>
      <c r="G1003" s="121" t="s">
        <v>47</v>
      </c>
      <c r="H1003" s="122">
        <v>2020</v>
      </c>
      <c r="I1003" s="74">
        <v>9.9</v>
      </c>
      <c r="J1003" s="74">
        <v>9.9</v>
      </c>
      <c r="K1003" s="74">
        <v>9.9</v>
      </c>
      <c r="L1003" s="74">
        <v>9.9</v>
      </c>
      <c r="M1003" s="74">
        <v>9.9</v>
      </c>
      <c r="N1003" s="74">
        <v>9.9</v>
      </c>
      <c r="O1003" s="74">
        <v>9.9</v>
      </c>
      <c r="P1003" s="74">
        <v>9.9</v>
      </c>
      <c r="Q1003" s="74">
        <v>9.9</v>
      </c>
      <c r="R1003" s="74">
        <v>9.9</v>
      </c>
      <c r="S1003" s="74">
        <v>9.9</v>
      </c>
    </row>
    <row r="1004" spans="1:19">
      <c r="A1004" s="14">
        <f t="shared" si="43"/>
        <v>1004</v>
      </c>
      <c r="B1004" s="121" t="s">
        <v>1575</v>
      </c>
      <c r="C1004" s="121"/>
      <c r="D1004" s="121" t="s">
        <v>2187</v>
      </c>
      <c r="E1004" s="121" t="s">
        <v>352</v>
      </c>
      <c r="F1004" s="121" t="s">
        <v>1553</v>
      </c>
      <c r="G1004" s="121" t="s">
        <v>46</v>
      </c>
      <c r="H1004" s="122">
        <v>2015</v>
      </c>
      <c r="I1004" s="74">
        <v>2</v>
      </c>
      <c r="J1004" s="74">
        <v>2</v>
      </c>
      <c r="K1004" s="74">
        <v>2</v>
      </c>
      <c r="L1004" s="74">
        <v>2</v>
      </c>
      <c r="M1004" s="74">
        <v>2</v>
      </c>
      <c r="N1004" s="74">
        <v>2</v>
      </c>
      <c r="O1004" s="74">
        <v>2</v>
      </c>
      <c r="P1004" s="74">
        <v>2</v>
      </c>
      <c r="Q1004" s="74">
        <v>2</v>
      </c>
      <c r="R1004" s="74">
        <v>2</v>
      </c>
      <c r="S1004" s="74">
        <v>2</v>
      </c>
    </row>
    <row r="1005" spans="1:19">
      <c r="A1005" s="14">
        <f t="shared" si="43"/>
        <v>1005</v>
      </c>
      <c r="B1005" s="119" t="s">
        <v>1562</v>
      </c>
      <c r="C1005" s="119"/>
      <c r="D1005" s="119"/>
      <c r="E1005" s="119"/>
      <c r="F1005" s="119"/>
      <c r="G1005" s="119"/>
      <c r="H1005" s="120"/>
      <c r="I1005" s="71">
        <f t="shared" ref="I1005:R1005" si="44">SUM(I957:I1004)</f>
        <v>993.97999999999979</v>
      </c>
      <c r="J1005" s="71">
        <f t="shared" si="44"/>
        <v>983.99999999999977</v>
      </c>
      <c r="K1005" s="71">
        <f t="shared" si="44"/>
        <v>983.99999999999977</v>
      </c>
      <c r="L1005" s="71">
        <f t="shared" si="44"/>
        <v>983.99999999999977</v>
      </c>
      <c r="M1005" s="71">
        <f t="shared" si="44"/>
        <v>983.99999999999977</v>
      </c>
      <c r="N1005" s="71">
        <f t="shared" si="44"/>
        <v>983.99999999999977</v>
      </c>
      <c r="O1005" s="71">
        <f t="shared" si="44"/>
        <v>983.99999999999977</v>
      </c>
      <c r="P1005" s="71">
        <f t="shared" si="44"/>
        <v>983.99999999999977</v>
      </c>
      <c r="Q1005" s="71">
        <f t="shared" si="44"/>
        <v>983.99999999999977</v>
      </c>
      <c r="R1005" s="71">
        <f t="shared" si="44"/>
        <v>983.99999999999977</v>
      </c>
      <c r="S1005" s="71">
        <f t="shared" ref="S1005" si="45">SUM(S957:S1004)</f>
        <v>983.99999999999977</v>
      </c>
    </row>
    <row r="1006" spans="1:19">
      <c r="A1006" s="14">
        <f t="shared" si="43"/>
        <v>1006</v>
      </c>
      <c r="B1006" s="121" t="s">
        <v>1563</v>
      </c>
      <c r="C1006" s="121"/>
      <c r="D1006" s="121" t="s">
        <v>1564</v>
      </c>
      <c r="E1006" s="121" t="s">
        <v>1413</v>
      </c>
      <c r="F1006" s="121"/>
      <c r="G1006" s="121"/>
      <c r="H1006" s="122"/>
      <c r="I1006" s="74">
        <v>100</v>
      </c>
      <c r="J1006" s="222">
        <v>0</v>
      </c>
      <c r="K1006" s="222">
        <v>0</v>
      </c>
      <c r="L1006" s="222">
        <v>0</v>
      </c>
      <c r="M1006" s="222">
        <v>0</v>
      </c>
      <c r="N1006" s="222">
        <v>0</v>
      </c>
      <c r="O1006" s="222">
        <v>0</v>
      </c>
      <c r="P1006" s="222">
        <v>0</v>
      </c>
      <c r="Q1006" s="222">
        <v>0</v>
      </c>
      <c r="R1006" s="222">
        <v>0</v>
      </c>
      <c r="S1006" s="222">
        <v>0</v>
      </c>
    </row>
    <row r="1007" spans="1:19">
      <c r="A1007" s="14">
        <f t="shared" si="43"/>
        <v>1007</v>
      </c>
      <c r="B1007" s="119"/>
      <c r="C1007" s="119"/>
      <c r="D1007" s="119"/>
      <c r="E1007" s="119"/>
      <c r="F1007" s="119"/>
      <c r="G1007" s="119"/>
      <c r="H1007" s="120"/>
      <c r="I1007" s="71"/>
      <c r="J1007" s="71"/>
      <c r="K1007" s="71"/>
      <c r="L1007" s="71"/>
      <c r="M1007" s="71"/>
      <c r="N1007" s="71"/>
      <c r="O1007" s="71"/>
      <c r="P1007" s="71"/>
      <c r="Q1007" s="71"/>
      <c r="R1007" s="71"/>
      <c r="S1007" s="71"/>
    </row>
    <row r="1008" spans="1:19">
      <c r="A1008" s="14">
        <f t="shared" si="43"/>
        <v>1008</v>
      </c>
      <c r="B1008" s="119" t="s">
        <v>2737</v>
      </c>
      <c r="C1008" s="119"/>
      <c r="D1008" s="119"/>
      <c r="E1008" s="119"/>
      <c r="F1008" s="119"/>
      <c r="G1008" s="119"/>
      <c r="H1008" s="120"/>
      <c r="I1008" s="71"/>
      <c r="J1008" s="71"/>
      <c r="K1008" s="71"/>
      <c r="L1008" s="71"/>
      <c r="M1008" s="71"/>
      <c r="N1008" s="71"/>
      <c r="O1008" s="71"/>
      <c r="P1008" s="71"/>
      <c r="Q1008" s="71"/>
      <c r="R1008" s="71"/>
      <c r="S1008" s="71"/>
    </row>
    <row r="1009" spans="1:19">
      <c r="A1009" s="14">
        <f t="shared" si="43"/>
        <v>1009</v>
      </c>
      <c r="B1009" s="121" t="s">
        <v>1797</v>
      </c>
      <c r="C1009" s="121" t="s">
        <v>3291</v>
      </c>
      <c r="D1009" s="121" t="s">
        <v>3004</v>
      </c>
      <c r="E1009" s="121" t="s">
        <v>1141</v>
      </c>
      <c r="F1009" s="121" t="s">
        <v>1553</v>
      </c>
      <c r="G1009" s="121" t="s">
        <v>47</v>
      </c>
      <c r="H1009" s="122">
        <v>2022</v>
      </c>
      <c r="I1009" s="74">
        <v>77.599999999999994</v>
      </c>
      <c r="J1009" s="74">
        <v>77.599999999999994</v>
      </c>
      <c r="K1009" s="74">
        <v>77.599999999999994</v>
      </c>
      <c r="L1009" s="74">
        <v>77.599999999999994</v>
      </c>
      <c r="M1009" s="74">
        <v>77.599999999999994</v>
      </c>
      <c r="N1009" s="74">
        <v>77.599999999999994</v>
      </c>
      <c r="O1009" s="74">
        <v>77.599999999999994</v>
      </c>
      <c r="P1009" s="74">
        <v>77.599999999999994</v>
      </c>
      <c r="Q1009" s="74">
        <v>77.599999999999994</v>
      </c>
      <c r="R1009" s="74">
        <v>77.599999999999994</v>
      </c>
      <c r="S1009" s="74">
        <v>77.599999999999994</v>
      </c>
    </row>
    <row r="1010" spans="1:19">
      <c r="A1010" s="14">
        <f t="shared" si="43"/>
        <v>1010</v>
      </c>
      <c r="B1010" s="121" t="s">
        <v>3005</v>
      </c>
      <c r="C1010" s="121" t="s">
        <v>3292</v>
      </c>
      <c r="D1010" s="121" t="s">
        <v>3006</v>
      </c>
      <c r="E1010" s="121" t="s">
        <v>130</v>
      </c>
      <c r="F1010" s="121" t="s">
        <v>1553</v>
      </c>
      <c r="G1010" s="121" t="s">
        <v>47</v>
      </c>
      <c r="H1010" s="122">
        <v>2022</v>
      </c>
      <c r="I1010" s="74">
        <v>101.5</v>
      </c>
      <c r="J1010" s="74">
        <v>100</v>
      </c>
      <c r="K1010" s="74">
        <v>100</v>
      </c>
      <c r="L1010" s="74">
        <v>100</v>
      </c>
      <c r="M1010" s="74">
        <v>100</v>
      </c>
      <c r="N1010" s="74">
        <v>100</v>
      </c>
      <c r="O1010" s="74">
        <v>100</v>
      </c>
      <c r="P1010" s="74">
        <v>100</v>
      </c>
      <c r="Q1010" s="74">
        <v>100</v>
      </c>
      <c r="R1010" s="74">
        <v>100</v>
      </c>
      <c r="S1010" s="74">
        <v>100</v>
      </c>
    </row>
    <row r="1011" spans="1:19">
      <c r="A1011" s="14">
        <f t="shared" si="43"/>
        <v>1011</v>
      </c>
      <c r="B1011" s="121" t="s">
        <v>3007</v>
      </c>
      <c r="C1011" s="121" t="s">
        <v>3292</v>
      </c>
      <c r="D1011" s="121" t="s">
        <v>3008</v>
      </c>
      <c r="E1011" s="121" t="s">
        <v>130</v>
      </c>
      <c r="F1011" s="121" t="s">
        <v>1553</v>
      </c>
      <c r="G1011" s="121" t="s">
        <v>47</v>
      </c>
      <c r="H1011" s="122">
        <v>2022</v>
      </c>
      <c r="I1011" s="74">
        <v>101.5</v>
      </c>
      <c r="J1011" s="74">
        <v>100</v>
      </c>
      <c r="K1011" s="74">
        <v>100</v>
      </c>
      <c r="L1011" s="74">
        <v>100</v>
      </c>
      <c r="M1011" s="74">
        <v>100</v>
      </c>
      <c r="N1011" s="74">
        <v>100</v>
      </c>
      <c r="O1011" s="74">
        <v>100</v>
      </c>
      <c r="P1011" s="74">
        <v>100</v>
      </c>
      <c r="Q1011" s="74">
        <v>100</v>
      </c>
      <c r="R1011" s="74">
        <v>100</v>
      </c>
      <c r="S1011" s="74">
        <v>100</v>
      </c>
    </row>
    <row r="1012" spans="1:19">
      <c r="A1012" s="14">
        <f t="shared" si="43"/>
        <v>1012</v>
      </c>
      <c r="B1012" s="121" t="s">
        <v>3293</v>
      </c>
      <c r="C1012" s="121" t="s">
        <v>2818</v>
      </c>
      <c r="D1012" s="121" t="s">
        <v>3294</v>
      </c>
      <c r="E1012" s="121" t="s">
        <v>366</v>
      </c>
      <c r="F1012" s="121" t="s">
        <v>1553</v>
      </c>
      <c r="G1012" s="121" t="s">
        <v>45</v>
      </c>
      <c r="H1012" s="122">
        <v>2022</v>
      </c>
      <c r="I1012" s="74">
        <v>67.3</v>
      </c>
      <c r="J1012" s="74">
        <v>66.5</v>
      </c>
      <c r="K1012" s="74">
        <v>66.5</v>
      </c>
      <c r="L1012" s="74">
        <v>66.5</v>
      </c>
      <c r="M1012" s="74">
        <v>66.5</v>
      </c>
      <c r="N1012" s="74">
        <v>66.5</v>
      </c>
      <c r="O1012" s="74">
        <v>66.5</v>
      </c>
      <c r="P1012" s="74">
        <v>66.5</v>
      </c>
      <c r="Q1012" s="74">
        <v>66.5</v>
      </c>
      <c r="R1012" s="74">
        <v>66.5</v>
      </c>
      <c r="S1012" s="74">
        <v>66.5</v>
      </c>
    </row>
    <row r="1013" spans="1:19">
      <c r="A1013" s="14">
        <f t="shared" si="43"/>
        <v>1013</v>
      </c>
      <c r="B1013" s="121" t="s">
        <v>3295</v>
      </c>
      <c r="C1013" s="121" t="s">
        <v>2818</v>
      </c>
      <c r="D1013" s="121" t="s">
        <v>3296</v>
      </c>
      <c r="E1013" s="121" t="s">
        <v>366</v>
      </c>
      <c r="F1013" s="121" t="s">
        <v>1553</v>
      </c>
      <c r="G1013" s="121" t="s">
        <v>45</v>
      </c>
      <c r="H1013" s="122">
        <v>2022</v>
      </c>
      <c r="I1013" s="74">
        <v>67.3</v>
      </c>
      <c r="J1013" s="74">
        <v>66.5</v>
      </c>
      <c r="K1013" s="74">
        <v>66.5</v>
      </c>
      <c r="L1013" s="74">
        <v>66.5</v>
      </c>
      <c r="M1013" s="74">
        <v>66.5</v>
      </c>
      <c r="N1013" s="74">
        <v>66.5</v>
      </c>
      <c r="O1013" s="74">
        <v>66.5</v>
      </c>
      <c r="P1013" s="74">
        <v>66.5</v>
      </c>
      <c r="Q1013" s="74">
        <v>66.5</v>
      </c>
      <c r="R1013" s="74">
        <v>66.5</v>
      </c>
      <c r="S1013" s="74">
        <v>66.5</v>
      </c>
    </row>
    <row r="1014" spans="1:19">
      <c r="A1014" s="14">
        <f t="shared" si="43"/>
        <v>1014</v>
      </c>
      <c r="B1014" s="121" t="s">
        <v>3297</v>
      </c>
      <c r="C1014" s="121" t="s">
        <v>2818</v>
      </c>
      <c r="D1014" s="121" t="s">
        <v>3298</v>
      </c>
      <c r="E1014" s="121" t="s">
        <v>366</v>
      </c>
      <c r="F1014" s="121" t="s">
        <v>1553</v>
      </c>
      <c r="G1014" s="121" t="s">
        <v>45</v>
      </c>
      <c r="H1014" s="122">
        <v>2022</v>
      </c>
      <c r="I1014" s="74">
        <v>64.2</v>
      </c>
      <c r="J1014" s="74">
        <v>63.5</v>
      </c>
      <c r="K1014" s="74">
        <v>63.5</v>
      </c>
      <c r="L1014" s="74">
        <v>63.5</v>
      </c>
      <c r="M1014" s="74">
        <v>63.5</v>
      </c>
      <c r="N1014" s="74">
        <v>63.5</v>
      </c>
      <c r="O1014" s="74">
        <v>63.5</v>
      </c>
      <c r="P1014" s="74">
        <v>63.5</v>
      </c>
      <c r="Q1014" s="74">
        <v>63.5</v>
      </c>
      <c r="R1014" s="74">
        <v>63.5</v>
      </c>
      <c r="S1014" s="74">
        <v>63.5</v>
      </c>
    </row>
    <row r="1015" spans="1:19">
      <c r="A1015" s="14">
        <f t="shared" si="43"/>
        <v>1015</v>
      </c>
      <c r="B1015" s="121" t="s">
        <v>3299</v>
      </c>
      <c r="C1015" s="121" t="s">
        <v>2818</v>
      </c>
      <c r="D1015" s="121" t="s">
        <v>3300</v>
      </c>
      <c r="E1015" s="121" t="s">
        <v>366</v>
      </c>
      <c r="F1015" s="121" t="s">
        <v>1553</v>
      </c>
      <c r="G1015" s="121" t="s">
        <v>45</v>
      </c>
      <c r="H1015" s="122">
        <v>2022</v>
      </c>
      <c r="I1015" s="74">
        <v>64.2</v>
      </c>
      <c r="J1015" s="74">
        <v>63.5</v>
      </c>
      <c r="K1015" s="74">
        <v>63.5</v>
      </c>
      <c r="L1015" s="74">
        <v>63.5</v>
      </c>
      <c r="M1015" s="74">
        <v>63.5</v>
      </c>
      <c r="N1015" s="74">
        <v>63.5</v>
      </c>
      <c r="O1015" s="74">
        <v>63.5</v>
      </c>
      <c r="P1015" s="74">
        <v>63.5</v>
      </c>
      <c r="Q1015" s="74">
        <v>63.5</v>
      </c>
      <c r="R1015" s="74">
        <v>63.5</v>
      </c>
      <c r="S1015" s="74">
        <v>63.5</v>
      </c>
    </row>
    <row r="1016" spans="1:19">
      <c r="A1016" s="14">
        <f t="shared" si="43"/>
        <v>1016</v>
      </c>
      <c r="B1016" s="121" t="s">
        <v>3374</v>
      </c>
      <c r="C1016" s="121" t="s">
        <v>3375</v>
      </c>
      <c r="D1016" s="121" t="s">
        <v>3692</v>
      </c>
      <c r="E1016" s="121" t="s">
        <v>1662</v>
      </c>
      <c r="F1016" s="121" t="s">
        <v>1553</v>
      </c>
      <c r="G1016" s="121" t="s">
        <v>47</v>
      </c>
      <c r="H1016" s="122">
        <v>2022</v>
      </c>
      <c r="I1016" s="74">
        <v>9.9</v>
      </c>
      <c r="J1016" s="74">
        <v>9.9</v>
      </c>
      <c r="K1016" s="74">
        <v>9.9</v>
      </c>
      <c r="L1016" s="74">
        <v>9.9</v>
      </c>
      <c r="M1016" s="74">
        <v>9.9</v>
      </c>
      <c r="N1016" s="74">
        <v>9.9</v>
      </c>
      <c r="O1016" s="74">
        <v>9.9</v>
      </c>
      <c r="P1016" s="74">
        <v>9.9</v>
      </c>
      <c r="Q1016" s="74">
        <v>9.9</v>
      </c>
      <c r="R1016" s="74">
        <v>9.9</v>
      </c>
      <c r="S1016" s="74">
        <v>9.9</v>
      </c>
    </row>
    <row r="1017" spans="1:19">
      <c r="A1017" s="14">
        <f t="shared" si="43"/>
        <v>1017</v>
      </c>
      <c r="B1017" s="121" t="s">
        <v>2363</v>
      </c>
      <c r="C1017" s="121" t="s">
        <v>2364</v>
      </c>
      <c r="D1017" s="121" t="s">
        <v>3301</v>
      </c>
      <c r="E1017" s="121" t="s">
        <v>61</v>
      </c>
      <c r="F1017" s="121" t="s">
        <v>1553</v>
      </c>
      <c r="G1017" s="121" t="s">
        <v>47</v>
      </c>
      <c r="H1017" s="122">
        <v>2022</v>
      </c>
      <c r="I1017" s="74">
        <v>51.1</v>
      </c>
      <c r="J1017" s="74">
        <v>50</v>
      </c>
      <c r="K1017" s="74">
        <v>50</v>
      </c>
      <c r="L1017" s="74">
        <v>50</v>
      </c>
      <c r="M1017" s="73">
        <v>50</v>
      </c>
      <c r="N1017" s="73">
        <v>50</v>
      </c>
      <c r="O1017" s="73">
        <v>50</v>
      </c>
      <c r="P1017" s="73">
        <v>50</v>
      </c>
      <c r="Q1017" s="73">
        <v>50</v>
      </c>
      <c r="R1017" s="73">
        <v>50</v>
      </c>
      <c r="S1017" s="73">
        <v>50</v>
      </c>
    </row>
    <row r="1018" spans="1:19">
      <c r="A1018" s="14">
        <f t="shared" si="43"/>
        <v>1018</v>
      </c>
      <c r="B1018" s="121" t="s">
        <v>2367</v>
      </c>
      <c r="C1018" s="121" t="s">
        <v>3302</v>
      </c>
      <c r="D1018" s="121" t="s">
        <v>3153</v>
      </c>
      <c r="E1018" s="121" t="s">
        <v>205</v>
      </c>
      <c r="F1018" s="121" t="s">
        <v>1553</v>
      </c>
      <c r="G1018" s="121" t="s">
        <v>45</v>
      </c>
      <c r="H1018" s="122">
        <v>2022</v>
      </c>
      <c r="I1018" s="74">
        <v>51.75</v>
      </c>
      <c r="J1018" s="74">
        <v>50</v>
      </c>
      <c r="K1018" s="74">
        <v>50</v>
      </c>
      <c r="L1018" s="74">
        <v>50</v>
      </c>
      <c r="M1018" s="74">
        <v>50</v>
      </c>
      <c r="N1018" s="74">
        <v>50</v>
      </c>
      <c r="O1018" s="74">
        <v>50</v>
      </c>
      <c r="P1018" s="74">
        <v>50</v>
      </c>
      <c r="Q1018" s="74">
        <v>50</v>
      </c>
      <c r="R1018" s="74">
        <v>50</v>
      </c>
      <c r="S1018" s="74">
        <v>50</v>
      </c>
    </row>
    <row r="1019" spans="1:19">
      <c r="A1019" s="14">
        <f t="shared" si="43"/>
        <v>1019</v>
      </c>
      <c r="B1019" s="121" t="s">
        <v>2832</v>
      </c>
      <c r="C1019" s="121" t="s">
        <v>2833</v>
      </c>
      <c r="D1019" s="121" t="s">
        <v>3303</v>
      </c>
      <c r="E1019" s="121" t="s">
        <v>733</v>
      </c>
      <c r="F1019" s="121" t="s">
        <v>1553</v>
      </c>
      <c r="G1019" s="121" t="s">
        <v>47</v>
      </c>
      <c r="H1019" s="122">
        <v>2022</v>
      </c>
      <c r="I1019" s="74">
        <v>101.5</v>
      </c>
      <c r="J1019" s="74">
        <v>100</v>
      </c>
      <c r="K1019" s="74">
        <v>100</v>
      </c>
      <c r="L1019" s="74">
        <v>100</v>
      </c>
      <c r="M1019" s="74">
        <v>100</v>
      </c>
      <c r="N1019" s="74">
        <v>100</v>
      </c>
      <c r="O1019" s="74">
        <v>100</v>
      </c>
      <c r="P1019" s="74">
        <v>100</v>
      </c>
      <c r="Q1019" s="74">
        <v>100</v>
      </c>
      <c r="R1019" s="74">
        <v>100</v>
      </c>
      <c r="S1019" s="74">
        <v>100</v>
      </c>
    </row>
    <row r="1020" spans="1:19">
      <c r="A1020" s="14">
        <f t="shared" si="43"/>
        <v>1020</v>
      </c>
      <c r="B1020" s="119" t="s">
        <v>2738</v>
      </c>
      <c r="C1020" s="119"/>
      <c r="D1020" s="119"/>
      <c r="E1020" s="119"/>
      <c r="F1020" s="119"/>
      <c r="G1020" s="119"/>
      <c r="H1020" s="120"/>
      <c r="I1020" s="71">
        <f t="shared" ref="I1020:S1020" si="46">SUM(I1009:I1019)</f>
        <v>757.85</v>
      </c>
      <c r="J1020" s="71">
        <f t="shared" si="46"/>
        <v>747.5</v>
      </c>
      <c r="K1020" s="71">
        <f t="shared" si="46"/>
        <v>747.5</v>
      </c>
      <c r="L1020" s="71">
        <f t="shared" si="46"/>
        <v>747.5</v>
      </c>
      <c r="M1020" s="71">
        <f t="shared" si="46"/>
        <v>747.5</v>
      </c>
      <c r="N1020" s="71">
        <f t="shared" si="46"/>
        <v>747.5</v>
      </c>
      <c r="O1020" s="71">
        <f t="shared" si="46"/>
        <v>747.5</v>
      </c>
      <c r="P1020" s="71">
        <f t="shared" si="46"/>
        <v>747.5</v>
      </c>
      <c r="Q1020" s="71">
        <f t="shared" si="46"/>
        <v>747.5</v>
      </c>
      <c r="R1020" s="71">
        <f t="shared" si="46"/>
        <v>747.5</v>
      </c>
      <c r="S1020" s="71">
        <f t="shared" si="46"/>
        <v>747.5</v>
      </c>
    </row>
    <row r="1021" spans="1:19">
      <c r="A1021" s="14">
        <f t="shared" si="43"/>
        <v>1021</v>
      </c>
      <c r="B1021" s="121" t="s">
        <v>1563</v>
      </c>
      <c r="C1021" s="121"/>
      <c r="D1021" s="121" t="s">
        <v>2739</v>
      </c>
      <c r="E1021" s="121" t="s">
        <v>1413</v>
      </c>
      <c r="F1021" s="121"/>
      <c r="G1021" s="121"/>
      <c r="H1021" s="122"/>
      <c r="I1021" s="74">
        <v>100</v>
      </c>
      <c r="J1021" s="222">
        <v>0</v>
      </c>
      <c r="K1021" s="222">
        <v>0</v>
      </c>
      <c r="L1021" s="222">
        <v>0</v>
      </c>
      <c r="M1021" s="222">
        <v>0</v>
      </c>
      <c r="N1021" s="222">
        <v>0</v>
      </c>
      <c r="O1021" s="222">
        <v>0</v>
      </c>
      <c r="P1021" s="222">
        <v>0</v>
      </c>
      <c r="Q1021" s="222">
        <v>0</v>
      </c>
      <c r="R1021" s="222">
        <v>0</v>
      </c>
      <c r="S1021" s="222">
        <v>0</v>
      </c>
    </row>
    <row r="1022" spans="1:19">
      <c r="A1022" s="14">
        <f t="shared" si="43"/>
        <v>1022</v>
      </c>
      <c r="B1022" s="119"/>
      <c r="C1022" s="119"/>
      <c r="D1022" s="119"/>
      <c r="E1022" s="119"/>
      <c r="F1022" s="119"/>
      <c r="G1022" s="119"/>
      <c r="H1022" s="120"/>
      <c r="I1022" s="71"/>
      <c r="J1022" s="71"/>
      <c r="K1022" s="71"/>
      <c r="L1022" s="71"/>
      <c r="M1022" s="71"/>
      <c r="N1022" s="71"/>
      <c r="O1022" s="71"/>
      <c r="P1022" s="71"/>
      <c r="Q1022" s="71"/>
      <c r="R1022" s="71"/>
      <c r="S1022" s="71"/>
    </row>
    <row r="1023" spans="1:19">
      <c r="A1023" s="14">
        <f t="shared" si="43"/>
        <v>1023</v>
      </c>
      <c r="B1023" s="121" t="s">
        <v>1565</v>
      </c>
      <c r="C1023" s="121"/>
      <c r="D1023" s="121" t="s">
        <v>1566</v>
      </c>
      <c r="E1023" s="121"/>
      <c r="F1023" s="121"/>
      <c r="G1023" s="121"/>
      <c r="H1023" s="122"/>
      <c r="I1023" s="222">
        <v>0</v>
      </c>
      <c r="J1023" s="222">
        <v>0</v>
      </c>
      <c r="K1023" s="222">
        <v>0</v>
      </c>
      <c r="L1023" s="222">
        <v>0</v>
      </c>
      <c r="M1023" s="222">
        <v>0</v>
      </c>
      <c r="N1023" s="222">
        <v>0</v>
      </c>
      <c r="O1023" s="222">
        <v>0</v>
      </c>
      <c r="P1023" s="222">
        <v>0</v>
      </c>
      <c r="Q1023" s="222">
        <v>0</v>
      </c>
      <c r="R1023" s="222">
        <v>0</v>
      </c>
      <c r="S1023" s="222">
        <v>0</v>
      </c>
    </row>
    <row r="1024" spans="1:19">
      <c r="A1024" s="14">
        <f t="shared" si="43"/>
        <v>1024</v>
      </c>
      <c r="B1024" s="119"/>
      <c r="C1024" s="119"/>
      <c r="D1024" s="119"/>
      <c r="E1024" s="119"/>
      <c r="F1024" s="119"/>
      <c r="G1024" s="119"/>
      <c r="H1024" s="120"/>
      <c r="I1024" s="222"/>
      <c r="J1024" s="222"/>
      <c r="K1024" s="222"/>
      <c r="L1024" s="222"/>
      <c r="M1024" s="222"/>
      <c r="N1024" s="222"/>
      <c r="O1024" s="222"/>
      <c r="P1024" s="222"/>
      <c r="Q1024" s="222"/>
      <c r="R1024" s="222"/>
      <c r="S1024" s="222"/>
    </row>
    <row r="1025" spans="1:19">
      <c r="A1025" s="14">
        <f t="shared" si="43"/>
        <v>1025</v>
      </c>
      <c r="B1025" s="121" t="s">
        <v>1569</v>
      </c>
      <c r="C1025" s="121"/>
      <c r="D1025" s="121" t="s">
        <v>1570</v>
      </c>
      <c r="E1025" s="121"/>
      <c r="F1025" s="121"/>
      <c r="G1025" s="121"/>
      <c r="H1025" s="122"/>
      <c r="I1025" s="222">
        <v>0</v>
      </c>
      <c r="J1025" s="222">
        <v>0</v>
      </c>
      <c r="K1025" s="222">
        <v>0</v>
      </c>
      <c r="L1025" s="222">
        <v>0</v>
      </c>
      <c r="M1025" s="222">
        <v>0</v>
      </c>
      <c r="N1025" s="222">
        <v>0</v>
      </c>
      <c r="O1025" s="222">
        <v>0</v>
      </c>
      <c r="P1025" s="222">
        <v>0</v>
      </c>
      <c r="Q1025" s="222">
        <v>0</v>
      </c>
      <c r="R1025" s="222">
        <v>0</v>
      </c>
      <c r="S1025" s="222">
        <v>0</v>
      </c>
    </row>
    <row r="1026" spans="1:19" ht="15" customHeight="1">
      <c r="A1026" s="14">
        <f t="shared" si="43"/>
        <v>1026</v>
      </c>
      <c r="B1026" s="119"/>
      <c r="C1026" s="119"/>
      <c r="D1026" s="119"/>
      <c r="E1026" s="119"/>
      <c r="F1026" s="119"/>
      <c r="G1026" s="119"/>
      <c r="H1026" s="120"/>
      <c r="I1026" s="71"/>
      <c r="J1026" s="71"/>
      <c r="K1026" s="71"/>
      <c r="L1026" s="71"/>
      <c r="M1026" s="71"/>
      <c r="N1026" s="71"/>
      <c r="O1026" s="71"/>
      <c r="P1026" s="71"/>
      <c r="Q1026" s="71"/>
      <c r="R1026" s="71"/>
      <c r="S1026" s="71"/>
    </row>
    <row r="1027" spans="1:19" ht="15" customHeight="1">
      <c r="A1027" s="14">
        <f t="shared" si="43"/>
        <v>1027</v>
      </c>
      <c r="B1027" s="119" t="s">
        <v>1572</v>
      </c>
      <c r="C1027" s="119"/>
      <c r="D1027" s="119"/>
      <c r="E1027" s="119"/>
      <c r="F1027" s="119"/>
      <c r="G1027" s="119"/>
      <c r="H1027" s="120"/>
      <c r="I1027" s="71"/>
      <c r="J1027" s="71"/>
      <c r="K1027" s="71"/>
      <c r="L1027" s="71"/>
      <c r="M1027" s="71"/>
      <c r="N1027" s="71"/>
      <c r="O1027" s="71"/>
      <c r="P1027" s="71"/>
      <c r="Q1027" s="71"/>
      <c r="R1027" s="71"/>
      <c r="S1027" s="71"/>
    </row>
    <row r="1028" spans="1:19">
      <c r="A1028" s="14">
        <f t="shared" si="43"/>
        <v>1028</v>
      </c>
      <c r="B1028" s="121" t="s">
        <v>1573</v>
      </c>
      <c r="C1028" s="121"/>
      <c r="D1028" s="121" t="s">
        <v>1574</v>
      </c>
      <c r="E1028" s="121" t="s">
        <v>988</v>
      </c>
      <c r="F1028" s="121" t="s">
        <v>58</v>
      </c>
      <c r="G1028" s="121" t="s">
        <v>45</v>
      </c>
      <c r="H1028" s="122"/>
      <c r="I1028" s="74">
        <v>600</v>
      </c>
      <c r="J1028" s="74">
        <v>600</v>
      </c>
      <c r="K1028" s="74">
        <v>600</v>
      </c>
      <c r="L1028" s="74">
        <v>600</v>
      </c>
      <c r="M1028" s="74">
        <v>600</v>
      </c>
      <c r="N1028" s="74">
        <v>600</v>
      </c>
      <c r="O1028" s="74">
        <v>600</v>
      </c>
      <c r="P1028" s="74">
        <v>600</v>
      </c>
      <c r="Q1028" s="74">
        <v>600</v>
      </c>
      <c r="R1028" s="74">
        <v>600</v>
      </c>
      <c r="S1028" s="74">
        <v>600</v>
      </c>
    </row>
    <row r="1029" spans="1:19">
      <c r="A1029" s="14">
        <f t="shared" si="43"/>
        <v>1029</v>
      </c>
      <c r="B1029" s="121" t="s">
        <v>1576</v>
      </c>
      <c r="C1029" s="121"/>
      <c r="D1029" s="121" t="s">
        <v>1577</v>
      </c>
      <c r="E1029" s="121" t="s">
        <v>208</v>
      </c>
      <c r="F1029" s="121" t="s">
        <v>58</v>
      </c>
      <c r="G1029" s="121" t="s">
        <v>47</v>
      </c>
      <c r="H1029" s="122"/>
      <c r="I1029" s="74">
        <v>220</v>
      </c>
      <c r="J1029" s="74">
        <v>220</v>
      </c>
      <c r="K1029" s="74">
        <v>220</v>
      </c>
      <c r="L1029" s="74">
        <v>220</v>
      </c>
      <c r="M1029" s="74">
        <v>220</v>
      </c>
      <c r="N1029" s="74">
        <v>220</v>
      </c>
      <c r="O1029" s="74">
        <v>220</v>
      </c>
      <c r="P1029" s="74">
        <v>220</v>
      </c>
      <c r="Q1029" s="74">
        <v>220</v>
      </c>
      <c r="R1029" s="74">
        <v>220</v>
      </c>
      <c r="S1029" s="74">
        <v>220</v>
      </c>
    </row>
    <row r="1030" spans="1:19">
      <c r="A1030" s="14">
        <f t="shared" ref="A1030:A1093" si="47">A1029+1</f>
        <v>1030</v>
      </c>
      <c r="B1030" s="121" t="s">
        <v>1582</v>
      </c>
      <c r="C1030" s="121"/>
      <c r="D1030" s="121" t="s">
        <v>1583</v>
      </c>
      <c r="E1030" s="121" t="s">
        <v>592</v>
      </c>
      <c r="F1030" s="121" t="s">
        <v>58</v>
      </c>
      <c r="G1030" s="121" t="s">
        <v>46</v>
      </c>
      <c r="H1030" s="122"/>
      <c r="I1030" s="74">
        <v>100</v>
      </c>
      <c r="J1030" s="74">
        <v>100</v>
      </c>
      <c r="K1030" s="74">
        <v>100</v>
      </c>
      <c r="L1030" s="74">
        <v>100</v>
      </c>
      <c r="M1030" s="74">
        <v>100</v>
      </c>
      <c r="N1030" s="74">
        <v>100</v>
      </c>
      <c r="O1030" s="74">
        <v>100</v>
      </c>
      <c r="P1030" s="74">
        <v>100</v>
      </c>
      <c r="Q1030" s="74">
        <v>100</v>
      </c>
      <c r="R1030" s="74">
        <v>100</v>
      </c>
      <c r="S1030" s="74">
        <v>100</v>
      </c>
    </row>
    <row r="1031" spans="1:19">
      <c r="A1031" s="14">
        <f t="shared" si="47"/>
        <v>1031</v>
      </c>
      <c r="B1031" s="121" t="s">
        <v>1584</v>
      </c>
      <c r="C1031" s="121"/>
      <c r="D1031" s="121" t="s">
        <v>1585</v>
      </c>
      <c r="E1031" s="121" t="s">
        <v>63</v>
      </c>
      <c r="F1031" s="121" t="s">
        <v>58</v>
      </c>
      <c r="G1031" s="121" t="s">
        <v>46</v>
      </c>
      <c r="H1031" s="122"/>
      <c r="I1031" s="74">
        <v>300</v>
      </c>
      <c r="J1031" s="74">
        <v>300</v>
      </c>
      <c r="K1031" s="74">
        <v>300</v>
      </c>
      <c r="L1031" s="74">
        <v>300</v>
      </c>
      <c r="M1031" s="74">
        <v>300</v>
      </c>
      <c r="N1031" s="74">
        <v>300</v>
      </c>
      <c r="O1031" s="74">
        <v>300</v>
      </c>
      <c r="P1031" s="74">
        <v>300</v>
      </c>
      <c r="Q1031" s="74">
        <v>300</v>
      </c>
      <c r="R1031" s="74">
        <v>300</v>
      </c>
      <c r="S1031" s="74">
        <v>300</v>
      </c>
    </row>
    <row r="1032" spans="1:19">
      <c r="A1032" s="14">
        <f t="shared" si="47"/>
        <v>1032</v>
      </c>
      <c r="B1032" s="119" t="s">
        <v>1586</v>
      </c>
      <c r="C1032" s="119"/>
      <c r="D1032" s="119"/>
      <c r="E1032" s="119"/>
      <c r="F1032" s="119"/>
      <c r="G1032" s="119"/>
      <c r="H1032" s="120"/>
      <c r="I1032" s="71">
        <f t="shared" ref="I1032" si="48">SUM(I1028:I1031)</f>
        <v>1220</v>
      </c>
      <c r="J1032" s="71">
        <f t="shared" ref="J1032:R1032" si="49">SUM(J1028:J1031)</f>
        <v>1220</v>
      </c>
      <c r="K1032" s="71">
        <f t="shared" si="49"/>
        <v>1220</v>
      </c>
      <c r="L1032" s="71">
        <f t="shared" si="49"/>
        <v>1220</v>
      </c>
      <c r="M1032" s="71">
        <f t="shared" si="49"/>
        <v>1220</v>
      </c>
      <c r="N1032" s="71">
        <f t="shared" si="49"/>
        <v>1220</v>
      </c>
      <c r="O1032" s="71">
        <f t="shared" si="49"/>
        <v>1220</v>
      </c>
      <c r="P1032" s="71">
        <f t="shared" si="49"/>
        <v>1220</v>
      </c>
      <c r="Q1032" s="71">
        <f t="shared" si="49"/>
        <v>1220</v>
      </c>
      <c r="R1032" s="71">
        <f t="shared" si="49"/>
        <v>1220</v>
      </c>
      <c r="S1032" s="71">
        <f t="shared" ref="S1032" si="50">SUM(S1028:S1031)</f>
        <v>1220</v>
      </c>
    </row>
    <row r="1033" spans="1:19">
      <c r="A1033" s="14">
        <f t="shared" si="47"/>
        <v>1033</v>
      </c>
      <c r="B1033" s="121" t="s">
        <v>1587</v>
      </c>
      <c r="C1033" s="121"/>
      <c r="D1033" s="121" t="s">
        <v>1588</v>
      </c>
      <c r="E1033" s="121" t="s">
        <v>1413</v>
      </c>
      <c r="F1033" s="121"/>
      <c r="G1033" s="121"/>
      <c r="H1033" s="122"/>
      <c r="I1033" s="74">
        <v>100</v>
      </c>
      <c r="J1033" s="74">
        <v>59</v>
      </c>
      <c r="K1033" s="74">
        <v>59</v>
      </c>
      <c r="L1033" s="74">
        <v>59</v>
      </c>
      <c r="M1033" s="74">
        <v>59</v>
      </c>
      <c r="N1033" s="74">
        <v>59</v>
      </c>
      <c r="O1033" s="74">
        <v>59</v>
      </c>
      <c r="P1033" s="74">
        <v>59</v>
      </c>
      <c r="Q1033" s="74">
        <v>59</v>
      </c>
      <c r="R1033" s="74">
        <v>59</v>
      </c>
      <c r="S1033" s="74">
        <v>59</v>
      </c>
    </row>
    <row r="1034" spans="1:19">
      <c r="A1034" s="14">
        <f t="shared" si="47"/>
        <v>1034</v>
      </c>
      <c r="B1034" s="119"/>
      <c r="C1034" s="119"/>
      <c r="D1034" s="119"/>
      <c r="E1034" s="119"/>
      <c r="F1034" s="119"/>
      <c r="G1034" s="119"/>
      <c r="H1034" s="120"/>
      <c r="I1034" s="71"/>
      <c r="J1034" s="71"/>
      <c r="K1034" s="71"/>
      <c r="L1034" s="71"/>
      <c r="M1034" s="71"/>
      <c r="N1034" s="71"/>
      <c r="O1034" s="71"/>
      <c r="P1034" s="71"/>
      <c r="Q1034" s="71"/>
      <c r="R1034" s="71"/>
      <c r="S1034" s="71"/>
    </row>
    <row r="1035" spans="1:19">
      <c r="A1035" s="14">
        <f t="shared" si="47"/>
        <v>1035</v>
      </c>
      <c r="B1035" s="119" t="s">
        <v>1589</v>
      </c>
      <c r="C1035" s="119"/>
      <c r="D1035" s="119"/>
      <c r="E1035" s="119"/>
      <c r="F1035" s="119"/>
      <c r="G1035" s="119"/>
      <c r="H1035" s="120"/>
      <c r="I1035" s="71"/>
      <c r="J1035" s="71"/>
      <c r="K1035" s="71"/>
      <c r="L1035" s="71"/>
      <c r="M1035" s="71"/>
      <c r="N1035" s="71"/>
      <c r="O1035" s="71"/>
      <c r="P1035" s="71"/>
      <c r="Q1035" s="71"/>
      <c r="R1035" s="71"/>
      <c r="S1035" s="71"/>
    </row>
    <row r="1036" spans="1:19">
      <c r="A1036" s="14">
        <f t="shared" si="47"/>
        <v>1036</v>
      </c>
      <c r="B1036" s="121" t="s">
        <v>2296</v>
      </c>
      <c r="C1036" s="121" t="s">
        <v>2297</v>
      </c>
      <c r="D1036" s="121"/>
      <c r="E1036" s="121" t="s">
        <v>665</v>
      </c>
      <c r="F1036" s="121" t="s">
        <v>2253</v>
      </c>
      <c r="G1036" s="121" t="s">
        <v>221</v>
      </c>
      <c r="H1036" s="122">
        <v>2023</v>
      </c>
      <c r="I1036" s="74">
        <v>60</v>
      </c>
      <c r="J1036" s="74">
        <v>60</v>
      </c>
      <c r="K1036" s="74">
        <v>60</v>
      </c>
      <c r="L1036" s="74">
        <v>60</v>
      </c>
      <c r="M1036" s="74">
        <v>60</v>
      </c>
      <c r="N1036" s="74">
        <v>60</v>
      </c>
      <c r="O1036" s="74">
        <v>60</v>
      </c>
      <c r="P1036" s="74">
        <v>60</v>
      </c>
      <c r="Q1036" s="74">
        <v>60</v>
      </c>
      <c r="R1036" s="74">
        <v>60</v>
      </c>
      <c r="S1036" s="74">
        <v>60</v>
      </c>
    </row>
    <row r="1037" spans="1:19">
      <c r="A1037" s="14">
        <f t="shared" si="47"/>
        <v>1037</v>
      </c>
      <c r="B1037" s="121" t="s">
        <v>2740</v>
      </c>
      <c r="C1037" s="121" t="s">
        <v>2741</v>
      </c>
      <c r="D1037" s="121"/>
      <c r="E1037" s="121" t="s">
        <v>1590</v>
      </c>
      <c r="F1037" s="121" t="s">
        <v>2252</v>
      </c>
      <c r="G1037" s="121" t="s">
        <v>90</v>
      </c>
      <c r="H1037" s="122">
        <v>2022</v>
      </c>
      <c r="I1037" s="74">
        <v>298.8</v>
      </c>
      <c r="J1037" s="74">
        <v>298.8</v>
      </c>
      <c r="K1037" s="74">
        <v>298.8</v>
      </c>
      <c r="L1037" s="74">
        <v>298.8</v>
      </c>
      <c r="M1037" s="74">
        <v>298.8</v>
      </c>
      <c r="N1037" s="74">
        <v>298.8</v>
      </c>
      <c r="O1037" s="74">
        <v>298.8</v>
      </c>
      <c r="P1037" s="74">
        <v>298.8</v>
      </c>
      <c r="Q1037" s="74">
        <v>298.8</v>
      </c>
      <c r="R1037" s="74">
        <v>298.8</v>
      </c>
      <c r="S1037" s="74">
        <v>298.8</v>
      </c>
    </row>
    <row r="1038" spans="1:19">
      <c r="A1038" s="14">
        <f t="shared" si="47"/>
        <v>1038</v>
      </c>
      <c r="B1038" s="121" t="s">
        <v>2401</v>
      </c>
      <c r="C1038" s="121" t="s">
        <v>2402</v>
      </c>
      <c r="D1038" s="121"/>
      <c r="E1038" s="121" t="s">
        <v>294</v>
      </c>
      <c r="F1038" s="121" t="s">
        <v>2252</v>
      </c>
      <c r="G1038" s="121" t="s">
        <v>221</v>
      </c>
      <c r="H1038" s="122">
        <v>2022</v>
      </c>
      <c r="I1038" s="74">
        <v>99.6</v>
      </c>
      <c r="J1038" s="74">
        <v>99.6</v>
      </c>
      <c r="K1038" s="74">
        <v>99.6</v>
      </c>
      <c r="L1038" s="74">
        <v>99.6</v>
      </c>
      <c r="M1038" s="74">
        <v>99.6</v>
      </c>
      <c r="N1038" s="74">
        <v>99.6</v>
      </c>
      <c r="O1038" s="74">
        <v>99.6</v>
      </c>
      <c r="P1038" s="74">
        <v>99.6</v>
      </c>
      <c r="Q1038" s="74">
        <v>99.6</v>
      </c>
      <c r="R1038" s="74">
        <v>99.6</v>
      </c>
      <c r="S1038" s="74">
        <v>99.6</v>
      </c>
    </row>
    <row r="1039" spans="1:19">
      <c r="A1039" s="14">
        <f t="shared" si="47"/>
        <v>1039</v>
      </c>
      <c r="B1039" s="121" t="s">
        <v>3304</v>
      </c>
      <c r="C1039" s="121" t="s">
        <v>3305</v>
      </c>
      <c r="D1039" s="121"/>
      <c r="E1039" s="121" t="s">
        <v>297</v>
      </c>
      <c r="F1039" s="121" t="s">
        <v>2252</v>
      </c>
      <c r="G1039" s="121" t="s">
        <v>46</v>
      </c>
      <c r="H1039" s="122">
        <v>2022</v>
      </c>
      <c r="I1039" s="74">
        <v>78</v>
      </c>
      <c r="J1039" s="74">
        <v>78</v>
      </c>
      <c r="K1039" s="74">
        <v>78</v>
      </c>
      <c r="L1039" s="74">
        <v>78</v>
      </c>
      <c r="M1039" s="74">
        <v>78</v>
      </c>
      <c r="N1039" s="74">
        <v>78</v>
      </c>
      <c r="O1039" s="74">
        <v>78</v>
      </c>
      <c r="P1039" s="74">
        <v>78</v>
      </c>
      <c r="Q1039" s="74">
        <v>78</v>
      </c>
      <c r="R1039" s="74">
        <v>78</v>
      </c>
      <c r="S1039" s="74">
        <v>78</v>
      </c>
    </row>
    <row r="1040" spans="1:19">
      <c r="A1040" s="14">
        <f t="shared" si="47"/>
        <v>1040</v>
      </c>
      <c r="B1040" s="121" t="s">
        <v>2852</v>
      </c>
      <c r="C1040" s="121" t="s">
        <v>1591</v>
      </c>
      <c r="D1040" s="121"/>
      <c r="E1040" s="121" t="s">
        <v>294</v>
      </c>
      <c r="F1040" s="121" t="s">
        <v>2252</v>
      </c>
      <c r="G1040" s="121" t="s">
        <v>221</v>
      </c>
      <c r="H1040" s="122">
        <v>2023</v>
      </c>
      <c r="I1040" s="74">
        <v>11</v>
      </c>
      <c r="J1040" s="74">
        <v>11</v>
      </c>
      <c r="K1040" s="74">
        <v>11</v>
      </c>
      <c r="L1040" s="74">
        <v>11</v>
      </c>
      <c r="M1040" s="74">
        <v>11</v>
      </c>
      <c r="N1040" s="74">
        <v>11</v>
      </c>
      <c r="O1040" s="74">
        <v>11</v>
      </c>
      <c r="P1040" s="74">
        <v>11</v>
      </c>
      <c r="Q1040" s="74">
        <v>11</v>
      </c>
      <c r="R1040" s="74">
        <v>11</v>
      </c>
      <c r="S1040" s="74">
        <v>11</v>
      </c>
    </row>
    <row r="1041" spans="1:19">
      <c r="A1041" s="14">
        <f t="shared" si="47"/>
        <v>1041</v>
      </c>
      <c r="B1041" s="121" t="s">
        <v>3306</v>
      </c>
      <c r="C1041" s="121" t="s">
        <v>3307</v>
      </c>
      <c r="D1041" s="121"/>
      <c r="E1041" s="121" t="s">
        <v>267</v>
      </c>
      <c r="F1041" s="121" t="s">
        <v>2252</v>
      </c>
      <c r="G1041" s="121" t="s">
        <v>221</v>
      </c>
      <c r="H1041" s="122">
        <v>2022</v>
      </c>
      <c r="I1041" s="74">
        <v>99.6</v>
      </c>
      <c r="J1041" s="74">
        <v>99.6</v>
      </c>
      <c r="K1041" s="74">
        <v>99.6</v>
      </c>
      <c r="L1041" s="74">
        <v>99.6</v>
      </c>
      <c r="M1041" s="74">
        <v>99.6</v>
      </c>
      <c r="N1041" s="74">
        <v>99.6</v>
      </c>
      <c r="O1041" s="74">
        <v>99.6</v>
      </c>
      <c r="P1041" s="74">
        <v>99.6</v>
      </c>
      <c r="Q1041" s="74">
        <v>99.6</v>
      </c>
      <c r="R1041" s="74">
        <v>99.6</v>
      </c>
      <c r="S1041" s="74">
        <v>99.6</v>
      </c>
    </row>
    <row r="1042" spans="1:19">
      <c r="A1042" s="14">
        <f t="shared" si="47"/>
        <v>1042</v>
      </c>
      <c r="B1042" s="119" t="s">
        <v>2742</v>
      </c>
      <c r="C1042" s="119"/>
      <c r="D1042" s="119"/>
      <c r="E1042" s="119"/>
      <c r="F1042" s="119"/>
      <c r="G1042" s="119"/>
      <c r="H1042" s="120"/>
      <c r="I1042" s="71">
        <f t="shared" ref="I1042" si="51">SUM(I1036:I1041)</f>
        <v>647</v>
      </c>
      <c r="J1042" s="71">
        <f t="shared" ref="J1042:R1042" si="52">SUM(J1036:J1041)</f>
        <v>647</v>
      </c>
      <c r="K1042" s="71">
        <f t="shared" si="52"/>
        <v>647</v>
      </c>
      <c r="L1042" s="71">
        <f t="shared" si="52"/>
        <v>647</v>
      </c>
      <c r="M1042" s="71">
        <f t="shared" si="52"/>
        <v>647</v>
      </c>
      <c r="N1042" s="71">
        <f t="shared" si="52"/>
        <v>647</v>
      </c>
      <c r="O1042" s="71">
        <f t="shared" si="52"/>
        <v>647</v>
      </c>
      <c r="P1042" s="71">
        <f t="shared" si="52"/>
        <v>647</v>
      </c>
      <c r="Q1042" s="71">
        <f t="shared" si="52"/>
        <v>647</v>
      </c>
      <c r="R1042" s="71">
        <f t="shared" si="52"/>
        <v>647</v>
      </c>
      <c r="S1042" s="71">
        <f t="shared" ref="S1042" si="53">SUM(S1036:S1041)</f>
        <v>647</v>
      </c>
    </row>
    <row r="1043" spans="1:19">
      <c r="A1043" s="14">
        <f t="shared" si="47"/>
        <v>1043</v>
      </c>
      <c r="B1043" s="119"/>
      <c r="C1043" s="119"/>
      <c r="D1043" s="119"/>
      <c r="E1043" s="119"/>
      <c r="F1043" s="119"/>
      <c r="G1043" s="119"/>
      <c r="H1043" s="120"/>
      <c r="I1043" s="71"/>
      <c r="J1043" s="71"/>
      <c r="K1043" s="71"/>
      <c r="L1043" s="71"/>
      <c r="M1043" s="71"/>
      <c r="N1043" s="71"/>
      <c r="O1043" s="71"/>
      <c r="P1043" s="71"/>
      <c r="Q1043" s="71"/>
      <c r="R1043" s="71"/>
      <c r="S1043" s="71"/>
    </row>
    <row r="1044" spans="1:19">
      <c r="A1044" s="14">
        <f t="shared" si="47"/>
        <v>1044</v>
      </c>
      <c r="B1044" s="119" t="s">
        <v>1593</v>
      </c>
      <c r="C1044" s="119"/>
      <c r="D1044" s="119"/>
      <c r="E1044" s="119"/>
      <c r="F1044" s="119"/>
      <c r="G1044" s="119"/>
      <c r="H1044" s="120"/>
      <c r="I1044" s="71"/>
      <c r="J1044" s="71"/>
      <c r="K1044" s="71"/>
      <c r="L1044" s="71"/>
      <c r="M1044" s="71"/>
      <c r="N1044" s="71"/>
      <c r="O1044" s="71"/>
      <c r="P1044" s="71"/>
      <c r="Q1044" s="71"/>
      <c r="R1044" s="71"/>
      <c r="S1044" s="71"/>
    </row>
    <row r="1045" spans="1:19">
      <c r="A1045" s="14">
        <f t="shared" si="47"/>
        <v>1045</v>
      </c>
      <c r="B1045" s="121" t="s">
        <v>3695</v>
      </c>
      <c r="C1045" s="121" t="s">
        <v>3696</v>
      </c>
      <c r="D1045" s="121"/>
      <c r="E1045" s="121" t="s">
        <v>1092</v>
      </c>
      <c r="F1045" s="121" t="s">
        <v>1718</v>
      </c>
      <c r="G1045" s="121" t="s">
        <v>45</v>
      </c>
      <c r="H1045" s="122">
        <v>2022</v>
      </c>
      <c r="I1045" s="74">
        <v>196</v>
      </c>
      <c r="J1045" s="74">
        <v>196</v>
      </c>
      <c r="K1045" s="74">
        <v>196</v>
      </c>
      <c r="L1045" s="74">
        <v>196</v>
      </c>
      <c r="M1045" s="74">
        <v>196</v>
      </c>
      <c r="N1045" s="74">
        <v>196</v>
      </c>
      <c r="O1045" s="74">
        <v>196</v>
      </c>
      <c r="P1045" s="74">
        <v>196</v>
      </c>
      <c r="Q1045" s="74">
        <v>196</v>
      </c>
      <c r="R1045" s="74">
        <v>196</v>
      </c>
      <c r="S1045" s="74">
        <v>196</v>
      </c>
    </row>
    <row r="1046" spans="1:19">
      <c r="A1046" s="14">
        <f t="shared" si="47"/>
        <v>1046</v>
      </c>
      <c r="B1046" s="121" t="s">
        <v>3308</v>
      </c>
      <c r="C1046" s="121" t="s">
        <v>3309</v>
      </c>
      <c r="D1046" s="121"/>
      <c r="E1046" s="121" t="s">
        <v>2190</v>
      </c>
      <c r="F1046" s="121" t="s">
        <v>1718</v>
      </c>
      <c r="G1046" s="121" t="s">
        <v>45</v>
      </c>
      <c r="H1046" s="122">
        <v>2022</v>
      </c>
      <c r="I1046" s="74">
        <v>16</v>
      </c>
      <c r="J1046" s="74">
        <v>16</v>
      </c>
      <c r="K1046" s="74">
        <v>16</v>
      </c>
      <c r="L1046" s="74">
        <v>16</v>
      </c>
      <c r="M1046" s="74">
        <v>16</v>
      </c>
      <c r="N1046" s="74">
        <v>16</v>
      </c>
      <c r="O1046" s="74">
        <v>16</v>
      </c>
      <c r="P1046" s="74">
        <v>16</v>
      </c>
      <c r="Q1046" s="74">
        <v>16</v>
      </c>
      <c r="R1046" s="74">
        <v>16</v>
      </c>
      <c r="S1046" s="74">
        <v>16</v>
      </c>
    </row>
    <row r="1047" spans="1:19">
      <c r="A1047" s="14">
        <f t="shared" si="47"/>
        <v>1047</v>
      </c>
      <c r="B1047" s="121" t="s">
        <v>2576</v>
      </c>
      <c r="C1047" s="121" t="s">
        <v>2577</v>
      </c>
      <c r="D1047" s="121"/>
      <c r="E1047" s="121" t="s">
        <v>61</v>
      </c>
      <c r="F1047" s="121" t="s">
        <v>1718</v>
      </c>
      <c r="G1047" s="121" t="s">
        <v>47</v>
      </c>
      <c r="H1047" s="122">
        <v>2023</v>
      </c>
      <c r="I1047" s="74">
        <v>175</v>
      </c>
      <c r="J1047" s="74">
        <v>175</v>
      </c>
      <c r="K1047" s="74">
        <v>175</v>
      </c>
      <c r="L1047" s="74">
        <v>175</v>
      </c>
      <c r="M1047" s="74">
        <v>175</v>
      </c>
      <c r="N1047" s="74">
        <v>175</v>
      </c>
      <c r="O1047" s="74">
        <v>175</v>
      </c>
      <c r="P1047" s="74">
        <v>175</v>
      </c>
      <c r="Q1047" s="74">
        <v>175</v>
      </c>
      <c r="R1047" s="74">
        <v>175</v>
      </c>
      <c r="S1047" s="74">
        <v>175</v>
      </c>
    </row>
    <row r="1048" spans="1:19">
      <c r="A1048" s="14">
        <f t="shared" si="47"/>
        <v>1048</v>
      </c>
      <c r="B1048" s="121" t="s">
        <v>1605</v>
      </c>
      <c r="C1048" s="121" t="s">
        <v>1606</v>
      </c>
      <c r="D1048" s="121"/>
      <c r="E1048" s="121" t="s">
        <v>112</v>
      </c>
      <c r="F1048" s="121" t="s">
        <v>1718</v>
      </c>
      <c r="G1048" s="121" t="s">
        <v>47</v>
      </c>
      <c r="H1048" s="122">
        <v>2024</v>
      </c>
      <c r="I1048" s="74">
        <v>400</v>
      </c>
      <c r="J1048" s="74">
        <v>0</v>
      </c>
      <c r="K1048" s="74">
        <v>400</v>
      </c>
      <c r="L1048" s="74">
        <v>400</v>
      </c>
      <c r="M1048" s="74">
        <v>400</v>
      </c>
      <c r="N1048" s="74">
        <v>400</v>
      </c>
      <c r="O1048" s="74">
        <v>400</v>
      </c>
      <c r="P1048" s="74">
        <v>400</v>
      </c>
      <c r="Q1048" s="74">
        <v>400</v>
      </c>
      <c r="R1048" s="74">
        <v>400</v>
      </c>
      <c r="S1048" s="74">
        <v>400</v>
      </c>
    </row>
    <row r="1049" spans="1:19">
      <c r="A1049" s="14">
        <f t="shared" si="47"/>
        <v>1049</v>
      </c>
      <c r="B1049" s="121" t="s">
        <v>2744</v>
      </c>
      <c r="C1049" s="121" t="s">
        <v>2745</v>
      </c>
      <c r="D1049" s="121"/>
      <c r="E1049" s="121" t="s">
        <v>2352</v>
      </c>
      <c r="F1049" s="121" t="s">
        <v>1718</v>
      </c>
      <c r="G1049" s="121" t="s">
        <v>45</v>
      </c>
      <c r="H1049" s="122">
        <v>2022</v>
      </c>
      <c r="I1049" s="74">
        <v>299.2</v>
      </c>
      <c r="J1049" s="74">
        <v>299.2</v>
      </c>
      <c r="K1049" s="74">
        <v>299.2</v>
      </c>
      <c r="L1049" s="74">
        <v>299.2</v>
      </c>
      <c r="M1049" s="74">
        <v>299.2</v>
      </c>
      <c r="N1049" s="74">
        <v>299.2</v>
      </c>
      <c r="O1049" s="74">
        <v>299.2</v>
      </c>
      <c r="P1049" s="74">
        <v>299.2</v>
      </c>
      <c r="Q1049" s="74">
        <v>299.2</v>
      </c>
      <c r="R1049" s="74">
        <v>299.2</v>
      </c>
      <c r="S1049" s="74">
        <v>299.2</v>
      </c>
    </row>
    <row r="1050" spans="1:19">
      <c r="A1050" s="14">
        <f t="shared" si="47"/>
        <v>1050</v>
      </c>
      <c r="B1050" s="121" t="s">
        <v>1597</v>
      </c>
      <c r="C1050" s="121" t="s">
        <v>1598</v>
      </c>
      <c r="D1050" s="121"/>
      <c r="E1050" s="121" t="s">
        <v>1059</v>
      </c>
      <c r="F1050" s="121" t="s">
        <v>1718</v>
      </c>
      <c r="G1050" s="121" t="s">
        <v>47</v>
      </c>
      <c r="H1050" s="122">
        <v>2023</v>
      </c>
      <c r="I1050" s="74">
        <v>360.5</v>
      </c>
      <c r="J1050" s="74">
        <v>360.5</v>
      </c>
      <c r="K1050" s="74">
        <v>360.5</v>
      </c>
      <c r="L1050" s="74">
        <v>360.5</v>
      </c>
      <c r="M1050" s="74">
        <v>360.5</v>
      </c>
      <c r="N1050" s="74">
        <v>360.5</v>
      </c>
      <c r="O1050" s="74">
        <v>360.5</v>
      </c>
      <c r="P1050" s="74">
        <v>360.5</v>
      </c>
      <c r="Q1050" s="74">
        <v>360.5</v>
      </c>
      <c r="R1050" s="74">
        <v>360.5</v>
      </c>
      <c r="S1050" s="74">
        <v>360.5</v>
      </c>
    </row>
    <row r="1051" spans="1:19" ht="15" customHeight="1">
      <c r="A1051" s="14">
        <f t="shared" si="47"/>
        <v>1051</v>
      </c>
      <c r="B1051" s="121" t="s">
        <v>2298</v>
      </c>
      <c r="C1051" s="121" t="s">
        <v>2299</v>
      </c>
      <c r="D1051" s="121"/>
      <c r="E1051" s="121" t="s">
        <v>2300</v>
      </c>
      <c r="F1051" s="121" t="s">
        <v>1406</v>
      </c>
      <c r="G1051" s="121" t="s">
        <v>55</v>
      </c>
      <c r="H1051" s="122">
        <v>2024</v>
      </c>
      <c r="I1051" s="74">
        <v>169.2</v>
      </c>
      <c r="J1051" s="74">
        <v>0</v>
      </c>
      <c r="K1051" s="74">
        <v>169.2</v>
      </c>
      <c r="L1051" s="74">
        <v>169.2</v>
      </c>
      <c r="M1051" s="74">
        <v>169.2</v>
      </c>
      <c r="N1051" s="74">
        <v>169.2</v>
      </c>
      <c r="O1051" s="74">
        <v>169.2</v>
      </c>
      <c r="P1051" s="74">
        <v>169.2</v>
      </c>
      <c r="Q1051" s="74">
        <v>169.2</v>
      </c>
      <c r="R1051" s="74">
        <v>169.2</v>
      </c>
      <c r="S1051" s="74">
        <v>169.2</v>
      </c>
    </row>
    <row r="1052" spans="1:19">
      <c r="A1052" s="14">
        <f t="shared" si="47"/>
        <v>1052</v>
      </c>
      <c r="B1052" s="121" t="s">
        <v>2746</v>
      </c>
      <c r="C1052" s="121" t="s">
        <v>2747</v>
      </c>
      <c r="D1052" s="121"/>
      <c r="E1052" s="121" t="s">
        <v>297</v>
      </c>
      <c r="F1052" s="121" t="s">
        <v>1718</v>
      </c>
      <c r="G1052" s="121" t="s">
        <v>46</v>
      </c>
      <c r="H1052" s="122">
        <v>2023</v>
      </c>
      <c r="I1052" s="74">
        <v>163.19999999999999</v>
      </c>
      <c r="J1052" s="74">
        <v>163.19999999999999</v>
      </c>
      <c r="K1052" s="74">
        <v>163.19999999999999</v>
      </c>
      <c r="L1052" s="74">
        <v>163.19999999999999</v>
      </c>
      <c r="M1052" s="74">
        <v>163.19999999999999</v>
      </c>
      <c r="N1052" s="74">
        <v>163.19999999999999</v>
      </c>
      <c r="O1052" s="74">
        <v>163.19999999999999</v>
      </c>
      <c r="P1052" s="74">
        <v>163.19999999999999</v>
      </c>
      <c r="Q1052" s="74">
        <v>163.19999999999999</v>
      </c>
      <c r="R1052" s="74">
        <v>163.19999999999999</v>
      </c>
      <c r="S1052" s="74">
        <v>163.19999999999999</v>
      </c>
    </row>
    <row r="1053" spans="1:19">
      <c r="A1053" s="14">
        <f t="shared" si="47"/>
        <v>1053</v>
      </c>
      <c r="B1053" s="121" t="s">
        <v>2427</v>
      </c>
      <c r="C1053" s="121" t="s">
        <v>2428</v>
      </c>
      <c r="D1053" s="121"/>
      <c r="E1053" s="121" t="s">
        <v>1368</v>
      </c>
      <c r="F1053" s="121" t="s">
        <v>72</v>
      </c>
      <c r="G1053" s="121" t="s">
        <v>90</v>
      </c>
      <c r="H1053" s="122">
        <v>2022</v>
      </c>
      <c r="I1053" s="74">
        <v>301.5</v>
      </c>
      <c r="J1053" s="74">
        <v>301.5</v>
      </c>
      <c r="K1053" s="74">
        <v>301.5</v>
      </c>
      <c r="L1053" s="74">
        <v>301.5</v>
      </c>
      <c r="M1053" s="74">
        <v>301.5</v>
      </c>
      <c r="N1053" s="74">
        <v>301.5</v>
      </c>
      <c r="O1053" s="74">
        <v>301.5</v>
      </c>
      <c r="P1053" s="74">
        <v>301.5</v>
      </c>
      <c r="Q1053" s="74">
        <v>301.5</v>
      </c>
      <c r="R1053" s="74">
        <v>301.5</v>
      </c>
      <c r="S1053" s="74">
        <v>301.5</v>
      </c>
    </row>
    <row r="1054" spans="1:19">
      <c r="A1054" s="14">
        <f t="shared" si="47"/>
        <v>1054</v>
      </c>
      <c r="B1054" s="121" t="s">
        <v>1603</v>
      </c>
      <c r="C1054" s="121" t="s">
        <v>1604</v>
      </c>
      <c r="D1054" s="121"/>
      <c r="E1054" s="121" t="s">
        <v>1594</v>
      </c>
      <c r="F1054" s="121" t="s">
        <v>1406</v>
      </c>
      <c r="G1054" s="121" t="s">
        <v>55</v>
      </c>
      <c r="H1054" s="122">
        <v>2023</v>
      </c>
      <c r="I1054" s="74">
        <v>506.6</v>
      </c>
      <c r="J1054" s="74">
        <v>506.6</v>
      </c>
      <c r="K1054" s="74">
        <v>506.6</v>
      </c>
      <c r="L1054" s="74">
        <v>506.6</v>
      </c>
      <c r="M1054" s="74">
        <v>506.6</v>
      </c>
      <c r="N1054" s="74">
        <v>506.6</v>
      </c>
      <c r="O1054" s="74">
        <v>506.6</v>
      </c>
      <c r="P1054" s="74">
        <v>506.6</v>
      </c>
      <c r="Q1054" s="74">
        <v>506.6</v>
      </c>
      <c r="R1054" s="74">
        <v>506.6</v>
      </c>
      <c r="S1054" s="74">
        <v>506.6</v>
      </c>
    </row>
    <row r="1055" spans="1:19">
      <c r="A1055" s="14">
        <f t="shared" si="47"/>
        <v>1055</v>
      </c>
      <c r="B1055" s="121" t="s">
        <v>1610</v>
      </c>
      <c r="C1055" s="121" t="s">
        <v>1611</v>
      </c>
      <c r="D1055" s="121"/>
      <c r="E1055" s="121" t="s">
        <v>1600</v>
      </c>
      <c r="F1055" s="121" t="s">
        <v>1406</v>
      </c>
      <c r="G1055" s="121" t="s">
        <v>55</v>
      </c>
      <c r="H1055" s="122">
        <v>2023</v>
      </c>
      <c r="I1055" s="74">
        <v>151.5</v>
      </c>
      <c r="J1055" s="74">
        <v>0</v>
      </c>
      <c r="K1055" s="74">
        <v>151.5</v>
      </c>
      <c r="L1055" s="74">
        <v>151.5</v>
      </c>
      <c r="M1055" s="74">
        <v>151.5</v>
      </c>
      <c r="N1055" s="74">
        <v>151.5</v>
      </c>
      <c r="O1055" s="74">
        <v>151.5</v>
      </c>
      <c r="P1055" s="74">
        <v>151.5</v>
      </c>
      <c r="Q1055" s="74">
        <v>151.5</v>
      </c>
      <c r="R1055" s="74">
        <v>151.5</v>
      </c>
      <c r="S1055" s="74">
        <v>151.5</v>
      </c>
    </row>
    <row r="1056" spans="1:19">
      <c r="A1056" s="14">
        <f t="shared" si="47"/>
        <v>1056</v>
      </c>
      <c r="B1056" s="121" t="s">
        <v>2842</v>
      </c>
      <c r="C1056" s="121" t="s">
        <v>2843</v>
      </c>
      <c r="D1056" s="121"/>
      <c r="E1056" s="121" t="s">
        <v>1141</v>
      </c>
      <c r="F1056" s="121" t="s">
        <v>1718</v>
      </c>
      <c r="G1056" s="121" t="s">
        <v>47</v>
      </c>
      <c r="H1056" s="122">
        <v>2022</v>
      </c>
      <c r="I1056" s="74">
        <v>350</v>
      </c>
      <c r="J1056" s="74">
        <v>350</v>
      </c>
      <c r="K1056" s="74">
        <v>350</v>
      </c>
      <c r="L1056" s="74">
        <v>350</v>
      </c>
      <c r="M1056" s="74">
        <v>350</v>
      </c>
      <c r="N1056" s="74">
        <v>350</v>
      </c>
      <c r="O1056" s="74">
        <v>350</v>
      </c>
      <c r="P1056" s="74">
        <v>350</v>
      </c>
      <c r="Q1056" s="74">
        <v>350</v>
      </c>
      <c r="R1056" s="74">
        <v>350</v>
      </c>
      <c r="S1056" s="74">
        <v>350</v>
      </c>
    </row>
    <row r="1057" spans="1:19">
      <c r="A1057" s="14">
        <f t="shared" si="47"/>
        <v>1057</v>
      </c>
      <c r="B1057" s="121" t="s">
        <v>3312</v>
      </c>
      <c r="C1057" s="121" t="s">
        <v>1601</v>
      </c>
      <c r="D1057" s="121"/>
      <c r="E1057" s="121" t="s">
        <v>1102</v>
      </c>
      <c r="F1057" s="121" t="s">
        <v>1718</v>
      </c>
      <c r="G1057" s="121" t="s">
        <v>47</v>
      </c>
      <c r="H1057" s="122">
        <v>2022</v>
      </c>
      <c r="I1057" s="74">
        <v>301.3</v>
      </c>
      <c r="J1057" s="74">
        <v>301.3</v>
      </c>
      <c r="K1057" s="74">
        <v>301.3</v>
      </c>
      <c r="L1057" s="74">
        <v>301.3</v>
      </c>
      <c r="M1057" s="74">
        <v>301.3</v>
      </c>
      <c r="N1057" s="74">
        <v>301.3</v>
      </c>
      <c r="O1057" s="74">
        <v>301.3</v>
      </c>
      <c r="P1057" s="74">
        <v>301.3</v>
      </c>
      <c r="Q1057" s="74">
        <v>301.3</v>
      </c>
      <c r="R1057" s="74">
        <v>301.3</v>
      </c>
      <c r="S1057" s="74">
        <v>301.3</v>
      </c>
    </row>
    <row r="1058" spans="1:19">
      <c r="A1058" s="14">
        <f t="shared" si="47"/>
        <v>1058</v>
      </c>
      <c r="B1058" s="121" t="s">
        <v>1616</v>
      </c>
      <c r="C1058" s="121" t="s">
        <v>1617</v>
      </c>
      <c r="D1058" s="121"/>
      <c r="E1058" s="121" t="s">
        <v>1618</v>
      </c>
      <c r="F1058" s="121" t="s">
        <v>1718</v>
      </c>
      <c r="G1058" s="121" t="s">
        <v>46</v>
      </c>
      <c r="H1058" s="122">
        <v>2023</v>
      </c>
      <c r="I1058" s="74">
        <v>200</v>
      </c>
      <c r="J1058" s="74">
        <v>200</v>
      </c>
      <c r="K1058" s="74">
        <v>200</v>
      </c>
      <c r="L1058" s="74">
        <v>200</v>
      </c>
      <c r="M1058" s="74">
        <v>200</v>
      </c>
      <c r="N1058" s="74">
        <v>200</v>
      </c>
      <c r="O1058" s="74">
        <v>200</v>
      </c>
      <c r="P1058" s="74">
        <v>200</v>
      </c>
      <c r="Q1058" s="74">
        <v>200</v>
      </c>
      <c r="R1058" s="74">
        <v>200</v>
      </c>
      <c r="S1058" s="74">
        <v>200</v>
      </c>
    </row>
    <row r="1059" spans="1:19">
      <c r="A1059" s="14">
        <f t="shared" si="47"/>
        <v>1059</v>
      </c>
      <c r="B1059" s="121" t="s">
        <v>1619</v>
      </c>
      <c r="C1059" s="121" t="s">
        <v>1620</v>
      </c>
      <c r="D1059" s="121"/>
      <c r="E1059" s="121" t="s">
        <v>650</v>
      </c>
      <c r="F1059" s="121" t="s">
        <v>1718</v>
      </c>
      <c r="G1059" s="121" t="s">
        <v>47</v>
      </c>
      <c r="H1059" s="122">
        <v>2024</v>
      </c>
      <c r="I1059" s="74">
        <v>100</v>
      </c>
      <c r="J1059" s="74">
        <v>0</v>
      </c>
      <c r="K1059" s="74">
        <v>100</v>
      </c>
      <c r="L1059" s="74">
        <v>100</v>
      </c>
      <c r="M1059" s="74">
        <v>100</v>
      </c>
      <c r="N1059" s="74">
        <v>100</v>
      </c>
      <c r="O1059" s="74">
        <v>100</v>
      </c>
      <c r="P1059" s="74">
        <v>100</v>
      </c>
      <c r="Q1059" s="74">
        <v>100</v>
      </c>
      <c r="R1059" s="74">
        <v>100</v>
      </c>
      <c r="S1059" s="74">
        <v>100</v>
      </c>
    </row>
    <row r="1060" spans="1:19">
      <c r="A1060" s="14">
        <f t="shared" si="47"/>
        <v>1060</v>
      </c>
      <c r="B1060" s="121" t="s">
        <v>2302</v>
      </c>
      <c r="C1060" s="121" t="s">
        <v>2303</v>
      </c>
      <c r="D1060" s="121"/>
      <c r="E1060" s="121" t="s">
        <v>2304</v>
      </c>
      <c r="F1060" s="121" t="s">
        <v>1718</v>
      </c>
      <c r="G1060" s="121" t="s">
        <v>47</v>
      </c>
      <c r="H1060" s="122">
        <v>2023</v>
      </c>
      <c r="I1060" s="74">
        <v>209</v>
      </c>
      <c r="J1060" s="74">
        <v>209</v>
      </c>
      <c r="K1060" s="74">
        <v>209</v>
      </c>
      <c r="L1060" s="74">
        <v>209</v>
      </c>
      <c r="M1060" s="74">
        <v>209</v>
      </c>
      <c r="N1060" s="74">
        <v>209</v>
      </c>
      <c r="O1060" s="74">
        <v>209</v>
      </c>
      <c r="P1060" s="74">
        <v>209</v>
      </c>
      <c r="Q1060" s="74">
        <v>209</v>
      </c>
      <c r="R1060" s="74">
        <v>209</v>
      </c>
      <c r="S1060" s="74">
        <v>209</v>
      </c>
    </row>
    <row r="1061" spans="1:19">
      <c r="A1061" s="14">
        <f t="shared" si="47"/>
        <v>1061</v>
      </c>
      <c r="B1061" s="121" t="s">
        <v>3451</v>
      </c>
      <c r="C1061" s="121" t="s">
        <v>1776</v>
      </c>
      <c r="D1061" s="121"/>
      <c r="E1061" s="121" t="s">
        <v>1368</v>
      </c>
      <c r="F1061" s="121" t="s">
        <v>72</v>
      </c>
      <c r="G1061" s="121" t="s">
        <v>90</v>
      </c>
      <c r="H1061" s="122">
        <v>2023</v>
      </c>
      <c r="I1061" s="74">
        <v>223.8</v>
      </c>
      <c r="J1061" s="74">
        <v>0</v>
      </c>
      <c r="K1061" s="74">
        <v>223.8</v>
      </c>
      <c r="L1061" s="74">
        <v>223.8</v>
      </c>
      <c r="M1061" s="74">
        <v>223.8</v>
      </c>
      <c r="N1061" s="74">
        <v>223.8</v>
      </c>
      <c r="O1061" s="74">
        <v>223.8</v>
      </c>
      <c r="P1061" s="74">
        <v>223.8</v>
      </c>
      <c r="Q1061" s="74">
        <v>223.8</v>
      </c>
      <c r="R1061" s="74">
        <v>223.8</v>
      </c>
      <c r="S1061" s="74">
        <v>223.8</v>
      </c>
    </row>
    <row r="1062" spans="1:19">
      <c r="A1062" s="14">
        <f t="shared" si="47"/>
        <v>1062</v>
      </c>
      <c r="B1062" s="121" t="s">
        <v>3313</v>
      </c>
      <c r="C1062" s="121" t="s">
        <v>3314</v>
      </c>
      <c r="D1062" s="121"/>
      <c r="E1062" s="121" t="s">
        <v>1368</v>
      </c>
      <c r="F1062" s="121" t="s">
        <v>72</v>
      </c>
      <c r="G1062" s="121" t="s">
        <v>90</v>
      </c>
      <c r="H1062" s="122">
        <v>2023</v>
      </c>
      <c r="I1062" s="74">
        <v>236.9</v>
      </c>
      <c r="J1062" s="74">
        <v>0</v>
      </c>
      <c r="K1062" s="74">
        <v>236.9</v>
      </c>
      <c r="L1062" s="74">
        <v>236.9</v>
      </c>
      <c r="M1062" s="74">
        <v>236.9</v>
      </c>
      <c r="N1062" s="74">
        <v>236.9</v>
      </c>
      <c r="O1062" s="74">
        <v>236.9</v>
      </c>
      <c r="P1062" s="74">
        <v>236.9</v>
      </c>
      <c r="Q1062" s="74">
        <v>236.9</v>
      </c>
      <c r="R1062" s="74">
        <v>236.9</v>
      </c>
      <c r="S1062" s="74">
        <v>236.9</v>
      </c>
    </row>
    <row r="1063" spans="1:19">
      <c r="A1063" s="14">
        <f t="shared" si="47"/>
        <v>1063</v>
      </c>
      <c r="B1063" s="121" t="s">
        <v>3315</v>
      </c>
      <c r="C1063" s="121" t="s">
        <v>3316</v>
      </c>
      <c r="D1063" s="121"/>
      <c r="E1063" s="121" t="s">
        <v>1602</v>
      </c>
      <c r="F1063" s="121" t="s">
        <v>1718</v>
      </c>
      <c r="G1063" s="121" t="s">
        <v>47</v>
      </c>
      <c r="H1063" s="122">
        <v>2023</v>
      </c>
      <c r="I1063" s="74">
        <v>200.2</v>
      </c>
      <c r="J1063" s="74">
        <v>0</v>
      </c>
      <c r="K1063" s="74">
        <v>200.2</v>
      </c>
      <c r="L1063" s="74">
        <v>200.2</v>
      </c>
      <c r="M1063" s="74">
        <v>200.2</v>
      </c>
      <c r="N1063" s="74">
        <v>200.2</v>
      </c>
      <c r="O1063" s="74">
        <v>200.2</v>
      </c>
      <c r="P1063" s="74">
        <v>200.2</v>
      </c>
      <c r="Q1063" s="74">
        <v>200.2</v>
      </c>
      <c r="R1063" s="74">
        <v>200.2</v>
      </c>
      <c r="S1063" s="74">
        <v>200.2</v>
      </c>
    </row>
    <row r="1064" spans="1:19">
      <c r="A1064" s="14">
        <f t="shared" si="47"/>
        <v>1064</v>
      </c>
      <c r="B1064" s="121" t="s">
        <v>2188</v>
      </c>
      <c r="C1064" s="121" t="s">
        <v>2189</v>
      </c>
      <c r="D1064" s="121"/>
      <c r="E1064" s="121" t="s">
        <v>2190</v>
      </c>
      <c r="F1064" s="121" t="s">
        <v>1718</v>
      </c>
      <c r="G1064" s="121" t="s">
        <v>45</v>
      </c>
      <c r="H1064" s="122">
        <v>2022</v>
      </c>
      <c r="I1064" s="74">
        <v>200.2</v>
      </c>
      <c r="J1064" s="74">
        <v>200.2</v>
      </c>
      <c r="K1064" s="74">
        <v>200.2</v>
      </c>
      <c r="L1064" s="74">
        <v>200.2</v>
      </c>
      <c r="M1064" s="74">
        <v>200.2</v>
      </c>
      <c r="N1064" s="74">
        <v>200.2</v>
      </c>
      <c r="O1064" s="74">
        <v>200.2</v>
      </c>
      <c r="P1064" s="74">
        <v>200.2</v>
      </c>
      <c r="Q1064" s="74">
        <v>200.2</v>
      </c>
      <c r="R1064" s="74">
        <v>200.2</v>
      </c>
      <c r="S1064" s="74">
        <v>200.2</v>
      </c>
    </row>
    <row r="1065" spans="1:19">
      <c r="A1065" s="14">
        <f t="shared" si="47"/>
        <v>1065</v>
      </c>
      <c r="B1065" s="121" t="s">
        <v>2748</v>
      </c>
      <c r="C1065" s="121" t="s">
        <v>2749</v>
      </c>
      <c r="D1065" s="121"/>
      <c r="E1065" s="121" t="s">
        <v>1056</v>
      </c>
      <c r="F1065" s="121" t="s">
        <v>1718</v>
      </c>
      <c r="G1065" s="121" t="s">
        <v>47</v>
      </c>
      <c r="H1065" s="122">
        <v>2023</v>
      </c>
      <c r="I1065" s="74">
        <v>151.5</v>
      </c>
      <c r="J1065" s="74">
        <v>151.5</v>
      </c>
      <c r="K1065" s="74">
        <v>151.5</v>
      </c>
      <c r="L1065" s="74">
        <v>151.5</v>
      </c>
      <c r="M1065" s="74">
        <v>151.5</v>
      </c>
      <c r="N1065" s="74">
        <v>151.5</v>
      </c>
      <c r="O1065" s="74">
        <v>151.5</v>
      </c>
      <c r="P1065" s="74">
        <v>151.5</v>
      </c>
      <c r="Q1065" s="74">
        <v>151.5</v>
      </c>
      <c r="R1065" s="74">
        <v>151.5</v>
      </c>
      <c r="S1065" s="74">
        <v>151.5</v>
      </c>
    </row>
    <row r="1066" spans="1:19">
      <c r="A1066" s="14">
        <f t="shared" si="47"/>
        <v>1066</v>
      </c>
      <c r="B1066" s="121" t="s">
        <v>3317</v>
      </c>
      <c r="C1066" s="121" t="s">
        <v>3318</v>
      </c>
      <c r="D1066" s="121"/>
      <c r="E1066" s="121" t="s">
        <v>486</v>
      </c>
      <c r="F1066" s="121" t="s">
        <v>1718</v>
      </c>
      <c r="G1066" s="121" t="s">
        <v>47</v>
      </c>
      <c r="H1066" s="122">
        <v>2022</v>
      </c>
      <c r="I1066" s="74">
        <v>499.1</v>
      </c>
      <c r="J1066" s="74">
        <v>499.1</v>
      </c>
      <c r="K1066" s="74">
        <v>499.1</v>
      </c>
      <c r="L1066" s="74">
        <v>499.1</v>
      </c>
      <c r="M1066" s="74">
        <v>499.1</v>
      </c>
      <c r="N1066" s="74">
        <v>499.1</v>
      </c>
      <c r="O1066" s="74">
        <v>499.1</v>
      </c>
      <c r="P1066" s="74">
        <v>499.1</v>
      </c>
      <c r="Q1066" s="74">
        <v>499.1</v>
      </c>
      <c r="R1066" s="74">
        <v>499.1</v>
      </c>
      <c r="S1066" s="74">
        <v>499.1</v>
      </c>
    </row>
    <row r="1067" spans="1:19">
      <c r="A1067" s="14">
        <f t="shared" si="47"/>
        <v>1067</v>
      </c>
      <c r="B1067" s="119" t="s">
        <v>1635</v>
      </c>
      <c r="C1067" s="119"/>
      <c r="D1067" s="119"/>
      <c r="E1067" s="119"/>
      <c r="F1067" s="119"/>
      <c r="G1067" s="119"/>
      <c r="H1067" s="120"/>
      <c r="I1067" s="71">
        <f t="shared" ref="I1067:S1067" si="54">SUM(I1045:I1066)</f>
        <v>5410.7</v>
      </c>
      <c r="J1067" s="71">
        <f t="shared" si="54"/>
        <v>3929.1</v>
      </c>
      <c r="K1067" s="71">
        <f t="shared" si="54"/>
        <v>5410.7</v>
      </c>
      <c r="L1067" s="71">
        <f t="shared" si="54"/>
        <v>5410.7</v>
      </c>
      <c r="M1067" s="71">
        <f t="shared" si="54"/>
        <v>5410.7</v>
      </c>
      <c r="N1067" s="71">
        <f t="shared" si="54"/>
        <v>5410.7</v>
      </c>
      <c r="O1067" s="71">
        <f t="shared" si="54"/>
        <v>5410.7</v>
      </c>
      <c r="P1067" s="71">
        <f t="shared" si="54"/>
        <v>5410.7</v>
      </c>
      <c r="Q1067" s="71">
        <f t="shared" si="54"/>
        <v>5410.7</v>
      </c>
      <c r="R1067" s="71">
        <f t="shared" si="54"/>
        <v>5410.7</v>
      </c>
      <c r="S1067" s="71">
        <f t="shared" si="54"/>
        <v>5410.7</v>
      </c>
    </row>
    <row r="1068" spans="1:19">
      <c r="A1068" s="14">
        <f t="shared" si="47"/>
        <v>1068</v>
      </c>
      <c r="B1068" s="119"/>
      <c r="C1068" s="119"/>
      <c r="D1068" s="119"/>
      <c r="E1068" s="119"/>
      <c r="F1068" s="119"/>
      <c r="G1068" s="119"/>
      <c r="H1068" s="120"/>
      <c r="I1068" s="71"/>
      <c r="J1068" s="71"/>
      <c r="K1068" s="71"/>
      <c r="L1068" s="71"/>
      <c r="M1068" s="71"/>
      <c r="N1068" s="71"/>
      <c r="O1068" s="71"/>
      <c r="P1068" s="71"/>
      <c r="Q1068" s="71"/>
      <c r="R1068" s="71"/>
      <c r="S1068" s="71"/>
    </row>
    <row r="1069" spans="1:19">
      <c r="A1069" s="14">
        <f t="shared" si="47"/>
        <v>1069</v>
      </c>
      <c r="B1069" s="121" t="s">
        <v>1636</v>
      </c>
      <c r="C1069" s="121"/>
      <c r="D1069" s="121" t="s">
        <v>1637</v>
      </c>
      <c r="E1069" s="121"/>
      <c r="F1069" s="121"/>
      <c r="G1069" s="121"/>
      <c r="H1069" s="122"/>
      <c r="I1069" s="183">
        <f t="shared" ref="I1069:S1069" si="55">SUMIF($F$1045:$F$1066,"=WIND-C",I$1045:I$1066)</f>
        <v>762.19999999999993</v>
      </c>
      <c r="J1069" s="183">
        <f t="shared" si="55"/>
        <v>301.5</v>
      </c>
      <c r="K1069" s="183">
        <f t="shared" si="55"/>
        <v>762.19999999999993</v>
      </c>
      <c r="L1069" s="183">
        <f t="shared" si="55"/>
        <v>762.19999999999993</v>
      </c>
      <c r="M1069" s="183">
        <f t="shared" si="55"/>
        <v>762.19999999999993</v>
      </c>
      <c r="N1069" s="183">
        <f t="shared" si="55"/>
        <v>762.19999999999993</v>
      </c>
      <c r="O1069" s="183">
        <f t="shared" si="55"/>
        <v>762.19999999999993</v>
      </c>
      <c r="P1069" s="183">
        <f t="shared" si="55"/>
        <v>762.19999999999993</v>
      </c>
      <c r="Q1069" s="183">
        <f t="shared" si="55"/>
        <v>762.19999999999993</v>
      </c>
      <c r="R1069" s="183">
        <f t="shared" si="55"/>
        <v>762.19999999999993</v>
      </c>
      <c r="S1069" s="183">
        <f t="shared" si="55"/>
        <v>762.19999999999993</v>
      </c>
    </row>
    <row r="1070" spans="1:19">
      <c r="A1070" s="14">
        <f t="shared" si="47"/>
        <v>1070</v>
      </c>
      <c r="B1070" s="121" t="s">
        <v>1425</v>
      </c>
      <c r="C1070" s="121"/>
      <c r="D1070" s="121" t="s">
        <v>1638</v>
      </c>
      <c r="E1070" s="121" t="s">
        <v>1413</v>
      </c>
      <c r="F1070" s="121"/>
      <c r="G1070" s="121"/>
      <c r="H1070" s="122"/>
      <c r="I1070" s="74">
        <v>100</v>
      </c>
      <c r="J1070" s="74">
        <v>46</v>
      </c>
      <c r="K1070" s="74">
        <v>46</v>
      </c>
      <c r="L1070" s="74">
        <v>46</v>
      </c>
      <c r="M1070" s="74">
        <v>46</v>
      </c>
      <c r="N1070" s="74">
        <v>46</v>
      </c>
      <c r="O1070" s="74">
        <v>46</v>
      </c>
      <c r="P1070" s="74">
        <v>46</v>
      </c>
      <c r="Q1070" s="74">
        <v>46</v>
      </c>
      <c r="R1070" s="74">
        <v>46</v>
      </c>
      <c r="S1070" s="74">
        <v>46</v>
      </c>
    </row>
    <row r="1071" spans="1:19">
      <c r="A1071" s="14">
        <f t="shared" si="47"/>
        <v>1071</v>
      </c>
      <c r="B1071" s="119"/>
      <c r="C1071" s="119"/>
      <c r="D1071" s="119"/>
      <c r="E1071" s="119"/>
      <c r="F1071" s="119"/>
      <c r="G1071" s="119"/>
      <c r="H1071" s="120"/>
      <c r="I1071" s="71"/>
      <c r="J1071" s="71"/>
      <c r="K1071" s="71"/>
      <c r="L1071" s="71"/>
      <c r="M1071" s="71"/>
      <c r="N1071" s="71"/>
      <c r="O1071" s="71"/>
      <c r="P1071" s="71"/>
      <c r="Q1071" s="71"/>
      <c r="R1071" s="71"/>
      <c r="S1071" s="71"/>
    </row>
    <row r="1072" spans="1:19">
      <c r="A1072" s="14">
        <f t="shared" si="47"/>
        <v>1072</v>
      </c>
      <c r="B1072" s="121" t="s">
        <v>1642</v>
      </c>
      <c r="C1072" s="121"/>
      <c r="D1072" s="121" t="s">
        <v>1643</v>
      </c>
      <c r="E1072" s="121"/>
      <c r="F1072" s="121"/>
      <c r="G1072" s="121"/>
      <c r="H1072" s="122"/>
      <c r="I1072" s="183">
        <f t="shared" ref="I1072:S1072" si="56">SUMIF($F$1045:$F$1066,"=WIND-P",I$1045:I$1066)</f>
        <v>827.3</v>
      </c>
      <c r="J1072" s="183">
        <f t="shared" si="56"/>
        <v>506.6</v>
      </c>
      <c r="K1072" s="183">
        <f t="shared" si="56"/>
        <v>827.3</v>
      </c>
      <c r="L1072" s="183">
        <f t="shared" si="56"/>
        <v>827.3</v>
      </c>
      <c r="M1072" s="183">
        <f t="shared" si="56"/>
        <v>827.3</v>
      </c>
      <c r="N1072" s="183">
        <f t="shared" si="56"/>
        <v>827.3</v>
      </c>
      <c r="O1072" s="183">
        <f t="shared" si="56"/>
        <v>827.3</v>
      </c>
      <c r="P1072" s="183">
        <f t="shared" si="56"/>
        <v>827.3</v>
      </c>
      <c r="Q1072" s="183">
        <f t="shared" si="56"/>
        <v>827.3</v>
      </c>
      <c r="R1072" s="183">
        <f t="shared" si="56"/>
        <v>827.3</v>
      </c>
      <c r="S1072" s="183">
        <f t="shared" si="56"/>
        <v>827.3</v>
      </c>
    </row>
    <row r="1073" spans="1:19">
      <c r="A1073" s="14">
        <f t="shared" si="47"/>
        <v>1073</v>
      </c>
      <c r="B1073" s="121" t="s">
        <v>1436</v>
      </c>
      <c r="C1073" s="121"/>
      <c r="D1073" s="121" t="s">
        <v>1644</v>
      </c>
      <c r="E1073" s="121" t="s">
        <v>1413</v>
      </c>
      <c r="F1073" s="121"/>
      <c r="G1073" s="121"/>
      <c r="H1073" s="122"/>
      <c r="I1073" s="74">
        <v>100</v>
      </c>
      <c r="J1073" s="74">
        <v>34</v>
      </c>
      <c r="K1073" s="74">
        <v>34</v>
      </c>
      <c r="L1073" s="74">
        <v>34</v>
      </c>
      <c r="M1073" s="74">
        <v>34</v>
      </c>
      <c r="N1073" s="74">
        <v>34</v>
      </c>
      <c r="O1073" s="74">
        <v>34</v>
      </c>
      <c r="P1073" s="74">
        <v>34</v>
      </c>
      <c r="Q1073" s="74">
        <v>34</v>
      </c>
      <c r="R1073" s="74">
        <v>34</v>
      </c>
      <c r="S1073" s="74">
        <v>34</v>
      </c>
    </row>
    <row r="1074" spans="1:19">
      <c r="A1074" s="14">
        <f t="shared" si="47"/>
        <v>1074</v>
      </c>
      <c r="B1074" s="119"/>
      <c r="C1074" s="119"/>
      <c r="D1074" s="119"/>
      <c r="E1074" s="119"/>
      <c r="F1074" s="119"/>
      <c r="G1074" s="119"/>
      <c r="H1074" s="120"/>
      <c r="I1074" s="71"/>
      <c r="J1074" s="71"/>
      <c r="K1074" s="71"/>
      <c r="L1074" s="71"/>
      <c r="M1074" s="71"/>
      <c r="N1074" s="71"/>
      <c r="O1074" s="71"/>
      <c r="P1074" s="71"/>
      <c r="Q1074" s="71"/>
      <c r="R1074" s="71"/>
      <c r="S1074" s="71"/>
    </row>
    <row r="1075" spans="1:19" ht="15" customHeight="1">
      <c r="A1075" s="14">
        <f t="shared" si="47"/>
        <v>1075</v>
      </c>
      <c r="B1075" s="121" t="s">
        <v>1715</v>
      </c>
      <c r="C1075" s="121"/>
      <c r="D1075" s="121" t="s">
        <v>1716</v>
      </c>
      <c r="E1075" s="121"/>
      <c r="F1075" s="121"/>
      <c r="G1075" s="121"/>
      <c r="H1075" s="122"/>
      <c r="I1075" s="183">
        <f t="shared" ref="I1075:S1075" si="57">SUMIF($F$1045:$F$1066,"=WIND-O",I$1045:I$1066)</f>
        <v>3821.2</v>
      </c>
      <c r="J1075" s="183">
        <f t="shared" si="57"/>
        <v>3120.9999999999995</v>
      </c>
      <c r="K1075" s="183">
        <f t="shared" si="57"/>
        <v>3821.2</v>
      </c>
      <c r="L1075" s="183">
        <f t="shared" si="57"/>
        <v>3821.2</v>
      </c>
      <c r="M1075" s="183">
        <f t="shared" si="57"/>
        <v>3821.2</v>
      </c>
      <c r="N1075" s="183">
        <f t="shared" si="57"/>
        <v>3821.2</v>
      </c>
      <c r="O1075" s="183">
        <f t="shared" si="57"/>
        <v>3821.2</v>
      </c>
      <c r="P1075" s="183">
        <f t="shared" si="57"/>
        <v>3821.2</v>
      </c>
      <c r="Q1075" s="183">
        <f t="shared" si="57"/>
        <v>3821.2</v>
      </c>
      <c r="R1075" s="183">
        <f t="shared" si="57"/>
        <v>3821.2</v>
      </c>
      <c r="S1075" s="183">
        <f t="shared" si="57"/>
        <v>3821.2</v>
      </c>
    </row>
    <row r="1076" spans="1:19" ht="15" customHeight="1">
      <c r="A1076" s="14">
        <f t="shared" si="47"/>
        <v>1076</v>
      </c>
      <c r="B1076" s="121" t="s">
        <v>1722</v>
      </c>
      <c r="C1076" s="121"/>
      <c r="D1076" s="121" t="s">
        <v>1717</v>
      </c>
      <c r="E1076" s="121" t="s">
        <v>1413</v>
      </c>
      <c r="F1076" s="121"/>
      <c r="G1076" s="121"/>
      <c r="H1076" s="122"/>
      <c r="I1076" s="74">
        <v>100</v>
      </c>
      <c r="J1076" s="74">
        <v>19</v>
      </c>
      <c r="K1076" s="74">
        <v>19</v>
      </c>
      <c r="L1076" s="74">
        <v>19</v>
      </c>
      <c r="M1076" s="74">
        <v>19</v>
      </c>
      <c r="N1076" s="74">
        <v>19</v>
      </c>
      <c r="O1076" s="74">
        <v>19</v>
      </c>
      <c r="P1076" s="74">
        <v>19</v>
      </c>
      <c r="Q1076" s="74">
        <v>19</v>
      </c>
      <c r="R1076" s="74">
        <v>19</v>
      </c>
      <c r="S1076" s="74">
        <v>19</v>
      </c>
    </row>
    <row r="1077" spans="1:19" ht="15" customHeight="1">
      <c r="A1077" s="14">
        <f t="shared" si="47"/>
        <v>1077</v>
      </c>
      <c r="B1077" s="119"/>
      <c r="C1077" s="119"/>
      <c r="D1077" s="119"/>
      <c r="E1077" s="119"/>
      <c r="F1077" s="119"/>
      <c r="G1077" s="119"/>
      <c r="H1077" s="120"/>
      <c r="I1077" s="71"/>
      <c r="J1077" s="71"/>
      <c r="K1077" s="71"/>
      <c r="L1077" s="71"/>
      <c r="M1077" s="71"/>
      <c r="N1077" s="71"/>
      <c r="O1077" s="71"/>
      <c r="P1077" s="71"/>
      <c r="Q1077" s="71"/>
      <c r="R1077" s="71"/>
      <c r="S1077" s="71"/>
    </row>
    <row r="1078" spans="1:19" ht="15" customHeight="1">
      <c r="A1078" s="14">
        <f t="shared" si="47"/>
        <v>1078</v>
      </c>
      <c r="B1078" s="119" t="s">
        <v>1639</v>
      </c>
      <c r="C1078" s="119"/>
      <c r="D1078" s="119"/>
      <c r="E1078" s="119"/>
      <c r="F1078" s="119"/>
      <c r="G1078" s="119"/>
      <c r="H1078" s="120"/>
      <c r="I1078" s="71"/>
      <c r="J1078" s="71"/>
      <c r="K1078" s="71"/>
      <c r="L1078" s="71"/>
      <c r="M1078" s="71"/>
      <c r="N1078" s="71"/>
      <c r="O1078" s="71"/>
      <c r="P1078" s="71"/>
      <c r="Q1078" s="71"/>
      <c r="R1078" s="71"/>
      <c r="S1078" s="71"/>
    </row>
    <row r="1079" spans="1:19">
      <c r="A1079" s="14">
        <f t="shared" si="47"/>
        <v>1079</v>
      </c>
      <c r="B1079" s="121" t="s">
        <v>2305</v>
      </c>
      <c r="C1079" s="121" t="s">
        <v>2306</v>
      </c>
      <c r="D1079" s="121"/>
      <c r="E1079" s="121" t="s">
        <v>186</v>
      </c>
      <c r="F1079" s="121" t="s">
        <v>52</v>
      </c>
      <c r="G1079" s="121" t="s">
        <v>46</v>
      </c>
      <c r="H1079" s="122">
        <v>2023</v>
      </c>
      <c r="I1079" s="74">
        <v>246.3</v>
      </c>
      <c r="J1079" s="74">
        <v>246.3</v>
      </c>
      <c r="K1079" s="74">
        <v>246.3</v>
      </c>
      <c r="L1079" s="74">
        <v>246.3</v>
      </c>
      <c r="M1079" s="74">
        <v>246.3</v>
      </c>
      <c r="N1079" s="74">
        <v>246.3</v>
      </c>
      <c r="O1079" s="74">
        <v>246.3</v>
      </c>
      <c r="P1079" s="74">
        <v>246.3</v>
      </c>
      <c r="Q1079" s="74">
        <v>246.3</v>
      </c>
      <c r="R1079" s="74">
        <v>246.3</v>
      </c>
      <c r="S1079" s="74">
        <v>246.3</v>
      </c>
    </row>
    <row r="1080" spans="1:19">
      <c r="A1080" s="14">
        <f t="shared" si="47"/>
        <v>1080</v>
      </c>
      <c r="B1080" s="121" t="s">
        <v>3699</v>
      </c>
      <c r="C1080" s="121" t="s">
        <v>3700</v>
      </c>
      <c r="D1080" s="121"/>
      <c r="E1080" s="121" t="s">
        <v>1590</v>
      </c>
      <c r="F1080" s="121" t="s">
        <v>52</v>
      </c>
      <c r="G1080" s="121" t="s">
        <v>90</v>
      </c>
      <c r="H1080" s="122">
        <v>2023</v>
      </c>
      <c r="I1080" s="74">
        <v>509.88</v>
      </c>
      <c r="J1080" s="74">
        <v>509.88</v>
      </c>
      <c r="K1080" s="74">
        <v>509.88</v>
      </c>
      <c r="L1080" s="74">
        <v>509.88</v>
      </c>
      <c r="M1080" s="74">
        <v>509.88</v>
      </c>
      <c r="N1080" s="74">
        <v>509.88</v>
      </c>
      <c r="O1080" s="74">
        <v>509.88</v>
      </c>
      <c r="P1080" s="74">
        <v>509.88</v>
      </c>
      <c r="Q1080" s="74">
        <v>509.88</v>
      </c>
      <c r="R1080" s="74">
        <v>509.88</v>
      </c>
      <c r="S1080" s="74">
        <v>509.88</v>
      </c>
    </row>
    <row r="1081" spans="1:19">
      <c r="A1081" s="14">
        <f t="shared" si="47"/>
        <v>1081</v>
      </c>
      <c r="B1081" s="121" t="s">
        <v>2574</v>
      </c>
      <c r="C1081" s="121" t="s">
        <v>2575</v>
      </c>
      <c r="D1081" s="121"/>
      <c r="E1081" s="121" t="s">
        <v>1059</v>
      </c>
      <c r="F1081" s="121" t="s">
        <v>52</v>
      </c>
      <c r="G1081" s="121" t="s">
        <v>47</v>
      </c>
      <c r="H1081" s="122">
        <v>2023</v>
      </c>
      <c r="I1081" s="74">
        <v>374.4</v>
      </c>
      <c r="J1081" s="74">
        <v>374.4</v>
      </c>
      <c r="K1081" s="74">
        <v>374.4</v>
      </c>
      <c r="L1081" s="74">
        <v>374.4</v>
      </c>
      <c r="M1081" s="74">
        <v>374.4</v>
      </c>
      <c r="N1081" s="74">
        <v>374.4</v>
      </c>
      <c r="O1081" s="74">
        <v>374.4</v>
      </c>
      <c r="P1081" s="74">
        <v>374.4</v>
      </c>
      <c r="Q1081" s="74">
        <v>374.4</v>
      </c>
      <c r="R1081" s="74">
        <v>374.4</v>
      </c>
      <c r="S1081" s="74">
        <v>374.4</v>
      </c>
    </row>
    <row r="1082" spans="1:19">
      <c r="A1082" s="14">
        <f t="shared" si="47"/>
        <v>1082</v>
      </c>
      <c r="B1082" s="121" t="s">
        <v>3319</v>
      </c>
      <c r="C1082" s="121" t="s">
        <v>3320</v>
      </c>
      <c r="D1082" s="121"/>
      <c r="E1082" s="121" t="s">
        <v>1174</v>
      </c>
      <c r="F1082" s="121" t="s">
        <v>52</v>
      </c>
      <c r="G1082" s="121" t="s">
        <v>47</v>
      </c>
      <c r="H1082" s="122">
        <v>2023</v>
      </c>
      <c r="I1082" s="74">
        <v>195</v>
      </c>
      <c r="J1082" s="74">
        <v>195</v>
      </c>
      <c r="K1082" s="74">
        <v>195</v>
      </c>
      <c r="L1082" s="74">
        <v>195</v>
      </c>
      <c r="M1082" s="74">
        <v>195</v>
      </c>
      <c r="N1082" s="74">
        <v>195</v>
      </c>
      <c r="O1082" s="74">
        <v>195</v>
      </c>
      <c r="P1082" s="74">
        <v>195</v>
      </c>
      <c r="Q1082" s="74">
        <v>195</v>
      </c>
      <c r="R1082" s="74">
        <v>195</v>
      </c>
      <c r="S1082" s="74">
        <v>195</v>
      </c>
    </row>
    <row r="1083" spans="1:19">
      <c r="A1083" s="14">
        <f t="shared" si="47"/>
        <v>1083</v>
      </c>
      <c r="B1083" s="121" t="s">
        <v>3321</v>
      </c>
      <c r="C1083" s="121" t="s">
        <v>3322</v>
      </c>
      <c r="D1083" s="121"/>
      <c r="E1083" s="121" t="s">
        <v>256</v>
      </c>
      <c r="F1083" s="121" t="s">
        <v>52</v>
      </c>
      <c r="G1083" s="121" t="s">
        <v>45</v>
      </c>
      <c r="H1083" s="122">
        <v>2023</v>
      </c>
      <c r="I1083" s="74">
        <v>113</v>
      </c>
      <c r="J1083" s="74">
        <v>113</v>
      </c>
      <c r="K1083" s="74">
        <v>113</v>
      </c>
      <c r="L1083" s="74">
        <v>113</v>
      </c>
      <c r="M1083" s="74">
        <v>113</v>
      </c>
      <c r="N1083" s="74">
        <v>113</v>
      </c>
      <c r="O1083" s="74">
        <v>113</v>
      </c>
      <c r="P1083" s="74">
        <v>113</v>
      </c>
      <c r="Q1083" s="74">
        <v>113</v>
      </c>
      <c r="R1083" s="74">
        <v>113</v>
      </c>
      <c r="S1083" s="74">
        <v>113</v>
      </c>
    </row>
    <row r="1084" spans="1:19">
      <c r="A1084" s="14">
        <f t="shared" si="47"/>
        <v>1084</v>
      </c>
      <c r="B1084" s="121" t="s">
        <v>2429</v>
      </c>
      <c r="C1084" s="121" t="s">
        <v>2430</v>
      </c>
      <c r="D1084" s="121"/>
      <c r="E1084" s="121" t="s">
        <v>2352</v>
      </c>
      <c r="F1084" s="121" t="s">
        <v>52</v>
      </c>
      <c r="G1084" s="121" t="s">
        <v>45</v>
      </c>
      <c r="H1084" s="122">
        <v>2023</v>
      </c>
      <c r="I1084" s="74">
        <v>204</v>
      </c>
      <c r="J1084" s="74">
        <v>204</v>
      </c>
      <c r="K1084" s="74">
        <v>204</v>
      </c>
      <c r="L1084" s="74">
        <v>204</v>
      </c>
      <c r="M1084" s="74">
        <v>204</v>
      </c>
      <c r="N1084" s="74">
        <v>204</v>
      </c>
      <c r="O1084" s="74">
        <v>204</v>
      </c>
      <c r="P1084" s="74">
        <v>204</v>
      </c>
      <c r="Q1084" s="74">
        <v>204</v>
      </c>
      <c r="R1084" s="74">
        <v>204</v>
      </c>
      <c r="S1084" s="74">
        <v>204</v>
      </c>
    </row>
    <row r="1085" spans="1:19">
      <c r="A1085" s="14">
        <f t="shared" si="47"/>
        <v>1085</v>
      </c>
      <c r="B1085" s="121" t="s">
        <v>2750</v>
      </c>
      <c r="C1085" s="121" t="s">
        <v>2751</v>
      </c>
      <c r="D1085" s="121"/>
      <c r="E1085" s="121" t="s">
        <v>48</v>
      </c>
      <c r="F1085" s="121" t="s">
        <v>52</v>
      </c>
      <c r="G1085" s="121" t="s">
        <v>90</v>
      </c>
      <c r="H1085" s="122">
        <v>2024</v>
      </c>
      <c r="I1085" s="74">
        <v>180</v>
      </c>
      <c r="J1085" s="74">
        <v>0</v>
      </c>
      <c r="K1085" s="74">
        <v>180</v>
      </c>
      <c r="L1085" s="74">
        <v>180</v>
      </c>
      <c r="M1085" s="74">
        <v>180</v>
      </c>
      <c r="N1085" s="74">
        <v>180</v>
      </c>
      <c r="O1085" s="74">
        <v>180</v>
      </c>
      <c r="P1085" s="74">
        <v>180</v>
      </c>
      <c r="Q1085" s="74">
        <v>180</v>
      </c>
      <c r="R1085" s="74">
        <v>180</v>
      </c>
      <c r="S1085" s="74">
        <v>180</v>
      </c>
    </row>
    <row r="1086" spans="1:19">
      <c r="A1086" s="14">
        <f t="shared" si="47"/>
        <v>1086</v>
      </c>
      <c r="B1086" s="121" t="s">
        <v>3323</v>
      </c>
      <c r="C1086" s="121" t="s">
        <v>3324</v>
      </c>
      <c r="D1086" s="121"/>
      <c r="E1086" s="121" t="s">
        <v>469</v>
      </c>
      <c r="F1086" s="121" t="s">
        <v>52</v>
      </c>
      <c r="G1086" s="121" t="s">
        <v>45</v>
      </c>
      <c r="H1086" s="122">
        <v>2023</v>
      </c>
      <c r="I1086" s="74">
        <v>400</v>
      </c>
      <c r="J1086" s="74">
        <v>400</v>
      </c>
      <c r="K1086" s="74">
        <v>400</v>
      </c>
      <c r="L1086" s="74">
        <v>400</v>
      </c>
      <c r="M1086" s="74">
        <v>400</v>
      </c>
      <c r="N1086" s="74">
        <v>400</v>
      </c>
      <c r="O1086" s="74">
        <v>400</v>
      </c>
      <c r="P1086" s="74">
        <v>400</v>
      </c>
      <c r="Q1086" s="74">
        <v>400</v>
      </c>
      <c r="R1086" s="74">
        <v>400</v>
      </c>
      <c r="S1086" s="74">
        <v>400</v>
      </c>
    </row>
    <row r="1087" spans="1:19">
      <c r="A1087" s="14">
        <f t="shared" si="47"/>
        <v>1087</v>
      </c>
      <c r="B1087" s="121" t="s">
        <v>2397</v>
      </c>
      <c r="C1087" s="121" t="s">
        <v>2398</v>
      </c>
      <c r="D1087" s="121"/>
      <c r="E1087" s="121" t="s">
        <v>248</v>
      </c>
      <c r="F1087" s="121" t="s">
        <v>52</v>
      </c>
      <c r="G1087" s="121" t="s">
        <v>46</v>
      </c>
      <c r="H1087" s="122">
        <v>2022</v>
      </c>
      <c r="I1087" s="74">
        <v>200</v>
      </c>
      <c r="J1087" s="74">
        <v>200</v>
      </c>
      <c r="K1087" s="74">
        <v>200</v>
      </c>
      <c r="L1087" s="74">
        <v>200</v>
      </c>
      <c r="M1087" s="74">
        <v>200</v>
      </c>
      <c r="N1087" s="74">
        <v>200</v>
      </c>
      <c r="O1087" s="74">
        <v>200</v>
      </c>
      <c r="P1087" s="74">
        <v>200</v>
      </c>
      <c r="Q1087" s="74">
        <v>200</v>
      </c>
      <c r="R1087" s="74">
        <v>200</v>
      </c>
      <c r="S1087" s="74">
        <v>200</v>
      </c>
    </row>
    <row r="1088" spans="1:19">
      <c r="A1088" s="14">
        <f t="shared" si="47"/>
        <v>1088</v>
      </c>
      <c r="B1088" s="121" t="s">
        <v>2752</v>
      </c>
      <c r="C1088" s="121" t="s">
        <v>2307</v>
      </c>
      <c r="D1088" s="121"/>
      <c r="E1088" s="121" t="s">
        <v>979</v>
      </c>
      <c r="F1088" s="121" t="s">
        <v>52</v>
      </c>
      <c r="G1088" s="121" t="s">
        <v>45</v>
      </c>
      <c r="H1088" s="122">
        <v>2022</v>
      </c>
      <c r="I1088" s="74">
        <v>141.1</v>
      </c>
      <c r="J1088" s="74">
        <v>141.1</v>
      </c>
      <c r="K1088" s="74">
        <v>141.1</v>
      </c>
      <c r="L1088" s="74">
        <v>141.1</v>
      </c>
      <c r="M1088" s="74">
        <v>141.1</v>
      </c>
      <c r="N1088" s="74">
        <v>141.1</v>
      </c>
      <c r="O1088" s="74">
        <v>141.1</v>
      </c>
      <c r="P1088" s="74">
        <v>141.1</v>
      </c>
      <c r="Q1088" s="74">
        <v>141.1</v>
      </c>
      <c r="R1088" s="74">
        <v>141.1</v>
      </c>
      <c r="S1088" s="74">
        <v>141.1</v>
      </c>
    </row>
    <row r="1089" spans="1:19">
      <c r="A1089" s="14">
        <f t="shared" si="47"/>
        <v>1089</v>
      </c>
      <c r="B1089" s="121" t="s">
        <v>3325</v>
      </c>
      <c r="C1089" s="121" t="s">
        <v>3326</v>
      </c>
      <c r="D1089" s="121"/>
      <c r="E1089" s="121" t="s">
        <v>112</v>
      </c>
      <c r="F1089" s="121" t="s">
        <v>52</v>
      </c>
      <c r="G1089" s="121" t="s">
        <v>47</v>
      </c>
      <c r="H1089" s="122">
        <v>2023</v>
      </c>
      <c r="I1089" s="74">
        <v>101.2</v>
      </c>
      <c r="J1089" s="74">
        <v>101.2</v>
      </c>
      <c r="K1089" s="74">
        <v>101.2</v>
      </c>
      <c r="L1089" s="74">
        <v>101.2</v>
      </c>
      <c r="M1089" s="74">
        <v>101.2</v>
      </c>
      <c r="N1089" s="74">
        <v>101.2</v>
      </c>
      <c r="O1089" s="74">
        <v>101.2</v>
      </c>
      <c r="P1089" s="74">
        <v>101.2</v>
      </c>
      <c r="Q1089" s="74">
        <v>101.2</v>
      </c>
      <c r="R1089" s="74">
        <v>101.2</v>
      </c>
      <c r="S1089" s="74">
        <v>101.2</v>
      </c>
    </row>
    <row r="1090" spans="1:19">
      <c r="A1090" s="14">
        <f t="shared" si="47"/>
        <v>1090</v>
      </c>
      <c r="B1090" s="121" t="s">
        <v>2753</v>
      </c>
      <c r="C1090" s="121" t="s">
        <v>2754</v>
      </c>
      <c r="D1090" s="121"/>
      <c r="E1090" s="121" t="s">
        <v>1794</v>
      </c>
      <c r="F1090" s="121" t="s">
        <v>52</v>
      </c>
      <c r="G1090" s="121" t="s">
        <v>45</v>
      </c>
      <c r="H1090" s="122">
        <v>2023</v>
      </c>
      <c r="I1090" s="74">
        <v>175</v>
      </c>
      <c r="J1090" s="74">
        <v>175</v>
      </c>
      <c r="K1090" s="74">
        <v>175</v>
      </c>
      <c r="L1090" s="74">
        <v>175</v>
      </c>
      <c r="M1090" s="74">
        <v>175</v>
      </c>
      <c r="N1090" s="74">
        <v>175</v>
      </c>
      <c r="O1090" s="74">
        <v>175</v>
      </c>
      <c r="P1090" s="74">
        <v>175</v>
      </c>
      <c r="Q1090" s="74">
        <v>175</v>
      </c>
      <c r="R1090" s="74">
        <v>175</v>
      </c>
      <c r="S1090" s="74">
        <v>175</v>
      </c>
    </row>
    <row r="1091" spans="1:19">
      <c r="A1091" s="14">
        <f t="shared" si="47"/>
        <v>1091</v>
      </c>
      <c r="B1091" s="121" t="s">
        <v>2755</v>
      </c>
      <c r="C1091" s="121" t="s">
        <v>2756</v>
      </c>
      <c r="D1091" s="121"/>
      <c r="E1091" s="121" t="s">
        <v>1141</v>
      </c>
      <c r="F1091" s="121" t="s">
        <v>52</v>
      </c>
      <c r="G1091" s="121" t="s">
        <v>47</v>
      </c>
      <c r="H1091" s="122">
        <v>2024</v>
      </c>
      <c r="I1091" s="74">
        <v>304.8</v>
      </c>
      <c r="J1091" s="74">
        <v>0</v>
      </c>
      <c r="K1091" s="74">
        <v>304.8</v>
      </c>
      <c r="L1091" s="74">
        <v>304.8</v>
      </c>
      <c r="M1091" s="74">
        <v>304.8</v>
      </c>
      <c r="N1091" s="74">
        <v>304.8</v>
      </c>
      <c r="O1091" s="74">
        <v>304.8</v>
      </c>
      <c r="P1091" s="74">
        <v>304.8</v>
      </c>
      <c r="Q1091" s="74">
        <v>304.8</v>
      </c>
      <c r="R1091" s="74">
        <v>304.8</v>
      </c>
      <c r="S1091" s="74">
        <v>304.8</v>
      </c>
    </row>
    <row r="1092" spans="1:19">
      <c r="A1092" s="14">
        <f t="shared" si="47"/>
        <v>1092</v>
      </c>
      <c r="B1092" s="121" t="s">
        <v>2431</v>
      </c>
      <c r="C1092" s="121" t="s">
        <v>2432</v>
      </c>
      <c r="D1092" s="121"/>
      <c r="E1092" s="121" t="s">
        <v>2329</v>
      </c>
      <c r="F1092" s="121" t="s">
        <v>52</v>
      </c>
      <c r="G1092" s="121" t="s">
        <v>45</v>
      </c>
      <c r="H1092" s="122">
        <v>2022</v>
      </c>
      <c r="I1092" s="74">
        <v>305.10000000000002</v>
      </c>
      <c r="J1092" s="74">
        <v>305.10000000000002</v>
      </c>
      <c r="K1092" s="74">
        <v>305.10000000000002</v>
      </c>
      <c r="L1092" s="74">
        <v>305.10000000000002</v>
      </c>
      <c r="M1092" s="74">
        <v>305.10000000000002</v>
      </c>
      <c r="N1092" s="74">
        <v>305.10000000000002</v>
      </c>
      <c r="O1092" s="74">
        <v>305.10000000000002</v>
      </c>
      <c r="P1092" s="74">
        <v>305.10000000000002</v>
      </c>
      <c r="Q1092" s="74">
        <v>305.10000000000002</v>
      </c>
      <c r="R1092" s="74">
        <v>305.10000000000002</v>
      </c>
      <c r="S1092" s="74">
        <v>305.10000000000002</v>
      </c>
    </row>
    <row r="1093" spans="1:19">
      <c r="A1093" s="14">
        <f t="shared" si="47"/>
        <v>1093</v>
      </c>
      <c r="B1093" s="121" t="s">
        <v>3103</v>
      </c>
      <c r="C1093" s="121" t="s">
        <v>3104</v>
      </c>
      <c r="D1093" s="121"/>
      <c r="E1093" s="121" t="s">
        <v>3105</v>
      </c>
      <c r="F1093" s="121" t="s">
        <v>52</v>
      </c>
      <c r="G1093" s="121" t="s">
        <v>46</v>
      </c>
      <c r="H1093" s="122">
        <v>2024</v>
      </c>
      <c r="I1093" s="74">
        <v>440</v>
      </c>
      <c r="J1093" s="74">
        <v>0</v>
      </c>
      <c r="K1093" s="74">
        <v>440</v>
      </c>
      <c r="L1093" s="74">
        <v>440</v>
      </c>
      <c r="M1093" s="74">
        <v>440</v>
      </c>
      <c r="N1093" s="74">
        <v>440</v>
      </c>
      <c r="O1093" s="74">
        <v>440</v>
      </c>
      <c r="P1093" s="74">
        <v>440</v>
      </c>
      <c r="Q1093" s="74">
        <v>440</v>
      </c>
      <c r="R1093" s="74">
        <v>440</v>
      </c>
      <c r="S1093" s="74">
        <v>440</v>
      </c>
    </row>
    <row r="1094" spans="1:19">
      <c r="A1094" s="14">
        <f t="shared" ref="A1094:A1157" si="58">A1093+1</f>
        <v>1094</v>
      </c>
      <c r="B1094" s="121" t="s">
        <v>2309</v>
      </c>
      <c r="C1094" s="121" t="s">
        <v>2310</v>
      </c>
      <c r="D1094" s="121"/>
      <c r="E1094" s="121" t="s">
        <v>2300</v>
      </c>
      <c r="F1094" s="121" t="s">
        <v>52</v>
      </c>
      <c r="G1094" s="121" t="s">
        <v>55</v>
      </c>
      <c r="H1094" s="122">
        <v>2024</v>
      </c>
      <c r="I1094" s="74">
        <v>223.2</v>
      </c>
      <c r="J1094" s="74">
        <v>0</v>
      </c>
      <c r="K1094" s="74">
        <v>0</v>
      </c>
      <c r="L1094" s="74">
        <v>223.2</v>
      </c>
      <c r="M1094" s="74">
        <v>223.2</v>
      </c>
      <c r="N1094" s="74">
        <v>223.2</v>
      </c>
      <c r="O1094" s="74">
        <v>223.2</v>
      </c>
      <c r="P1094" s="74">
        <v>223.2</v>
      </c>
      <c r="Q1094" s="74">
        <v>223.2</v>
      </c>
      <c r="R1094" s="74">
        <v>223.2</v>
      </c>
      <c r="S1094" s="74">
        <v>223.2</v>
      </c>
    </row>
    <row r="1095" spans="1:19">
      <c r="A1095" s="14">
        <f t="shared" si="58"/>
        <v>1095</v>
      </c>
      <c r="B1095" s="121" t="s">
        <v>2395</v>
      </c>
      <c r="C1095" s="121" t="s">
        <v>2396</v>
      </c>
      <c r="D1095" s="121"/>
      <c r="E1095" s="121" t="s">
        <v>1600</v>
      </c>
      <c r="F1095" s="121" t="s">
        <v>52</v>
      </c>
      <c r="G1095" s="121" t="s">
        <v>55</v>
      </c>
      <c r="H1095" s="122">
        <v>2023</v>
      </c>
      <c r="I1095" s="74">
        <v>222.9</v>
      </c>
      <c r="J1095" s="74">
        <v>222.9</v>
      </c>
      <c r="K1095" s="74">
        <v>222.9</v>
      </c>
      <c r="L1095" s="74">
        <v>222.9</v>
      </c>
      <c r="M1095" s="74">
        <v>222.9</v>
      </c>
      <c r="N1095" s="74">
        <v>222.9</v>
      </c>
      <c r="O1095" s="74">
        <v>222.9</v>
      </c>
      <c r="P1095" s="74">
        <v>222.9</v>
      </c>
      <c r="Q1095" s="74">
        <v>222.9</v>
      </c>
      <c r="R1095" s="74">
        <v>222.9</v>
      </c>
      <c r="S1095" s="74">
        <v>222.9</v>
      </c>
    </row>
    <row r="1096" spans="1:19">
      <c r="A1096" s="14">
        <f t="shared" si="58"/>
        <v>1096</v>
      </c>
      <c r="B1096" s="121" t="s">
        <v>2757</v>
      </c>
      <c r="C1096" s="121" t="s">
        <v>2758</v>
      </c>
      <c r="D1096" s="121"/>
      <c r="E1096" s="121" t="s">
        <v>1592</v>
      </c>
      <c r="F1096" s="121" t="s">
        <v>52</v>
      </c>
      <c r="G1096" s="121" t="s">
        <v>90</v>
      </c>
      <c r="H1096" s="122">
        <v>2023</v>
      </c>
      <c r="I1096" s="74">
        <v>406.8</v>
      </c>
      <c r="J1096" s="74">
        <v>406.8</v>
      </c>
      <c r="K1096" s="74">
        <v>406.8</v>
      </c>
      <c r="L1096" s="74">
        <v>406.8</v>
      </c>
      <c r="M1096" s="74">
        <v>406.8</v>
      </c>
      <c r="N1096" s="74">
        <v>406.8</v>
      </c>
      <c r="O1096" s="74">
        <v>406.8</v>
      </c>
      <c r="P1096" s="74">
        <v>406.8</v>
      </c>
      <c r="Q1096" s="74">
        <v>406.8</v>
      </c>
      <c r="R1096" s="74">
        <v>406.8</v>
      </c>
      <c r="S1096" s="74">
        <v>406.8</v>
      </c>
    </row>
    <row r="1097" spans="1:19">
      <c r="A1097" s="14">
        <f t="shared" si="58"/>
        <v>1097</v>
      </c>
      <c r="B1097" s="121" t="s">
        <v>3327</v>
      </c>
      <c r="C1097" s="121" t="s">
        <v>3328</v>
      </c>
      <c r="D1097" s="121"/>
      <c r="E1097" s="121" t="s">
        <v>550</v>
      </c>
      <c r="F1097" s="121" t="s">
        <v>52</v>
      </c>
      <c r="G1097" s="121" t="s">
        <v>45</v>
      </c>
      <c r="H1097" s="122">
        <v>2023</v>
      </c>
      <c r="I1097" s="74">
        <v>359.4</v>
      </c>
      <c r="J1097" s="74">
        <v>359.4</v>
      </c>
      <c r="K1097" s="74">
        <v>359.4</v>
      </c>
      <c r="L1097" s="74">
        <v>359.4</v>
      </c>
      <c r="M1097" s="74">
        <v>359.4</v>
      </c>
      <c r="N1097" s="74">
        <v>359.4</v>
      </c>
      <c r="O1097" s="74">
        <v>359.4</v>
      </c>
      <c r="P1097" s="74">
        <v>359.4</v>
      </c>
      <c r="Q1097" s="74">
        <v>359.4</v>
      </c>
      <c r="R1097" s="74">
        <v>359.4</v>
      </c>
      <c r="S1097" s="74">
        <v>359.4</v>
      </c>
    </row>
    <row r="1098" spans="1:19">
      <c r="A1098" s="14">
        <f t="shared" si="58"/>
        <v>1098</v>
      </c>
      <c r="B1098" s="121" t="s">
        <v>2311</v>
      </c>
      <c r="C1098" s="121" t="s">
        <v>2312</v>
      </c>
      <c r="D1098" s="121"/>
      <c r="E1098" s="121" t="s">
        <v>1174</v>
      </c>
      <c r="F1098" s="121" t="s">
        <v>52</v>
      </c>
      <c r="G1098" s="121" t="s">
        <v>47</v>
      </c>
      <c r="H1098" s="122">
        <v>2022</v>
      </c>
      <c r="I1098" s="74">
        <v>159.80000000000001</v>
      </c>
      <c r="J1098" s="74">
        <v>159.80000000000001</v>
      </c>
      <c r="K1098" s="74">
        <v>159.80000000000001</v>
      </c>
      <c r="L1098" s="74">
        <v>159.80000000000001</v>
      </c>
      <c r="M1098" s="74">
        <v>159.80000000000001</v>
      </c>
      <c r="N1098" s="74">
        <v>159.80000000000001</v>
      </c>
      <c r="O1098" s="74">
        <v>159.80000000000001</v>
      </c>
      <c r="P1098" s="74">
        <v>159.80000000000001</v>
      </c>
      <c r="Q1098" s="74">
        <v>159.80000000000001</v>
      </c>
      <c r="R1098" s="74">
        <v>159.80000000000001</v>
      </c>
      <c r="S1098" s="74">
        <v>159.80000000000001</v>
      </c>
    </row>
    <row r="1099" spans="1:19">
      <c r="A1099" s="14">
        <f t="shared" si="58"/>
        <v>1099</v>
      </c>
      <c r="B1099" s="121" t="s">
        <v>3329</v>
      </c>
      <c r="C1099" s="121" t="s">
        <v>3330</v>
      </c>
      <c r="D1099" s="121"/>
      <c r="E1099" s="121" t="s">
        <v>1508</v>
      </c>
      <c r="F1099" s="121" t="s">
        <v>52</v>
      </c>
      <c r="G1099" s="121" t="s">
        <v>45</v>
      </c>
      <c r="H1099" s="122">
        <v>2023</v>
      </c>
      <c r="I1099" s="74">
        <v>152</v>
      </c>
      <c r="J1099" s="74">
        <v>152</v>
      </c>
      <c r="K1099" s="74">
        <v>152</v>
      </c>
      <c r="L1099" s="74">
        <v>152</v>
      </c>
      <c r="M1099" s="74">
        <v>152</v>
      </c>
      <c r="N1099" s="74">
        <v>152</v>
      </c>
      <c r="O1099" s="74">
        <v>152</v>
      </c>
      <c r="P1099" s="74">
        <v>152</v>
      </c>
      <c r="Q1099" s="74">
        <v>152</v>
      </c>
      <c r="R1099" s="74">
        <v>152</v>
      </c>
      <c r="S1099" s="74">
        <v>152</v>
      </c>
    </row>
    <row r="1100" spans="1:19">
      <c r="A1100" s="14">
        <f t="shared" si="58"/>
        <v>1100</v>
      </c>
      <c r="B1100" s="121" t="s">
        <v>2314</v>
      </c>
      <c r="C1100" s="121" t="s">
        <v>2315</v>
      </c>
      <c r="D1100" s="121"/>
      <c r="E1100" s="121" t="s">
        <v>592</v>
      </c>
      <c r="F1100" s="121" t="s">
        <v>52</v>
      </c>
      <c r="G1100" s="121" t="s">
        <v>46</v>
      </c>
      <c r="H1100" s="122">
        <v>2025</v>
      </c>
      <c r="I1100" s="74">
        <v>202.6</v>
      </c>
      <c r="J1100" s="74">
        <v>0</v>
      </c>
      <c r="K1100" s="74">
        <v>0</v>
      </c>
      <c r="L1100" s="74">
        <v>202.6</v>
      </c>
      <c r="M1100" s="74">
        <v>202.6</v>
      </c>
      <c r="N1100" s="74">
        <v>202.6</v>
      </c>
      <c r="O1100" s="74">
        <v>202.6</v>
      </c>
      <c r="P1100" s="74">
        <v>202.6</v>
      </c>
      <c r="Q1100" s="74">
        <v>202.6</v>
      </c>
      <c r="R1100" s="74">
        <v>202.6</v>
      </c>
      <c r="S1100" s="74">
        <v>202.6</v>
      </c>
    </row>
    <row r="1101" spans="1:19">
      <c r="A1101" s="14">
        <f t="shared" si="58"/>
        <v>1101</v>
      </c>
      <c r="B1101" s="121" t="s">
        <v>3452</v>
      </c>
      <c r="C1101" s="121" t="s">
        <v>1649</v>
      </c>
      <c r="D1101" s="121"/>
      <c r="E1101" s="121" t="s">
        <v>1590</v>
      </c>
      <c r="F1101" s="121" t="s">
        <v>52</v>
      </c>
      <c r="G1101" s="121" t="s">
        <v>90</v>
      </c>
      <c r="H1101" s="122">
        <v>2024</v>
      </c>
      <c r="I1101" s="74">
        <v>150</v>
      </c>
      <c r="J1101" s="74">
        <v>0</v>
      </c>
      <c r="K1101" s="74">
        <v>150</v>
      </c>
      <c r="L1101" s="74">
        <v>150</v>
      </c>
      <c r="M1101" s="74">
        <v>150</v>
      </c>
      <c r="N1101" s="74">
        <v>150</v>
      </c>
      <c r="O1101" s="74">
        <v>150</v>
      </c>
      <c r="P1101" s="74">
        <v>150</v>
      </c>
      <c r="Q1101" s="74">
        <v>150</v>
      </c>
      <c r="R1101" s="74">
        <v>150</v>
      </c>
      <c r="S1101" s="74">
        <v>150</v>
      </c>
    </row>
    <row r="1102" spans="1:19">
      <c r="A1102" s="14">
        <f t="shared" si="58"/>
        <v>1102</v>
      </c>
      <c r="B1102" s="121" t="s">
        <v>2433</v>
      </c>
      <c r="C1102" s="121" t="s">
        <v>2434</v>
      </c>
      <c r="D1102" s="121"/>
      <c r="E1102" s="121" t="s">
        <v>1590</v>
      </c>
      <c r="F1102" s="121" t="s">
        <v>52</v>
      </c>
      <c r="G1102" s="121" t="s">
        <v>90</v>
      </c>
      <c r="H1102" s="122">
        <v>2024</v>
      </c>
      <c r="I1102" s="74">
        <v>200</v>
      </c>
      <c r="J1102" s="74">
        <v>0</v>
      </c>
      <c r="K1102" s="74">
        <v>200</v>
      </c>
      <c r="L1102" s="74">
        <v>200</v>
      </c>
      <c r="M1102" s="74">
        <v>200</v>
      </c>
      <c r="N1102" s="74">
        <v>200</v>
      </c>
      <c r="O1102" s="74">
        <v>200</v>
      </c>
      <c r="P1102" s="74">
        <v>200</v>
      </c>
      <c r="Q1102" s="74">
        <v>200</v>
      </c>
      <c r="R1102" s="74">
        <v>200</v>
      </c>
      <c r="S1102" s="74">
        <v>200</v>
      </c>
    </row>
    <row r="1103" spans="1:19">
      <c r="A1103" s="14">
        <f t="shared" si="58"/>
        <v>1103</v>
      </c>
      <c r="B1103" s="121" t="s">
        <v>1779</v>
      </c>
      <c r="C1103" s="121" t="s">
        <v>1780</v>
      </c>
      <c r="D1103" s="121"/>
      <c r="E1103" s="121" t="s">
        <v>1645</v>
      </c>
      <c r="F1103" s="121" t="s">
        <v>52</v>
      </c>
      <c r="G1103" s="121" t="s">
        <v>47</v>
      </c>
      <c r="H1103" s="122">
        <v>2024</v>
      </c>
      <c r="I1103" s="74">
        <v>217.6</v>
      </c>
      <c r="J1103" s="74">
        <v>0</v>
      </c>
      <c r="K1103" s="74">
        <v>217.6</v>
      </c>
      <c r="L1103" s="74">
        <v>217.6</v>
      </c>
      <c r="M1103" s="74">
        <v>217.6</v>
      </c>
      <c r="N1103" s="74">
        <v>217.6</v>
      </c>
      <c r="O1103" s="74">
        <v>217.6</v>
      </c>
      <c r="P1103" s="74">
        <v>217.6</v>
      </c>
      <c r="Q1103" s="74">
        <v>217.6</v>
      </c>
      <c r="R1103" s="74">
        <v>217.6</v>
      </c>
      <c r="S1103" s="74">
        <v>217.6</v>
      </c>
    </row>
    <row r="1104" spans="1:19">
      <c r="A1104" s="14">
        <f t="shared" si="58"/>
        <v>1104</v>
      </c>
      <c r="B1104" s="121" t="s">
        <v>2191</v>
      </c>
      <c r="C1104" s="121" t="s">
        <v>2192</v>
      </c>
      <c r="D1104" s="121"/>
      <c r="E1104" s="121" t="s">
        <v>1645</v>
      </c>
      <c r="F1104" s="121" t="s">
        <v>52</v>
      </c>
      <c r="G1104" s="121" t="s">
        <v>47</v>
      </c>
      <c r="H1104" s="122">
        <v>2025</v>
      </c>
      <c r="I1104" s="74">
        <v>188.8</v>
      </c>
      <c r="J1104" s="74">
        <v>0</v>
      </c>
      <c r="K1104" s="74">
        <v>0</v>
      </c>
      <c r="L1104" s="74">
        <v>188.8</v>
      </c>
      <c r="M1104" s="74">
        <v>188.8</v>
      </c>
      <c r="N1104" s="74">
        <v>188.8</v>
      </c>
      <c r="O1104" s="74">
        <v>188.8</v>
      </c>
      <c r="P1104" s="74">
        <v>188.8</v>
      </c>
      <c r="Q1104" s="74">
        <v>188.8</v>
      </c>
      <c r="R1104" s="74">
        <v>188.8</v>
      </c>
      <c r="S1104" s="74">
        <v>188.8</v>
      </c>
    </row>
    <row r="1105" spans="1:19">
      <c r="A1105" s="14">
        <f t="shared" si="58"/>
        <v>1105</v>
      </c>
      <c r="B1105" s="121" t="s">
        <v>1781</v>
      </c>
      <c r="C1105" s="121" t="s">
        <v>1782</v>
      </c>
      <c r="D1105" s="121"/>
      <c r="E1105" s="121" t="s">
        <v>1590</v>
      </c>
      <c r="F1105" s="121" t="s">
        <v>52</v>
      </c>
      <c r="G1105" s="121" t="s">
        <v>90</v>
      </c>
      <c r="H1105" s="122">
        <v>2022</v>
      </c>
      <c r="I1105" s="74">
        <v>200</v>
      </c>
      <c r="J1105" s="74">
        <v>200</v>
      </c>
      <c r="K1105" s="74">
        <v>200</v>
      </c>
      <c r="L1105" s="74">
        <v>200</v>
      </c>
      <c r="M1105" s="74">
        <v>200</v>
      </c>
      <c r="N1105" s="74">
        <v>200</v>
      </c>
      <c r="O1105" s="74">
        <v>200</v>
      </c>
      <c r="P1105" s="74">
        <v>200</v>
      </c>
      <c r="Q1105" s="74">
        <v>200</v>
      </c>
      <c r="R1105" s="74">
        <v>200</v>
      </c>
      <c r="S1105" s="74">
        <v>200</v>
      </c>
    </row>
    <row r="1106" spans="1:19">
      <c r="A1106" s="14">
        <f t="shared" si="58"/>
        <v>1106</v>
      </c>
      <c r="B1106" s="121" t="s">
        <v>1783</v>
      </c>
      <c r="C1106" s="121" t="s">
        <v>1784</v>
      </c>
      <c r="D1106" s="121"/>
      <c r="E1106" s="121" t="s">
        <v>297</v>
      </c>
      <c r="F1106" s="121" t="s">
        <v>52</v>
      </c>
      <c r="G1106" s="121" t="s">
        <v>46</v>
      </c>
      <c r="H1106" s="122">
        <v>2023</v>
      </c>
      <c r="I1106" s="74">
        <v>619.1</v>
      </c>
      <c r="J1106" s="74">
        <v>619.1</v>
      </c>
      <c r="K1106" s="74">
        <v>619.1</v>
      </c>
      <c r="L1106" s="74">
        <v>619.1</v>
      </c>
      <c r="M1106" s="74">
        <v>619.1</v>
      </c>
      <c r="N1106" s="74">
        <v>619.1</v>
      </c>
      <c r="O1106" s="74">
        <v>619.1</v>
      </c>
      <c r="P1106" s="74">
        <v>619.1</v>
      </c>
      <c r="Q1106" s="74">
        <v>619.1</v>
      </c>
      <c r="R1106" s="74">
        <v>619.1</v>
      </c>
      <c r="S1106" s="74">
        <v>619.1</v>
      </c>
    </row>
    <row r="1107" spans="1:19">
      <c r="A1107" s="14">
        <f t="shared" si="58"/>
        <v>1107</v>
      </c>
      <c r="B1107" s="121" t="s">
        <v>2435</v>
      </c>
      <c r="C1107" s="121" t="s">
        <v>2436</v>
      </c>
      <c r="D1107" s="121"/>
      <c r="E1107" s="121" t="s">
        <v>1154</v>
      </c>
      <c r="F1107" s="121" t="s">
        <v>52</v>
      </c>
      <c r="G1107" s="121" t="s">
        <v>55</v>
      </c>
      <c r="H1107" s="122">
        <v>2023</v>
      </c>
      <c r="I1107" s="74">
        <v>515.70000000000005</v>
      </c>
      <c r="J1107" s="74">
        <v>515.70000000000005</v>
      </c>
      <c r="K1107" s="74">
        <v>515.70000000000005</v>
      </c>
      <c r="L1107" s="74">
        <v>515.70000000000005</v>
      </c>
      <c r="M1107" s="74">
        <v>515.70000000000005</v>
      </c>
      <c r="N1107" s="74">
        <v>515.70000000000005</v>
      </c>
      <c r="O1107" s="74">
        <v>515.70000000000005</v>
      </c>
      <c r="P1107" s="74">
        <v>515.70000000000005</v>
      </c>
      <c r="Q1107" s="74">
        <v>515.70000000000005</v>
      </c>
      <c r="R1107" s="74">
        <v>515.70000000000005</v>
      </c>
      <c r="S1107" s="74">
        <v>515.70000000000005</v>
      </c>
    </row>
    <row r="1108" spans="1:19">
      <c r="A1108" s="14">
        <f t="shared" si="58"/>
        <v>1108</v>
      </c>
      <c r="B1108" s="121" t="s">
        <v>2317</v>
      </c>
      <c r="C1108" s="121" t="s">
        <v>2437</v>
      </c>
      <c r="D1108" s="121"/>
      <c r="E1108" s="121" t="s">
        <v>469</v>
      </c>
      <c r="F1108" s="121" t="s">
        <v>52</v>
      </c>
      <c r="G1108" s="121" t="s">
        <v>45</v>
      </c>
      <c r="H1108" s="122">
        <v>2022</v>
      </c>
      <c r="I1108" s="74">
        <v>300</v>
      </c>
      <c r="J1108" s="74">
        <v>300</v>
      </c>
      <c r="K1108" s="74">
        <v>300</v>
      </c>
      <c r="L1108" s="74">
        <v>300</v>
      </c>
      <c r="M1108" s="74">
        <v>300</v>
      </c>
      <c r="N1108" s="74">
        <v>300</v>
      </c>
      <c r="O1108" s="74">
        <v>300</v>
      </c>
      <c r="P1108" s="74">
        <v>300</v>
      </c>
      <c r="Q1108" s="74">
        <v>300</v>
      </c>
      <c r="R1108" s="74">
        <v>300</v>
      </c>
      <c r="S1108" s="74">
        <v>300</v>
      </c>
    </row>
    <row r="1109" spans="1:19">
      <c r="A1109" s="14">
        <f t="shared" si="58"/>
        <v>1109</v>
      </c>
      <c r="B1109" s="121" t="s">
        <v>2438</v>
      </c>
      <c r="C1109" s="121" t="s">
        <v>2439</v>
      </c>
      <c r="D1109" s="121"/>
      <c r="E1109" s="121" t="s">
        <v>469</v>
      </c>
      <c r="F1109" s="121" t="s">
        <v>52</v>
      </c>
      <c r="G1109" s="121" t="s">
        <v>45</v>
      </c>
      <c r="H1109" s="122">
        <v>2023</v>
      </c>
      <c r="I1109" s="74">
        <v>310</v>
      </c>
      <c r="J1109" s="74">
        <v>310</v>
      </c>
      <c r="K1109" s="74">
        <v>310</v>
      </c>
      <c r="L1109" s="74">
        <v>310</v>
      </c>
      <c r="M1109" s="74">
        <v>310</v>
      </c>
      <c r="N1109" s="74">
        <v>310</v>
      </c>
      <c r="O1109" s="74">
        <v>310</v>
      </c>
      <c r="P1109" s="74">
        <v>310</v>
      </c>
      <c r="Q1109" s="74">
        <v>310</v>
      </c>
      <c r="R1109" s="74">
        <v>310</v>
      </c>
      <c r="S1109" s="74">
        <v>310</v>
      </c>
    </row>
    <row r="1110" spans="1:19">
      <c r="A1110" s="14">
        <f t="shared" si="58"/>
        <v>1110</v>
      </c>
      <c r="B1110" s="121" t="s">
        <v>2440</v>
      </c>
      <c r="C1110" s="121" t="s">
        <v>2441</v>
      </c>
      <c r="D1110" s="121"/>
      <c r="E1110" s="121" t="s">
        <v>469</v>
      </c>
      <c r="F1110" s="121" t="s">
        <v>52</v>
      </c>
      <c r="G1110" s="121" t="s">
        <v>45</v>
      </c>
      <c r="H1110" s="122">
        <v>2023</v>
      </c>
      <c r="I1110" s="74">
        <v>200</v>
      </c>
      <c r="J1110" s="74">
        <v>200</v>
      </c>
      <c r="K1110" s="74">
        <v>200</v>
      </c>
      <c r="L1110" s="74">
        <v>200</v>
      </c>
      <c r="M1110" s="74">
        <v>200</v>
      </c>
      <c r="N1110" s="74">
        <v>200</v>
      </c>
      <c r="O1110" s="74">
        <v>200</v>
      </c>
      <c r="P1110" s="74">
        <v>200</v>
      </c>
      <c r="Q1110" s="74">
        <v>200</v>
      </c>
      <c r="R1110" s="74">
        <v>200</v>
      </c>
      <c r="S1110" s="74">
        <v>200</v>
      </c>
    </row>
    <row r="1111" spans="1:19">
      <c r="A1111" s="14">
        <f t="shared" si="58"/>
        <v>1111</v>
      </c>
      <c r="B1111" s="121" t="s">
        <v>2442</v>
      </c>
      <c r="C1111" s="121" t="s">
        <v>2443</v>
      </c>
      <c r="D1111" s="121"/>
      <c r="E1111" s="121" t="s">
        <v>469</v>
      </c>
      <c r="F1111" s="121" t="s">
        <v>52</v>
      </c>
      <c r="G1111" s="121" t="s">
        <v>45</v>
      </c>
      <c r="H1111" s="122">
        <v>2023</v>
      </c>
      <c r="I1111" s="74">
        <v>90</v>
      </c>
      <c r="J1111" s="74">
        <v>90</v>
      </c>
      <c r="K1111" s="74">
        <v>90</v>
      </c>
      <c r="L1111" s="74">
        <v>90</v>
      </c>
      <c r="M1111" s="74">
        <v>90</v>
      </c>
      <c r="N1111" s="74">
        <v>90</v>
      </c>
      <c r="O1111" s="74">
        <v>90</v>
      </c>
      <c r="P1111" s="74">
        <v>90</v>
      </c>
      <c r="Q1111" s="74">
        <v>90</v>
      </c>
      <c r="R1111" s="74">
        <v>90</v>
      </c>
      <c r="S1111" s="74">
        <v>90</v>
      </c>
    </row>
    <row r="1112" spans="1:19">
      <c r="A1112" s="14">
        <f t="shared" si="58"/>
        <v>1112</v>
      </c>
      <c r="B1112" s="121" t="s">
        <v>2759</v>
      </c>
      <c r="C1112" s="121" t="s">
        <v>2760</v>
      </c>
      <c r="D1112" s="121"/>
      <c r="E1112" s="121" t="s">
        <v>256</v>
      </c>
      <c r="F1112" s="121" t="s">
        <v>52</v>
      </c>
      <c r="G1112" s="121" t="s">
        <v>45</v>
      </c>
      <c r="H1112" s="122">
        <v>2023</v>
      </c>
      <c r="I1112" s="74">
        <v>72</v>
      </c>
      <c r="J1112" s="74">
        <v>72</v>
      </c>
      <c r="K1112" s="74">
        <v>72</v>
      </c>
      <c r="L1112" s="74">
        <v>72</v>
      </c>
      <c r="M1112" s="74">
        <v>72</v>
      </c>
      <c r="N1112" s="74">
        <v>72</v>
      </c>
      <c r="O1112" s="74">
        <v>72</v>
      </c>
      <c r="P1112" s="74">
        <v>72</v>
      </c>
      <c r="Q1112" s="74">
        <v>72</v>
      </c>
      <c r="R1112" s="74">
        <v>72</v>
      </c>
      <c r="S1112" s="74">
        <v>72</v>
      </c>
    </row>
    <row r="1113" spans="1:19">
      <c r="A1113" s="14">
        <f t="shared" si="58"/>
        <v>1113</v>
      </c>
      <c r="B1113" s="121" t="s">
        <v>3331</v>
      </c>
      <c r="C1113" s="121" t="s">
        <v>3332</v>
      </c>
      <c r="D1113" s="121"/>
      <c r="E1113" s="121" t="s">
        <v>128</v>
      </c>
      <c r="F1113" s="121" t="s">
        <v>52</v>
      </c>
      <c r="G1113" s="121" t="s">
        <v>47</v>
      </c>
      <c r="H1113" s="122">
        <v>2023</v>
      </c>
      <c r="I1113" s="74">
        <v>46</v>
      </c>
      <c r="J1113" s="74">
        <v>46</v>
      </c>
      <c r="K1113" s="74">
        <v>46</v>
      </c>
      <c r="L1113" s="74">
        <v>46</v>
      </c>
      <c r="M1113" s="74">
        <v>46</v>
      </c>
      <c r="N1113" s="74">
        <v>46</v>
      </c>
      <c r="O1113" s="74">
        <v>46</v>
      </c>
      <c r="P1113" s="74">
        <v>46</v>
      </c>
      <c r="Q1113" s="74">
        <v>46</v>
      </c>
      <c r="R1113" s="74">
        <v>46</v>
      </c>
      <c r="S1113" s="74">
        <v>46</v>
      </c>
    </row>
    <row r="1114" spans="1:19">
      <c r="A1114" s="14">
        <f t="shared" si="58"/>
        <v>1114</v>
      </c>
      <c r="B1114" s="121" t="s">
        <v>2444</v>
      </c>
      <c r="C1114" s="121" t="s">
        <v>2445</v>
      </c>
      <c r="D1114" s="121"/>
      <c r="E1114" s="121" t="s">
        <v>469</v>
      </c>
      <c r="F1114" s="121" t="s">
        <v>52</v>
      </c>
      <c r="G1114" s="121" t="s">
        <v>45</v>
      </c>
      <c r="H1114" s="122">
        <v>2023</v>
      </c>
      <c r="I1114" s="74">
        <v>200</v>
      </c>
      <c r="J1114" s="74">
        <v>200</v>
      </c>
      <c r="K1114" s="74">
        <v>200</v>
      </c>
      <c r="L1114" s="74">
        <v>200</v>
      </c>
      <c r="M1114" s="74">
        <v>200</v>
      </c>
      <c r="N1114" s="74">
        <v>200</v>
      </c>
      <c r="O1114" s="74">
        <v>200</v>
      </c>
      <c r="P1114" s="74">
        <v>200</v>
      </c>
      <c r="Q1114" s="74">
        <v>200</v>
      </c>
      <c r="R1114" s="74">
        <v>200</v>
      </c>
      <c r="S1114" s="74">
        <v>200</v>
      </c>
    </row>
    <row r="1115" spans="1:19">
      <c r="A1115" s="14">
        <f t="shared" si="58"/>
        <v>1115</v>
      </c>
      <c r="B1115" s="121" t="s">
        <v>2761</v>
      </c>
      <c r="C1115" s="121" t="s">
        <v>2762</v>
      </c>
      <c r="D1115" s="121"/>
      <c r="E1115" s="121" t="s">
        <v>62</v>
      </c>
      <c r="F1115" s="121" t="s">
        <v>52</v>
      </c>
      <c r="G1115" s="121" t="s">
        <v>45</v>
      </c>
      <c r="H1115" s="122">
        <v>2022</v>
      </c>
      <c r="I1115" s="74">
        <v>80</v>
      </c>
      <c r="J1115" s="74">
        <v>80</v>
      </c>
      <c r="K1115" s="74">
        <v>80</v>
      </c>
      <c r="L1115" s="74">
        <v>80</v>
      </c>
      <c r="M1115" s="74">
        <v>80</v>
      </c>
      <c r="N1115" s="74">
        <v>80</v>
      </c>
      <c r="O1115" s="74">
        <v>80</v>
      </c>
      <c r="P1115" s="74">
        <v>80</v>
      </c>
      <c r="Q1115" s="74">
        <v>80</v>
      </c>
      <c r="R1115" s="74">
        <v>80</v>
      </c>
      <c r="S1115" s="74">
        <v>80</v>
      </c>
    </row>
    <row r="1116" spans="1:19">
      <c r="A1116" s="14">
        <f t="shared" si="58"/>
        <v>1116</v>
      </c>
      <c r="B1116" s="121" t="s">
        <v>2446</v>
      </c>
      <c r="C1116" s="121" t="s">
        <v>2447</v>
      </c>
      <c r="D1116" s="121"/>
      <c r="E1116" s="121" t="s">
        <v>54</v>
      </c>
      <c r="F1116" s="121" t="s">
        <v>52</v>
      </c>
      <c r="G1116" s="121" t="s">
        <v>46</v>
      </c>
      <c r="H1116" s="122">
        <v>2025</v>
      </c>
      <c r="I1116" s="74">
        <v>200</v>
      </c>
      <c r="J1116" s="74">
        <v>0</v>
      </c>
      <c r="K1116" s="74">
        <v>0</v>
      </c>
      <c r="L1116" s="74">
        <v>200</v>
      </c>
      <c r="M1116" s="74">
        <v>200</v>
      </c>
      <c r="N1116" s="74">
        <v>200</v>
      </c>
      <c r="O1116" s="74">
        <v>200</v>
      </c>
      <c r="P1116" s="74">
        <v>200</v>
      </c>
      <c r="Q1116" s="74">
        <v>200</v>
      </c>
      <c r="R1116" s="74">
        <v>200</v>
      </c>
      <c r="S1116" s="74">
        <v>200</v>
      </c>
    </row>
    <row r="1117" spans="1:19">
      <c r="A1117" s="14">
        <f t="shared" si="58"/>
        <v>1117</v>
      </c>
      <c r="B1117" s="121" t="s">
        <v>2763</v>
      </c>
      <c r="C1117" s="121" t="s">
        <v>2764</v>
      </c>
      <c r="D1117" s="121"/>
      <c r="E1117" s="121" t="s">
        <v>2765</v>
      </c>
      <c r="F1117" s="121" t="s">
        <v>52</v>
      </c>
      <c r="G1117" s="121" t="s">
        <v>45</v>
      </c>
      <c r="H1117" s="122">
        <v>2023</v>
      </c>
      <c r="I1117" s="74">
        <v>204.5</v>
      </c>
      <c r="J1117" s="74">
        <v>204.5</v>
      </c>
      <c r="K1117" s="74">
        <v>204.5</v>
      </c>
      <c r="L1117" s="74">
        <v>204.5</v>
      </c>
      <c r="M1117" s="74">
        <v>204.5</v>
      </c>
      <c r="N1117" s="74">
        <v>204.5</v>
      </c>
      <c r="O1117" s="74">
        <v>204.5</v>
      </c>
      <c r="P1117" s="74">
        <v>204.5</v>
      </c>
      <c r="Q1117" s="74">
        <v>204.5</v>
      </c>
      <c r="R1117" s="74">
        <v>204.5</v>
      </c>
      <c r="S1117" s="74">
        <v>204.5</v>
      </c>
    </row>
    <row r="1118" spans="1:19">
      <c r="A1118" s="14">
        <f t="shared" si="58"/>
        <v>1118</v>
      </c>
      <c r="B1118" s="121" t="s">
        <v>2766</v>
      </c>
      <c r="C1118" s="121" t="s">
        <v>133</v>
      </c>
      <c r="D1118" s="121"/>
      <c r="E1118" s="121" t="s">
        <v>132</v>
      </c>
      <c r="F1118" s="121" t="s">
        <v>52</v>
      </c>
      <c r="G1118" s="121" t="s">
        <v>55</v>
      </c>
      <c r="H1118" s="122">
        <v>2023</v>
      </c>
      <c r="I1118" s="74">
        <v>517.29999999999995</v>
      </c>
      <c r="J1118" s="74">
        <v>0</v>
      </c>
      <c r="K1118" s="74">
        <v>517.29999999999995</v>
      </c>
      <c r="L1118" s="74">
        <v>517.29999999999995</v>
      </c>
      <c r="M1118" s="74">
        <v>517.29999999999995</v>
      </c>
      <c r="N1118" s="74">
        <v>517.29999999999995</v>
      </c>
      <c r="O1118" s="74">
        <v>517.29999999999995</v>
      </c>
      <c r="P1118" s="74">
        <v>517.29999999999995</v>
      </c>
      <c r="Q1118" s="74">
        <v>517.29999999999995</v>
      </c>
      <c r="R1118" s="74">
        <v>517.29999999999995</v>
      </c>
      <c r="S1118" s="74">
        <v>517.29999999999995</v>
      </c>
    </row>
    <row r="1119" spans="1:19">
      <c r="A1119" s="14">
        <f t="shared" si="58"/>
        <v>1119</v>
      </c>
      <c r="B1119" s="121" t="s">
        <v>2767</v>
      </c>
      <c r="C1119" s="121" t="s">
        <v>2768</v>
      </c>
      <c r="D1119" s="121"/>
      <c r="E1119" s="121" t="s">
        <v>2352</v>
      </c>
      <c r="F1119" s="121" t="s">
        <v>52</v>
      </c>
      <c r="G1119" s="121" t="s">
        <v>45</v>
      </c>
      <c r="H1119" s="122">
        <v>2022</v>
      </c>
      <c r="I1119" s="74">
        <v>240.9</v>
      </c>
      <c r="J1119" s="74">
        <v>240.9</v>
      </c>
      <c r="K1119" s="74">
        <v>240.9</v>
      </c>
      <c r="L1119" s="74">
        <v>240.9</v>
      </c>
      <c r="M1119" s="74">
        <v>240.9</v>
      </c>
      <c r="N1119" s="74">
        <v>240.9</v>
      </c>
      <c r="O1119" s="74">
        <v>240.9</v>
      </c>
      <c r="P1119" s="74">
        <v>240.9</v>
      </c>
      <c r="Q1119" s="74">
        <v>240.9</v>
      </c>
      <c r="R1119" s="74">
        <v>240.9</v>
      </c>
      <c r="S1119" s="74">
        <v>240.9</v>
      </c>
    </row>
    <row r="1120" spans="1:19">
      <c r="A1120" s="14">
        <f t="shared" si="58"/>
        <v>1120</v>
      </c>
      <c r="B1120" s="121" t="s">
        <v>2448</v>
      </c>
      <c r="C1120" s="121" t="s">
        <v>2449</v>
      </c>
      <c r="D1120" s="121"/>
      <c r="E1120" s="121" t="s">
        <v>1628</v>
      </c>
      <c r="F1120" s="121" t="s">
        <v>52</v>
      </c>
      <c r="G1120" s="121" t="s">
        <v>55</v>
      </c>
      <c r="H1120" s="122">
        <v>2023</v>
      </c>
      <c r="I1120" s="74">
        <v>514.1</v>
      </c>
      <c r="J1120" s="74">
        <v>514.1</v>
      </c>
      <c r="K1120" s="74">
        <v>514.1</v>
      </c>
      <c r="L1120" s="74">
        <v>514.1</v>
      </c>
      <c r="M1120" s="74">
        <v>514.1</v>
      </c>
      <c r="N1120" s="74">
        <v>514.1</v>
      </c>
      <c r="O1120" s="74">
        <v>514.1</v>
      </c>
      <c r="P1120" s="74">
        <v>514.1</v>
      </c>
      <c r="Q1120" s="74">
        <v>514.1</v>
      </c>
      <c r="R1120" s="74">
        <v>514.1</v>
      </c>
      <c r="S1120" s="74">
        <v>514.1</v>
      </c>
    </row>
    <row r="1121" spans="1:19">
      <c r="A1121" s="14">
        <f t="shared" si="58"/>
        <v>1121</v>
      </c>
      <c r="B1121" s="121" t="s">
        <v>1786</v>
      </c>
      <c r="C1121" s="121" t="s">
        <v>1787</v>
      </c>
      <c r="D1121" s="121"/>
      <c r="E1121" s="121" t="s">
        <v>1595</v>
      </c>
      <c r="F1121" s="121" t="s">
        <v>52</v>
      </c>
      <c r="G1121" s="121" t="s">
        <v>47</v>
      </c>
      <c r="H1121" s="122">
        <v>2023</v>
      </c>
      <c r="I1121" s="74">
        <v>110</v>
      </c>
      <c r="J1121" s="74">
        <v>110</v>
      </c>
      <c r="K1121" s="74">
        <v>110</v>
      </c>
      <c r="L1121" s="74">
        <v>110</v>
      </c>
      <c r="M1121" s="74">
        <v>110</v>
      </c>
      <c r="N1121" s="74">
        <v>110</v>
      </c>
      <c r="O1121" s="74">
        <v>110</v>
      </c>
      <c r="P1121" s="74">
        <v>110</v>
      </c>
      <c r="Q1121" s="74">
        <v>110</v>
      </c>
      <c r="R1121" s="74">
        <v>110</v>
      </c>
      <c r="S1121" s="74">
        <v>110</v>
      </c>
    </row>
    <row r="1122" spans="1:19">
      <c r="A1122" s="14">
        <f t="shared" si="58"/>
        <v>1122</v>
      </c>
      <c r="B1122" s="121" t="s">
        <v>2450</v>
      </c>
      <c r="C1122" s="121" t="s">
        <v>2451</v>
      </c>
      <c r="D1122" s="121"/>
      <c r="E1122" s="121" t="s">
        <v>1508</v>
      </c>
      <c r="F1122" s="121" t="s">
        <v>52</v>
      </c>
      <c r="G1122" s="121" t="s">
        <v>45</v>
      </c>
      <c r="H1122" s="122">
        <v>2023</v>
      </c>
      <c r="I1122" s="74">
        <v>103.1</v>
      </c>
      <c r="J1122" s="74">
        <v>103.1</v>
      </c>
      <c r="K1122" s="74">
        <v>103.1</v>
      </c>
      <c r="L1122" s="74">
        <v>103.1</v>
      </c>
      <c r="M1122" s="74">
        <v>103.1</v>
      </c>
      <c r="N1122" s="74">
        <v>103.1</v>
      </c>
      <c r="O1122" s="74">
        <v>103.1</v>
      </c>
      <c r="P1122" s="74">
        <v>103.1</v>
      </c>
      <c r="Q1122" s="74">
        <v>103.1</v>
      </c>
      <c r="R1122" s="74">
        <v>103.1</v>
      </c>
      <c r="S1122" s="74">
        <v>103.1</v>
      </c>
    </row>
    <row r="1123" spans="1:19">
      <c r="A1123" s="14">
        <f t="shared" si="58"/>
        <v>1123</v>
      </c>
      <c r="B1123" s="121" t="s">
        <v>3333</v>
      </c>
      <c r="C1123" s="121" t="s">
        <v>3334</v>
      </c>
      <c r="D1123" s="121"/>
      <c r="E1123" s="121" t="s">
        <v>1659</v>
      </c>
      <c r="F1123" s="121" t="s">
        <v>52</v>
      </c>
      <c r="G1123" s="121" t="s">
        <v>45</v>
      </c>
      <c r="H1123" s="122">
        <v>2023</v>
      </c>
      <c r="I1123" s="74">
        <v>122</v>
      </c>
      <c r="J1123" s="74">
        <v>122</v>
      </c>
      <c r="K1123" s="74">
        <v>122</v>
      </c>
      <c r="L1123" s="74">
        <v>122</v>
      </c>
      <c r="M1123" s="74">
        <v>122</v>
      </c>
      <c r="N1123" s="74">
        <v>122</v>
      </c>
      <c r="O1123" s="74">
        <v>122</v>
      </c>
      <c r="P1123" s="74">
        <v>122</v>
      </c>
      <c r="Q1123" s="74">
        <v>122</v>
      </c>
      <c r="R1123" s="74">
        <v>122</v>
      </c>
      <c r="S1123" s="74">
        <v>122</v>
      </c>
    </row>
    <row r="1124" spans="1:19">
      <c r="A1124" s="14">
        <f t="shared" si="58"/>
        <v>1124</v>
      </c>
      <c r="B1124" s="121" t="s">
        <v>2452</v>
      </c>
      <c r="C1124" s="121" t="s">
        <v>2453</v>
      </c>
      <c r="D1124" s="121"/>
      <c r="E1124" s="121" t="s">
        <v>211</v>
      </c>
      <c r="F1124" s="121" t="s">
        <v>52</v>
      </c>
      <c r="G1124" s="121" t="s">
        <v>46</v>
      </c>
      <c r="H1124" s="122">
        <v>2023</v>
      </c>
      <c r="I1124" s="74">
        <v>121.9</v>
      </c>
      <c r="J1124" s="74">
        <v>121.9</v>
      </c>
      <c r="K1124" s="74">
        <v>121.9</v>
      </c>
      <c r="L1124" s="74">
        <v>121.9</v>
      </c>
      <c r="M1124" s="74">
        <v>121.9</v>
      </c>
      <c r="N1124" s="74">
        <v>121.9</v>
      </c>
      <c r="O1124" s="74">
        <v>121.9</v>
      </c>
      <c r="P1124" s="74">
        <v>121.9</v>
      </c>
      <c r="Q1124" s="74">
        <v>121.9</v>
      </c>
      <c r="R1124" s="74">
        <v>121.9</v>
      </c>
      <c r="S1124" s="74">
        <v>121.9</v>
      </c>
    </row>
    <row r="1125" spans="1:19">
      <c r="A1125" s="14">
        <f t="shared" si="58"/>
        <v>1125</v>
      </c>
      <c r="B1125" s="121" t="s">
        <v>2320</v>
      </c>
      <c r="C1125" s="121" t="s">
        <v>2321</v>
      </c>
      <c r="D1125" s="121"/>
      <c r="E1125" s="121" t="s">
        <v>89</v>
      </c>
      <c r="F1125" s="121" t="s">
        <v>52</v>
      </c>
      <c r="G1125" s="121" t="s">
        <v>47</v>
      </c>
      <c r="H1125" s="122">
        <v>2024</v>
      </c>
      <c r="I1125" s="74">
        <v>413.6</v>
      </c>
      <c r="J1125" s="74">
        <v>0</v>
      </c>
      <c r="K1125" s="74">
        <v>0</v>
      </c>
      <c r="L1125" s="74">
        <v>413.6</v>
      </c>
      <c r="M1125" s="74">
        <v>413.6</v>
      </c>
      <c r="N1125" s="74">
        <v>413.6</v>
      </c>
      <c r="O1125" s="74">
        <v>413.6</v>
      </c>
      <c r="P1125" s="74">
        <v>413.6</v>
      </c>
      <c r="Q1125" s="74">
        <v>413.6</v>
      </c>
      <c r="R1125" s="74">
        <v>413.6</v>
      </c>
      <c r="S1125" s="74">
        <v>413.6</v>
      </c>
    </row>
    <row r="1126" spans="1:19">
      <c r="A1126" s="14">
        <f t="shared" si="58"/>
        <v>1126</v>
      </c>
      <c r="B1126" s="121" t="s">
        <v>3335</v>
      </c>
      <c r="C1126" s="121" t="s">
        <v>3336</v>
      </c>
      <c r="D1126" s="121"/>
      <c r="E1126" s="121" t="s">
        <v>57</v>
      </c>
      <c r="F1126" s="121" t="s">
        <v>52</v>
      </c>
      <c r="G1126" s="121" t="s">
        <v>47</v>
      </c>
      <c r="H1126" s="122">
        <v>2023</v>
      </c>
      <c r="I1126" s="74">
        <v>608.70000000000005</v>
      </c>
      <c r="J1126" s="74">
        <v>0</v>
      </c>
      <c r="K1126" s="74">
        <v>608.70000000000005</v>
      </c>
      <c r="L1126" s="74">
        <v>608.70000000000005</v>
      </c>
      <c r="M1126" s="74">
        <v>608.70000000000005</v>
      </c>
      <c r="N1126" s="74">
        <v>608.70000000000005</v>
      </c>
      <c r="O1126" s="74">
        <v>608.70000000000005</v>
      </c>
      <c r="P1126" s="74">
        <v>608.70000000000005</v>
      </c>
      <c r="Q1126" s="74">
        <v>608.70000000000005</v>
      </c>
      <c r="R1126" s="74">
        <v>608.70000000000005</v>
      </c>
      <c r="S1126" s="74">
        <v>608.70000000000005</v>
      </c>
    </row>
    <row r="1127" spans="1:19">
      <c r="A1127" s="14">
        <f t="shared" si="58"/>
        <v>1127</v>
      </c>
      <c r="B1127" s="121" t="s">
        <v>2769</v>
      </c>
      <c r="C1127" s="121" t="s">
        <v>2770</v>
      </c>
      <c r="D1127" s="121"/>
      <c r="E1127" s="121" t="s">
        <v>2771</v>
      </c>
      <c r="F1127" s="121" t="s">
        <v>52</v>
      </c>
      <c r="G1127" s="121" t="s">
        <v>45</v>
      </c>
      <c r="H1127" s="122">
        <v>2022</v>
      </c>
      <c r="I1127" s="74">
        <v>100</v>
      </c>
      <c r="J1127" s="74">
        <v>100</v>
      </c>
      <c r="K1127" s="74">
        <v>100</v>
      </c>
      <c r="L1127" s="74">
        <v>100</v>
      </c>
      <c r="M1127" s="74">
        <v>100</v>
      </c>
      <c r="N1127" s="74">
        <v>100</v>
      </c>
      <c r="O1127" s="74">
        <v>100</v>
      </c>
      <c r="P1127" s="74">
        <v>100</v>
      </c>
      <c r="Q1127" s="74">
        <v>100</v>
      </c>
      <c r="R1127" s="74">
        <v>100</v>
      </c>
      <c r="S1127" s="74">
        <v>100</v>
      </c>
    </row>
    <row r="1128" spans="1:19">
      <c r="A1128" s="14">
        <f t="shared" si="58"/>
        <v>1128</v>
      </c>
      <c r="B1128" s="121" t="s">
        <v>3154</v>
      </c>
      <c r="C1128" s="121" t="s">
        <v>3155</v>
      </c>
      <c r="D1128" s="121"/>
      <c r="E1128" s="121" t="s">
        <v>297</v>
      </c>
      <c r="F1128" s="121" t="s">
        <v>52</v>
      </c>
      <c r="G1128" s="121" t="s">
        <v>46</v>
      </c>
      <c r="H1128" s="122">
        <v>2023</v>
      </c>
      <c r="I1128" s="74">
        <v>608.79999999999995</v>
      </c>
      <c r="J1128" s="74">
        <v>608.79999999999995</v>
      </c>
      <c r="K1128" s="74">
        <v>608.79999999999995</v>
      </c>
      <c r="L1128" s="74">
        <v>608.79999999999995</v>
      </c>
      <c r="M1128" s="74">
        <v>608.79999999999995</v>
      </c>
      <c r="N1128" s="74">
        <v>608.79999999999995</v>
      </c>
      <c r="O1128" s="74">
        <v>608.79999999999995</v>
      </c>
      <c r="P1128" s="74">
        <v>608.79999999999995</v>
      </c>
      <c r="Q1128" s="74">
        <v>608.79999999999995</v>
      </c>
      <c r="R1128" s="74">
        <v>608.79999999999995</v>
      </c>
      <c r="S1128" s="74">
        <v>608.79999999999995</v>
      </c>
    </row>
    <row r="1129" spans="1:19">
      <c r="A1129" s="14">
        <f t="shared" si="58"/>
        <v>1129</v>
      </c>
      <c r="B1129" s="121" t="s">
        <v>2772</v>
      </c>
      <c r="C1129" s="121" t="s">
        <v>2773</v>
      </c>
      <c r="D1129" s="121"/>
      <c r="E1129" s="121" t="s">
        <v>128</v>
      </c>
      <c r="F1129" s="121" t="s">
        <v>52</v>
      </c>
      <c r="G1129" s="121" t="s">
        <v>47</v>
      </c>
      <c r="H1129" s="122">
        <v>2023</v>
      </c>
      <c r="I1129" s="74">
        <v>46.2</v>
      </c>
      <c r="J1129" s="74">
        <v>46.2</v>
      </c>
      <c r="K1129" s="74">
        <v>46.2</v>
      </c>
      <c r="L1129" s="74">
        <v>46.2</v>
      </c>
      <c r="M1129" s="74">
        <v>46.2</v>
      </c>
      <c r="N1129" s="74">
        <v>46.2</v>
      </c>
      <c r="O1129" s="74">
        <v>46.2</v>
      </c>
      <c r="P1129" s="74">
        <v>46.2</v>
      </c>
      <c r="Q1129" s="74">
        <v>46.2</v>
      </c>
      <c r="R1129" s="74">
        <v>46.2</v>
      </c>
      <c r="S1129" s="74">
        <v>46.2</v>
      </c>
    </row>
    <row r="1130" spans="1:19">
      <c r="A1130" s="14">
        <f t="shared" si="58"/>
        <v>1130</v>
      </c>
      <c r="B1130" s="121" t="s">
        <v>2454</v>
      </c>
      <c r="C1130" s="121" t="s">
        <v>2455</v>
      </c>
      <c r="D1130" s="121"/>
      <c r="E1130" s="121" t="s">
        <v>2329</v>
      </c>
      <c r="F1130" s="121" t="s">
        <v>52</v>
      </c>
      <c r="G1130" s="121" t="s">
        <v>45</v>
      </c>
      <c r="H1130" s="122">
        <v>2023</v>
      </c>
      <c r="I1130" s="74">
        <v>252</v>
      </c>
      <c r="J1130" s="74">
        <v>252</v>
      </c>
      <c r="K1130" s="74">
        <v>252</v>
      </c>
      <c r="L1130" s="74">
        <v>252</v>
      </c>
      <c r="M1130" s="74">
        <v>252</v>
      </c>
      <c r="N1130" s="74">
        <v>252</v>
      </c>
      <c r="O1130" s="74">
        <v>252</v>
      </c>
      <c r="P1130" s="74">
        <v>252</v>
      </c>
      <c r="Q1130" s="74">
        <v>252</v>
      </c>
      <c r="R1130" s="74">
        <v>252</v>
      </c>
      <c r="S1130" s="74">
        <v>252</v>
      </c>
    </row>
    <row r="1131" spans="1:19">
      <c r="A1131" s="14">
        <f t="shared" si="58"/>
        <v>1131</v>
      </c>
      <c r="B1131" s="121" t="s">
        <v>1653</v>
      </c>
      <c r="C1131" s="121" t="s">
        <v>1654</v>
      </c>
      <c r="D1131" s="121"/>
      <c r="E1131" s="121" t="s">
        <v>724</v>
      </c>
      <c r="F1131" s="121" t="s">
        <v>52</v>
      </c>
      <c r="G1131" s="121" t="s">
        <v>46</v>
      </c>
      <c r="H1131" s="122">
        <v>2023</v>
      </c>
      <c r="I1131" s="74">
        <v>204.1</v>
      </c>
      <c r="J1131" s="74">
        <v>0</v>
      </c>
      <c r="K1131" s="74">
        <v>204.1</v>
      </c>
      <c r="L1131" s="74">
        <v>204.1</v>
      </c>
      <c r="M1131" s="74">
        <v>204.1</v>
      </c>
      <c r="N1131" s="74">
        <v>204.1</v>
      </c>
      <c r="O1131" s="74">
        <v>204.1</v>
      </c>
      <c r="P1131" s="74">
        <v>204.1</v>
      </c>
      <c r="Q1131" s="74">
        <v>204.1</v>
      </c>
      <c r="R1131" s="74">
        <v>204.1</v>
      </c>
      <c r="S1131" s="74">
        <v>204.1</v>
      </c>
    </row>
    <row r="1132" spans="1:19">
      <c r="A1132" s="14">
        <f t="shared" si="58"/>
        <v>1132</v>
      </c>
      <c r="B1132" s="121" t="s">
        <v>3337</v>
      </c>
      <c r="C1132" s="121" t="s">
        <v>3338</v>
      </c>
      <c r="D1132" s="121"/>
      <c r="E1132" s="121" t="s">
        <v>1628</v>
      </c>
      <c r="F1132" s="121" t="s">
        <v>52</v>
      </c>
      <c r="G1132" s="121" t="s">
        <v>55</v>
      </c>
      <c r="H1132" s="122">
        <v>2023</v>
      </c>
      <c r="I1132" s="74">
        <v>600</v>
      </c>
      <c r="J1132" s="74">
        <v>0</v>
      </c>
      <c r="K1132" s="74">
        <v>600</v>
      </c>
      <c r="L1132" s="74">
        <v>600</v>
      </c>
      <c r="M1132" s="74">
        <v>600</v>
      </c>
      <c r="N1132" s="74">
        <v>600</v>
      </c>
      <c r="O1132" s="74">
        <v>600</v>
      </c>
      <c r="P1132" s="74">
        <v>600</v>
      </c>
      <c r="Q1132" s="74">
        <v>600</v>
      </c>
      <c r="R1132" s="74">
        <v>600</v>
      </c>
      <c r="S1132" s="74">
        <v>600</v>
      </c>
    </row>
    <row r="1133" spans="1:19">
      <c r="A1133" s="14">
        <f t="shared" si="58"/>
        <v>1133</v>
      </c>
      <c r="B1133" s="121" t="s">
        <v>2322</v>
      </c>
      <c r="C1133" s="121" t="s">
        <v>2323</v>
      </c>
      <c r="D1133" s="121"/>
      <c r="E1133" s="121" t="s">
        <v>125</v>
      </c>
      <c r="F1133" s="121" t="s">
        <v>52</v>
      </c>
      <c r="G1133" s="121" t="s">
        <v>47</v>
      </c>
      <c r="H1133" s="122">
        <v>2023</v>
      </c>
      <c r="I1133" s="74">
        <v>125</v>
      </c>
      <c r="J1133" s="74">
        <v>125</v>
      </c>
      <c r="K1133" s="74">
        <v>125</v>
      </c>
      <c r="L1133" s="74">
        <v>125</v>
      </c>
      <c r="M1133" s="74">
        <v>125</v>
      </c>
      <c r="N1133" s="74">
        <v>125</v>
      </c>
      <c r="O1133" s="74">
        <v>125</v>
      </c>
      <c r="P1133" s="74">
        <v>125</v>
      </c>
      <c r="Q1133" s="74">
        <v>125</v>
      </c>
      <c r="R1133" s="74">
        <v>125</v>
      </c>
      <c r="S1133" s="74">
        <v>125</v>
      </c>
    </row>
    <row r="1134" spans="1:19">
      <c r="A1134" s="14">
        <f t="shared" si="58"/>
        <v>1134</v>
      </c>
      <c r="B1134" s="121" t="s">
        <v>2840</v>
      </c>
      <c r="C1134" s="121" t="s">
        <v>2841</v>
      </c>
      <c r="D1134" s="121"/>
      <c r="E1134" s="121" t="s">
        <v>1141</v>
      </c>
      <c r="F1134" s="121" t="s">
        <v>52</v>
      </c>
      <c r="G1134" s="121" t="s">
        <v>47</v>
      </c>
      <c r="H1134" s="122">
        <v>2023</v>
      </c>
      <c r="I1134" s="74">
        <v>258.39999999999998</v>
      </c>
      <c r="J1134" s="74">
        <v>0</v>
      </c>
      <c r="K1134" s="74">
        <v>258.39999999999998</v>
      </c>
      <c r="L1134" s="74">
        <v>258.39999999999998</v>
      </c>
      <c r="M1134" s="74">
        <v>258.39999999999998</v>
      </c>
      <c r="N1134" s="74">
        <v>258.39999999999998</v>
      </c>
      <c r="O1134" s="74">
        <v>258.39999999999998</v>
      </c>
      <c r="P1134" s="74">
        <v>258.39999999999998</v>
      </c>
      <c r="Q1134" s="74">
        <v>258.39999999999998</v>
      </c>
      <c r="R1134" s="74">
        <v>258.39999999999998</v>
      </c>
      <c r="S1134" s="74">
        <v>258.39999999999998</v>
      </c>
    </row>
    <row r="1135" spans="1:19">
      <c r="A1135" s="14">
        <f t="shared" si="58"/>
        <v>1135</v>
      </c>
      <c r="B1135" s="121" t="s">
        <v>2774</v>
      </c>
      <c r="C1135" s="121" t="s">
        <v>2775</v>
      </c>
      <c r="D1135" s="121"/>
      <c r="E1135" s="121" t="s">
        <v>394</v>
      </c>
      <c r="F1135" s="121" t="s">
        <v>52</v>
      </c>
      <c r="G1135" s="121" t="s">
        <v>90</v>
      </c>
      <c r="H1135" s="122">
        <v>2023</v>
      </c>
      <c r="I1135" s="74">
        <v>156.4</v>
      </c>
      <c r="J1135" s="74">
        <v>156.4</v>
      </c>
      <c r="K1135" s="74">
        <v>156.4</v>
      </c>
      <c r="L1135" s="74">
        <v>156.4</v>
      </c>
      <c r="M1135" s="74">
        <v>156.4</v>
      </c>
      <c r="N1135" s="74">
        <v>156.4</v>
      </c>
      <c r="O1135" s="74">
        <v>156.4</v>
      </c>
      <c r="P1135" s="74">
        <v>156.4</v>
      </c>
      <c r="Q1135" s="74">
        <v>156.4</v>
      </c>
      <c r="R1135" s="74">
        <v>156.4</v>
      </c>
      <c r="S1135" s="74">
        <v>156.4</v>
      </c>
    </row>
    <row r="1136" spans="1:19">
      <c r="A1136" s="14">
        <f t="shared" si="58"/>
        <v>1136</v>
      </c>
      <c r="B1136" s="121" t="s">
        <v>2456</v>
      </c>
      <c r="C1136" s="121" t="s">
        <v>2457</v>
      </c>
      <c r="D1136" s="121"/>
      <c r="E1136" s="121" t="s">
        <v>1059</v>
      </c>
      <c r="F1136" s="121" t="s">
        <v>52</v>
      </c>
      <c r="G1136" s="121" t="s">
        <v>47</v>
      </c>
      <c r="H1136" s="122">
        <v>2023</v>
      </c>
      <c r="I1136" s="74">
        <v>374.4</v>
      </c>
      <c r="J1136" s="74">
        <v>374.4</v>
      </c>
      <c r="K1136" s="74">
        <v>374.4</v>
      </c>
      <c r="L1136" s="74">
        <v>374.4</v>
      </c>
      <c r="M1136" s="74">
        <v>374.4</v>
      </c>
      <c r="N1136" s="74">
        <v>374.4</v>
      </c>
      <c r="O1136" s="74">
        <v>374.4</v>
      </c>
      <c r="P1136" s="74">
        <v>374.4</v>
      </c>
      <c r="Q1136" s="74">
        <v>374.4</v>
      </c>
      <c r="R1136" s="74">
        <v>374.4</v>
      </c>
      <c r="S1136" s="74">
        <v>374.4</v>
      </c>
    </row>
    <row r="1137" spans="1:19">
      <c r="A1137" s="14">
        <f t="shared" si="58"/>
        <v>1137</v>
      </c>
      <c r="B1137" s="121" t="s">
        <v>3339</v>
      </c>
      <c r="C1137" s="121" t="s">
        <v>3340</v>
      </c>
      <c r="D1137" s="121"/>
      <c r="E1137" s="121" t="s">
        <v>3341</v>
      </c>
      <c r="F1137" s="121" t="s">
        <v>52</v>
      </c>
      <c r="G1137" s="121" t="s">
        <v>46</v>
      </c>
      <c r="H1137" s="122">
        <v>2023</v>
      </c>
      <c r="I1137" s="74">
        <v>40</v>
      </c>
      <c r="J1137" s="74">
        <v>40</v>
      </c>
      <c r="K1137" s="74">
        <v>40</v>
      </c>
      <c r="L1137" s="74">
        <v>40</v>
      </c>
      <c r="M1137" s="74">
        <v>40</v>
      </c>
      <c r="N1137" s="74">
        <v>40</v>
      </c>
      <c r="O1137" s="74">
        <v>40</v>
      </c>
      <c r="P1137" s="74">
        <v>40</v>
      </c>
      <c r="Q1137" s="74">
        <v>40</v>
      </c>
      <c r="R1137" s="74">
        <v>40</v>
      </c>
      <c r="S1137" s="74">
        <v>40</v>
      </c>
    </row>
    <row r="1138" spans="1:19">
      <c r="A1138" s="14">
        <f t="shared" si="58"/>
        <v>1138</v>
      </c>
      <c r="B1138" s="121" t="s">
        <v>1663</v>
      </c>
      <c r="C1138" s="121" t="s">
        <v>1664</v>
      </c>
      <c r="D1138" s="121"/>
      <c r="E1138" s="121" t="s">
        <v>1590</v>
      </c>
      <c r="F1138" s="121" t="s">
        <v>52</v>
      </c>
      <c r="G1138" s="121" t="s">
        <v>90</v>
      </c>
      <c r="H1138" s="122">
        <v>2023</v>
      </c>
      <c r="I1138" s="74">
        <v>101.3</v>
      </c>
      <c r="J1138" s="74">
        <v>101.3</v>
      </c>
      <c r="K1138" s="74">
        <v>101.3</v>
      </c>
      <c r="L1138" s="74">
        <v>101.3</v>
      </c>
      <c r="M1138" s="74">
        <v>101.3</v>
      </c>
      <c r="N1138" s="74">
        <v>101.3</v>
      </c>
      <c r="O1138" s="74">
        <v>101.3</v>
      </c>
      <c r="P1138" s="74">
        <v>101.3</v>
      </c>
      <c r="Q1138" s="74">
        <v>101.3</v>
      </c>
      <c r="R1138" s="74">
        <v>101.3</v>
      </c>
      <c r="S1138" s="74">
        <v>101.3</v>
      </c>
    </row>
    <row r="1139" spans="1:19">
      <c r="A1139" s="14">
        <f t="shared" si="58"/>
        <v>1139</v>
      </c>
      <c r="B1139" s="121" t="s">
        <v>2458</v>
      </c>
      <c r="C1139" s="121" t="s">
        <v>2459</v>
      </c>
      <c r="D1139" s="121"/>
      <c r="E1139" s="121" t="s">
        <v>1590</v>
      </c>
      <c r="F1139" s="121" t="s">
        <v>52</v>
      </c>
      <c r="G1139" s="121" t="s">
        <v>90</v>
      </c>
      <c r="H1139" s="122">
        <v>2023</v>
      </c>
      <c r="I1139" s="74">
        <v>77</v>
      </c>
      <c r="J1139" s="74">
        <v>77</v>
      </c>
      <c r="K1139" s="74">
        <v>77</v>
      </c>
      <c r="L1139" s="74">
        <v>77</v>
      </c>
      <c r="M1139" s="74">
        <v>77</v>
      </c>
      <c r="N1139" s="74">
        <v>77</v>
      </c>
      <c r="O1139" s="74">
        <v>77</v>
      </c>
      <c r="P1139" s="74">
        <v>77</v>
      </c>
      <c r="Q1139" s="74">
        <v>77</v>
      </c>
      <c r="R1139" s="74">
        <v>77</v>
      </c>
      <c r="S1139" s="74">
        <v>77</v>
      </c>
    </row>
    <row r="1140" spans="1:19">
      <c r="A1140" s="14">
        <f t="shared" si="58"/>
        <v>1140</v>
      </c>
      <c r="B1140" s="121" t="s">
        <v>2776</v>
      </c>
      <c r="C1140" s="121" t="s">
        <v>2777</v>
      </c>
      <c r="D1140" s="121"/>
      <c r="E1140" s="121" t="s">
        <v>136</v>
      </c>
      <c r="F1140" s="121" t="s">
        <v>52</v>
      </c>
      <c r="G1140" s="121" t="s">
        <v>46</v>
      </c>
      <c r="H1140" s="122">
        <v>2024</v>
      </c>
      <c r="I1140" s="74">
        <v>617.1</v>
      </c>
      <c r="J1140" s="74">
        <v>0</v>
      </c>
      <c r="K1140" s="74">
        <v>617.1</v>
      </c>
      <c r="L1140" s="74">
        <v>617.1</v>
      </c>
      <c r="M1140" s="74">
        <v>617.1</v>
      </c>
      <c r="N1140" s="74">
        <v>617.1</v>
      </c>
      <c r="O1140" s="74">
        <v>617.1</v>
      </c>
      <c r="P1140" s="74">
        <v>617.1</v>
      </c>
      <c r="Q1140" s="74">
        <v>617.1</v>
      </c>
      <c r="R1140" s="74">
        <v>617.1</v>
      </c>
      <c r="S1140" s="74">
        <v>617.1</v>
      </c>
    </row>
    <row r="1141" spans="1:19">
      <c r="A1141" s="14">
        <f t="shared" si="58"/>
        <v>1141</v>
      </c>
      <c r="B1141" s="121" t="s">
        <v>2460</v>
      </c>
      <c r="C1141" s="121" t="s">
        <v>2461</v>
      </c>
      <c r="D1141" s="121"/>
      <c r="E1141" s="121" t="s">
        <v>297</v>
      </c>
      <c r="F1141" s="121" t="s">
        <v>52</v>
      </c>
      <c r="G1141" s="121" t="s">
        <v>46</v>
      </c>
      <c r="H1141" s="122">
        <v>2023</v>
      </c>
      <c r="I1141" s="74">
        <v>254.9</v>
      </c>
      <c r="J1141" s="74">
        <v>254.9</v>
      </c>
      <c r="K1141" s="74">
        <v>254.9</v>
      </c>
      <c r="L1141" s="74">
        <v>254.9</v>
      </c>
      <c r="M1141" s="74">
        <v>254.9</v>
      </c>
      <c r="N1141" s="74">
        <v>254.9</v>
      </c>
      <c r="O1141" s="74">
        <v>254.9</v>
      </c>
      <c r="P1141" s="74">
        <v>254.9</v>
      </c>
      <c r="Q1141" s="74">
        <v>254.9</v>
      </c>
      <c r="R1141" s="74">
        <v>254.9</v>
      </c>
      <c r="S1141" s="74">
        <v>254.9</v>
      </c>
    </row>
    <row r="1142" spans="1:19">
      <c r="A1142" s="14">
        <f t="shared" si="58"/>
        <v>1142</v>
      </c>
      <c r="B1142" s="121" t="s">
        <v>2778</v>
      </c>
      <c r="C1142" s="121" t="s">
        <v>2779</v>
      </c>
      <c r="D1142" s="121"/>
      <c r="E1142" s="121" t="s">
        <v>214</v>
      </c>
      <c r="F1142" s="121" t="s">
        <v>52</v>
      </c>
      <c r="G1142" s="121" t="s">
        <v>45</v>
      </c>
      <c r="H1142" s="122">
        <v>2024</v>
      </c>
      <c r="I1142" s="74">
        <v>161</v>
      </c>
      <c r="J1142" s="74">
        <v>0</v>
      </c>
      <c r="K1142" s="74">
        <v>161</v>
      </c>
      <c r="L1142" s="74">
        <v>161</v>
      </c>
      <c r="M1142" s="74">
        <v>161</v>
      </c>
      <c r="N1142" s="74">
        <v>161</v>
      </c>
      <c r="O1142" s="74">
        <v>161</v>
      </c>
      <c r="P1142" s="74">
        <v>161</v>
      </c>
      <c r="Q1142" s="74">
        <v>161</v>
      </c>
      <c r="R1142" s="74">
        <v>161</v>
      </c>
      <c r="S1142" s="74">
        <v>161</v>
      </c>
    </row>
    <row r="1143" spans="1:19">
      <c r="A1143" s="14">
        <f t="shared" si="58"/>
        <v>1143</v>
      </c>
      <c r="B1143" s="121" t="s">
        <v>3342</v>
      </c>
      <c r="C1143" s="121" t="s">
        <v>138</v>
      </c>
      <c r="D1143" s="121"/>
      <c r="E1143" s="121" t="s">
        <v>139</v>
      </c>
      <c r="F1143" s="121" t="s">
        <v>52</v>
      </c>
      <c r="G1143" s="121" t="s">
        <v>46</v>
      </c>
      <c r="H1143" s="122">
        <v>2022</v>
      </c>
      <c r="I1143" s="74">
        <v>200</v>
      </c>
      <c r="J1143" s="74">
        <v>200</v>
      </c>
      <c r="K1143" s="74">
        <v>200</v>
      </c>
      <c r="L1143" s="74">
        <v>200</v>
      </c>
      <c r="M1143" s="74">
        <v>200</v>
      </c>
      <c r="N1143" s="74">
        <v>200</v>
      </c>
      <c r="O1143" s="74">
        <v>200</v>
      </c>
      <c r="P1143" s="74">
        <v>200</v>
      </c>
      <c r="Q1143" s="74">
        <v>200</v>
      </c>
      <c r="R1143" s="74">
        <v>200</v>
      </c>
      <c r="S1143" s="74">
        <v>200</v>
      </c>
    </row>
    <row r="1144" spans="1:19">
      <c r="A1144" s="14">
        <f t="shared" si="58"/>
        <v>1144</v>
      </c>
      <c r="B1144" s="121" t="s">
        <v>3454</v>
      </c>
      <c r="C1144" s="121" t="s">
        <v>2780</v>
      </c>
      <c r="D1144" s="121"/>
      <c r="E1144" s="121" t="s">
        <v>1794</v>
      </c>
      <c r="F1144" s="121" t="s">
        <v>52</v>
      </c>
      <c r="G1144" s="121" t="s">
        <v>45</v>
      </c>
      <c r="H1144" s="122">
        <v>2022</v>
      </c>
      <c r="I1144" s="74">
        <v>206.1</v>
      </c>
      <c r="J1144" s="74">
        <v>206.1</v>
      </c>
      <c r="K1144" s="74">
        <v>206.1</v>
      </c>
      <c r="L1144" s="74">
        <v>206.1</v>
      </c>
      <c r="M1144" s="74">
        <v>206.1</v>
      </c>
      <c r="N1144" s="74">
        <v>206.1</v>
      </c>
      <c r="O1144" s="74">
        <v>206.1</v>
      </c>
      <c r="P1144" s="74">
        <v>206.1</v>
      </c>
      <c r="Q1144" s="74">
        <v>206.1</v>
      </c>
      <c r="R1144" s="74">
        <v>206.1</v>
      </c>
      <c r="S1144" s="74">
        <v>206.1</v>
      </c>
    </row>
    <row r="1145" spans="1:19">
      <c r="A1145" s="14">
        <f t="shared" si="58"/>
        <v>1145</v>
      </c>
      <c r="B1145" s="121" t="s">
        <v>2781</v>
      </c>
      <c r="C1145" s="121" t="s">
        <v>2782</v>
      </c>
      <c r="D1145" s="121"/>
      <c r="E1145" s="121" t="s">
        <v>1794</v>
      </c>
      <c r="F1145" s="121" t="s">
        <v>52</v>
      </c>
      <c r="G1145" s="121" t="s">
        <v>45</v>
      </c>
      <c r="H1145" s="122">
        <v>2022</v>
      </c>
      <c r="I1145" s="74">
        <v>206.1</v>
      </c>
      <c r="J1145" s="74">
        <v>206.1</v>
      </c>
      <c r="K1145" s="74">
        <v>206.1</v>
      </c>
      <c r="L1145" s="74">
        <v>206.1</v>
      </c>
      <c r="M1145" s="74">
        <v>206.1</v>
      </c>
      <c r="N1145" s="74">
        <v>206.1</v>
      </c>
      <c r="O1145" s="74">
        <v>206.1</v>
      </c>
      <c r="P1145" s="74">
        <v>206.1</v>
      </c>
      <c r="Q1145" s="74">
        <v>206.1</v>
      </c>
      <c r="R1145" s="74">
        <v>206.1</v>
      </c>
      <c r="S1145" s="74">
        <v>206.1</v>
      </c>
    </row>
    <row r="1146" spans="1:19">
      <c r="A1146" s="14">
        <f t="shared" si="58"/>
        <v>1146</v>
      </c>
      <c r="B1146" s="121" t="s">
        <v>1667</v>
      </c>
      <c r="C1146" s="121" t="s">
        <v>1668</v>
      </c>
      <c r="D1146" s="121"/>
      <c r="E1146" s="121" t="s">
        <v>724</v>
      </c>
      <c r="F1146" s="121" t="s">
        <v>52</v>
      </c>
      <c r="G1146" s="121" t="s">
        <v>46</v>
      </c>
      <c r="H1146" s="122">
        <v>2023</v>
      </c>
      <c r="I1146" s="74">
        <v>204</v>
      </c>
      <c r="J1146" s="74">
        <v>204</v>
      </c>
      <c r="K1146" s="74">
        <v>204</v>
      </c>
      <c r="L1146" s="74">
        <v>204</v>
      </c>
      <c r="M1146" s="74">
        <v>204</v>
      </c>
      <c r="N1146" s="74">
        <v>204</v>
      </c>
      <c r="O1146" s="74">
        <v>204</v>
      </c>
      <c r="P1146" s="74">
        <v>204</v>
      </c>
      <c r="Q1146" s="74">
        <v>204</v>
      </c>
      <c r="R1146" s="74">
        <v>204</v>
      </c>
      <c r="S1146" s="74">
        <v>204</v>
      </c>
    </row>
    <row r="1147" spans="1:19">
      <c r="A1147" s="14">
        <f t="shared" si="58"/>
        <v>1147</v>
      </c>
      <c r="B1147" s="121" t="s">
        <v>134</v>
      </c>
      <c r="C1147" s="121" t="s">
        <v>135</v>
      </c>
      <c r="D1147" s="121"/>
      <c r="E1147" s="121" t="s">
        <v>136</v>
      </c>
      <c r="F1147" s="121" t="s">
        <v>52</v>
      </c>
      <c r="G1147" s="121" t="s">
        <v>46</v>
      </c>
      <c r="H1147" s="122">
        <v>2023</v>
      </c>
      <c r="I1147" s="74">
        <v>152.30000000000001</v>
      </c>
      <c r="J1147" s="74">
        <v>152.30000000000001</v>
      </c>
      <c r="K1147" s="74">
        <v>152.30000000000001</v>
      </c>
      <c r="L1147" s="74">
        <v>152.30000000000001</v>
      </c>
      <c r="M1147" s="74">
        <v>152.30000000000001</v>
      </c>
      <c r="N1147" s="74">
        <v>152.30000000000001</v>
      </c>
      <c r="O1147" s="74">
        <v>152.30000000000001</v>
      </c>
      <c r="P1147" s="74">
        <v>152.30000000000001</v>
      </c>
      <c r="Q1147" s="74">
        <v>152.30000000000001</v>
      </c>
      <c r="R1147" s="74">
        <v>152.30000000000001</v>
      </c>
      <c r="S1147" s="74">
        <v>152.30000000000001</v>
      </c>
    </row>
    <row r="1148" spans="1:19">
      <c r="A1148" s="14">
        <f t="shared" si="58"/>
        <v>1148</v>
      </c>
      <c r="B1148" s="121" t="s">
        <v>1670</v>
      </c>
      <c r="C1148" s="121" t="s">
        <v>1671</v>
      </c>
      <c r="D1148" s="121"/>
      <c r="E1148" s="121" t="s">
        <v>1590</v>
      </c>
      <c r="F1148" s="121" t="s">
        <v>52</v>
      </c>
      <c r="G1148" s="121" t="s">
        <v>90</v>
      </c>
      <c r="H1148" s="122">
        <v>2022</v>
      </c>
      <c r="I1148" s="74">
        <v>313</v>
      </c>
      <c r="J1148" s="74">
        <v>313</v>
      </c>
      <c r="K1148" s="74">
        <v>313</v>
      </c>
      <c r="L1148" s="74">
        <v>313</v>
      </c>
      <c r="M1148" s="74">
        <v>313</v>
      </c>
      <c r="N1148" s="74">
        <v>313</v>
      </c>
      <c r="O1148" s="74">
        <v>313</v>
      </c>
      <c r="P1148" s="74">
        <v>313</v>
      </c>
      <c r="Q1148" s="74">
        <v>313</v>
      </c>
      <c r="R1148" s="74">
        <v>313</v>
      </c>
      <c r="S1148" s="74">
        <v>313</v>
      </c>
    </row>
    <row r="1149" spans="1:19">
      <c r="A1149" s="14">
        <f t="shared" si="58"/>
        <v>1149</v>
      </c>
      <c r="B1149" s="121" t="s">
        <v>2462</v>
      </c>
      <c r="C1149" s="121" t="s">
        <v>2463</v>
      </c>
      <c r="D1149" s="121"/>
      <c r="E1149" s="121" t="s">
        <v>1504</v>
      </c>
      <c r="F1149" s="121" t="s">
        <v>52</v>
      </c>
      <c r="G1149" s="121" t="s">
        <v>45</v>
      </c>
      <c r="H1149" s="122">
        <v>2023</v>
      </c>
      <c r="I1149" s="74">
        <v>365.7</v>
      </c>
      <c r="J1149" s="74">
        <v>365.7</v>
      </c>
      <c r="K1149" s="74">
        <v>365.7</v>
      </c>
      <c r="L1149" s="74">
        <v>365.7</v>
      </c>
      <c r="M1149" s="74">
        <v>365.7</v>
      </c>
      <c r="N1149" s="74">
        <v>365.7</v>
      </c>
      <c r="O1149" s="74">
        <v>365.7</v>
      </c>
      <c r="P1149" s="74">
        <v>365.7</v>
      </c>
      <c r="Q1149" s="74">
        <v>365.7</v>
      </c>
      <c r="R1149" s="74">
        <v>365.7</v>
      </c>
      <c r="S1149" s="74">
        <v>365.7</v>
      </c>
    </row>
    <row r="1150" spans="1:19">
      <c r="A1150" s="14">
        <f t="shared" si="58"/>
        <v>1150</v>
      </c>
      <c r="B1150" s="121" t="s">
        <v>1646</v>
      </c>
      <c r="C1150" s="121" t="s">
        <v>1647</v>
      </c>
      <c r="D1150" s="121"/>
      <c r="E1150" s="121" t="s">
        <v>1600</v>
      </c>
      <c r="F1150" s="121" t="s">
        <v>52</v>
      </c>
      <c r="G1150" s="121" t="s">
        <v>55</v>
      </c>
      <c r="H1150" s="122">
        <v>2023</v>
      </c>
      <c r="I1150" s="74">
        <v>201</v>
      </c>
      <c r="J1150" s="74">
        <v>201</v>
      </c>
      <c r="K1150" s="74">
        <v>201</v>
      </c>
      <c r="L1150" s="74">
        <v>201</v>
      </c>
      <c r="M1150" s="74">
        <v>201</v>
      </c>
      <c r="N1150" s="74">
        <v>201</v>
      </c>
      <c r="O1150" s="74">
        <v>201</v>
      </c>
      <c r="P1150" s="74">
        <v>201</v>
      </c>
      <c r="Q1150" s="74">
        <v>201</v>
      </c>
      <c r="R1150" s="74">
        <v>201</v>
      </c>
      <c r="S1150" s="74">
        <v>201</v>
      </c>
    </row>
    <row r="1151" spans="1:19">
      <c r="A1151" s="14">
        <f t="shared" si="58"/>
        <v>1151</v>
      </c>
      <c r="B1151" s="121" t="s">
        <v>3697</v>
      </c>
      <c r="C1151" s="121" t="s">
        <v>3698</v>
      </c>
      <c r="D1151" s="121"/>
      <c r="E1151" s="121" t="s">
        <v>136</v>
      </c>
      <c r="F1151" s="121" t="s">
        <v>52</v>
      </c>
      <c r="G1151" s="121" t="s">
        <v>46</v>
      </c>
      <c r="H1151" s="122">
        <v>2022</v>
      </c>
      <c r="I1151" s="74">
        <v>206.31</v>
      </c>
      <c r="J1151" s="74">
        <v>206.31</v>
      </c>
      <c r="K1151" s="74">
        <v>206.31</v>
      </c>
      <c r="L1151" s="74">
        <v>206.31</v>
      </c>
      <c r="M1151" s="74">
        <v>206.31</v>
      </c>
      <c r="N1151" s="74">
        <v>206.31</v>
      </c>
      <c r="O1151" s="74">
        <v>206.31</v>
      </c>
      <c r="P1151" s="74">
        <v>206.31</v>
      </c>
      <c r="Q1151" s="74">
        <v>206.31</v>
      </c>
      <c r="R1151" s="74">
        <v>206.31</v>
      </c>
      <c r="S1151" s="74">
        <v>206.31</v>
      </c>
    </row>
    <row r="1152" spans="1:19">
      <c r="A1152" s="14">
        <f t="shared" si="58"/>
        <v>1152</v>
      </c>
      <c r="B1152" s="121" t="s">
        <v>1672</v>
      </c>
      <c r="C1152" s="121" t="s">
        <v>1673</v>
      </c>
      <c r="D1152" s="121"/>
      <c r="E1152" s="121" t="s">
        <v>1674</v>
      </c>
      <c r="F1152" s="121" t="s">
        <v>52</v>
      </c>
      <c r="G1152" s="121" t="s">
        <v>47</v>
      </c>
      <c r="H1152" s="122">
        <v>2023</v>
      </c>
      <c r="I1152" s="74">
        <v>125</v>
      </c>
      <c r="J1152" s="74">
        <v>125</v>
      </c>
      <c r="K1152" s="74">
        <v>125</v>
      </c>
      <c r="L1152" s="74">
        <v>125</v>
      </c>
      <c r="M1152" s="74">
        <v>125</v>
      </c>
      <c r="N1152" s="74">
        <v>125</v>
      </c>
      <c r="O1152" s="74">
        <v>125</v>
      </c>
      <c r="P1152" s="74">
        <v>125</v>
      </c>
      <c r="Q1152" s="74">
        <v>125</v>
      </c>
      <c r="R1152" s="74">
        <v>125</v>
      </c>
      <c r="S1152" s="74">
        <v>125</v>
      </c>
    </row>
    <row r="1153" spans="1:19">
      <c r="A1153" s="14">
        <f t="shared" si="58"/>
        <v>1153</v>
      </c>
      <c r="B1153" s="121" t="s">
        <v>2325</v>
      </c>
      <c r="C1153" s="121" t="s">
        <v>2326</v>
      </c>
      <c r="D1153" s="121"/>
      <c r="E1153" s="121" t="s">
        <v>136</v>
      </c>
      <c r="F1153" s="121" t="s">
        <v>52</v>
      </c>
      <c r="G1153" s="121" t="s">
        <v>46</v>
      </c>
      <c r="H1153" s="122">
        <v>2023</v>
      </c>
      <c r="I1153" s="74">
        <v>206</v>
      </c>
      <c r="J1153" s="74">
        <v>206</v>
      </c>
      <c r="K1153" s="74">
        <v>206</v>
      </c>
      <c r="L1153" s="74">
        <v>206</v>
      </c>
      <c r="M1153" s="74">
        <v>206</v>
      </c>
      <c r="N1153" s="74">
        <v>206</v>
      </c>
      <c r="O1153" s="74">
        <v>206</v>
      </c>
      <c r="P1153" s="74">
        <v>206</v>
      </c>
      <c r="Q1153" s="74">
        <v>206</v>
      </c>
      <c r="R1153" s="74">
        <v>206</v>
      </c>
      <c r="S1153" s="74">
        <v>206</v>
      </c>
    </row>
    <row r="1154" spans="1:19">
      <c r="A1154" s="14">
        <f t="shared" si="58"/>
        <v>1154</v>
      </c>
      <c r="B1154" s="121" t="s">
        <v>3343</v>
      </c>
      <c r="C1154" s="121" t="s">
        <v>3344</v>
      </c>
      <c r="D1154" s="121"/>
      <c r="E1154" s="121" t="s">
        <v>592</v>
      </c>
      <c r="F1154" s="121" t="s">
        <v>52</v>
      </c>
      <c r="G1154" s="121" t="s">
        <v>46</v>
      </c>
      <c r="H1154" s="122">
        <v>2024</v>
      </c>
      <c r="I1154" s="74">
        <v>513.70000000000005</v>
      </c>
      <c r="J1154" s="74">
        <v>0</v>
      </c>
      <c r="K1154" s="74">
        <v>513.70000000000005</v>
      </c>
      <c r="L1154" s="74">
        <v>513.70000000000005</v>
      </c>
      <c r="M1154" s="74">
        <v>513.70000000000005</v>
      </c>
      <c r="N1154" s="74">
        <v>513.70000000000005</v>
      </c>
      <c r="O1154" s="74">
        <v>513.70000000000005</v>
      </c>
      <c r="P1154" s="74">
        <v>513.70000000000005</v>
      </c>
      <c r="Q1154" s="74">
        <v>513.70000000000005</v>
      </c>
      <c r="R1154" s="74">
        <v>513.70000000000005</v>
      </c>
      <c r="S1154" s="74">
        <v>513.70000000000005</v>
      </c>
    </row>
    <row r="1155" spans="1:19">
      <c r="A1155" s="14">
        <f t="shared" si="58"/>
        <v>1155</v>
      </c>
      <c r="B1155" s="121" t="s">
        <v>2783</v>
      </c>
      <c r="C1155" s="121" t="s">
        <v>2784</v>
      </c>
      <c r="D1155" s="121"/>
      <c r="E1155" s="121" t="s">
        <v>62</v>
      </c>
      <c r="F1155" s="121" t="s">
        <v>52</v>
      </c>
      <c r="G1155" s="121" t="s">
        <v>45</v>
      </c>
      <c r="H1155" s="122">
        <v>2024</v>
      </c>
      <c r="I1155" s="74">
        <v>220.3</v>
      </c>
      <c r="J1155" s="74">
        <v>0</v>
      </c>
      <c r="K1155" s="74">
        <v>220.3</v>
      </c>
      <c r="L1155" s="74">
        <v>220.3</v>
      </c>
      <c r="M1155" s="74">
        <v>220.3</v>
      </c>
      <c r="N1155" s="74">
        <v>220.3</v>
      </c>
      <c r="O1155" s="74">
        <v>220.3</v>
      </c>
      <c r="P1155" s="74">
        <v>220.3</v>
      </c>
      <c r="Q1155" s="74">
        <v>220.3</v>
      </c>
      <c r="R1155" s="74">
        <v>220.3</v>
      </c>
      <c r="S1155" s="74">
        <v>220.3</v>
      </c>
    </row>
    <row r="1156" spans="1:19">
      <c r="A1156" s="14">
        <f t="shared" si="58"/>
        <v>1156</v>
      </c>
      <c r="B1156" s="121" t="s">
        <v>2785</v>
      </c>
      <c r="C1156" s="121" t="s">
        <v>2786</v>
      </c>
      <c r="D1156" s="121"/>
      <c r="E1156" s="121" t="s">
        <v>184</v>
      </c>
      <c r="F1156" s="121" t="s">
        <v>52</v>
      </c>
      <c r="G1156" s="121" t="s">
        <v>46</v>
      </c>
      <c r="H1156" s="122">
        <v>2024</v>
      </c>
      <c r="I1156" s="74">
        <v>303.39999999999998</v>
      </c>
      <c r="J1156" s="74">
        <v>0</v>
      </c>
      <c r="K1156" s="74">
        <v>303.39999999999998</v>
      </c>
      <c r="L1156" s="74">
        <v>303.39999999999998</v>
      </c>
      <c r="M1156" s="74">
        <v>303.39999999999998</v>
      </c>
      <c r="N1156" s="74">
        <v>303.39999999999998</v>
      </c>
      <c r="O1156" s="74">
        <v>303.39999999999998</v>
      </c>
      <c r="P1156" s="74">
        <v>303.39999999999998</v>
      </c>
      <c r="Q1156" s="74">
        <v>303.39999999999998</v>
      </c>
      <c r="R1156" s="74">
        <v>303.39999999999998</v>
      </c>
      <c r="S1156" s="74">
        <v>303.39999999999998</v>
      </c>
    </row>
    <row r="1157" spans="1:19">
      <c r="A1157" s="14">
        <f t="shared" si="58"/>
        <v>1157</v>
      </c>
      <c r="B1157" s="121" t="s">
        <v>2327</v>
      </c>
      <c r="C1157" s="121" t="s">
        <v>2328</v>
      </c>
      <c r="D1157" s="121"/>
      <c r="E1157" s="121" t="s">
        <v>2329</v>
      </c>
      <c r="F1157" s="121" t="s">
        <v>52</v>
      </c>
      <c r="G1157" s="121" t="s">
        <v>45</v>
      </c>
      <c r="H1157" s="122">
        <v>2024</v>
      </c>
      <c r="I1157" s="74">
        <v>284.3</v>
      </c>
      <c r="J1157" s="74">
        <v>0</v>
      </c>
      <c r="K1157" s="74">
        <v>284.3</v>
      </c>
      <c r="L1157" s="74">
        <v>284.3</v>
      </c>
      <c r="M1157" s="74">
        <v>284.3</v>
      </c>
      <c r="N1157" s="74">
        <v>284.3</v>
      </c>
      <c r="O1157" s="74">
        <v>284.3</v>
      </c>
      <c r="P1157" s="74">
        <v>284.3</v>
      </c>
      <c r="Q1157" s="74">
        <v>284.3</v>
      </c>
      <c r="R1157" s="74">
        <v>284.3</v>
      </c>
      <c r="S1157" s="74">
        <v>284.3</v>
      </c>
    </row>
    <row r="1158" spans="1:19">
      <c r="A1158" s="14">
        <f t="shared" ref="A1158:A1221" si="59">A1157+1</f>
        <v>1158</v>
      </c>
      <c r="B1158" s="121" t="s">
        <v>2464</v>
      </c>
      <c r="C1158" s="121" t="s">
        <v>2465</v>
      </c>
      <c r="D1158" s="121"/>
      <c r="E1158" s="121" t="s">
        <v>2352</v>
      </c>
      <c r="F1158" s="121" t="s">
        <v>52</v>
      </c>
      <c r="G1158" s="121" t="s">
        <v>45</v>
      </c>
      <c r="H1158" s="122">
        <v>2022</v>
      </c>
      <c r="I1158" s="74">
        <v>250</v>
      </c>
      <c r="J1158" s="74">
        <v>250</v>
      </c>
      <c r="K1158" s="74">
        <v>250</v>
      </c>
      <c r="L1158" s="74">
        <v>250</v>
      </c>
      <c r="M1158" s="74">
        <v>250</v>
      </c>
      <c r="N1158" s="74">
        <v>250</v>
      </c>
      <c r="O1158" s="74">
        <v>250</v>
      </c>
      <c r="P1158" s="74">
        <v>250</v>
      </c>
      <c r="Q1158" s="74">
        <v>250</v>
      </c>
      <c r="R1158" s="74">
        <v>250</v>
      </c>
      <c r="S1158" s="74">
        <v>250</v>
      </c>
    </row>
    <row r="1159" spans="1:19">
      <c r="A1159" s="14">
        <f t="shared" si="59"/>
        <v>1159</v>
      </c>
      <c r="B1159" s="121" t="s">
        <v>2787</v>
      </c>
      <c r="C1159" s="121" t="s">
        <v>2788</v>
      </c>
      <c r="D1159" s="121"/>
      <c r="E1159" s="121" t="s">
        <v>1794</v>
      </c>
      <c r="F1159" s="121" t="s">
        <v>52</v>
      </c>
      <c r="G1159" s="121" t="s">
        <v>45</v>
      </c>
      <c r="H1159" s="122">
        <v>2022</v>
      </c>
      <c r="I1159" s="74">
        <v>50</v>
      </c>
      <c r="J1159" s="74">
        <v>50</v>
      </c>
      <c r="K1159" s="74">
        <v>50</v>
      </c>
      <c r="L1159" s="74">
        <v>50</v>
      </c>
      <c r="M1159" s="74">
        <v>50</v>
      </c>
      <c r="N1159" s="74">
        <v>50</v>
      </c>
      <c r="O1159" s="74">
        <v>50</v>
      </c>
      <c r="P1159" s="74">
        <v>50</v>
      </c>
      <c r="Q1159" s="74">
        <v>50</v>
      </c>
      <c r="R1159" s="74">
        <v>50</v>
      </c>
      <c r="S1159" s="74">
        <v>50</v>
      </c>
    </row>
    <row r="1160" spans="1:19">
      <c r="A1160" s="14">
        <f t="shared" si="59"/>
        <v>1160</v>
      </c>
      <c r="B1160" s="121" t="s">
        <v>3345</v>
      </c>
      <c r="C1160" s="121" t="s">
        <v>3346</v>
      </c>
      <c r="D1160" s="121"/>
      <c r="E1160" s="121" t="s">
        <v>397</v>
      </c>
      <c r="F1160" s="121" t="s">
        <v>52</v>
      </c>
      <c r="G1160" s="121" t="s">
        <v>45</v>
      </c>
      <c r="H1160" s="122">
        <v>2023</v>
      </c>
      <c r="I1160" s="74">
        <v>245</v>
      </c>
      <c r="J1160" s="74">
        <v>245</v>
      </c>
      <c r="K1160" s="74">
        <v>245</v>
      </c>
      <c r="L1160" s="74">
        <v>245</v>
      </c>
      <c r="M1160" s="74">
        <v>245</v>
      </c>
      <c r="N1160" s="74">
        <v>245</v>
      </c>
      <c r="O1160" s="74">
        <v>245</v>
      </c>
      <c r="P1160" s="74">
        <v>245</v>
      </c>
      <c r="Q1160" s="74">
        <v>245</v>
      </c>
      <c r="R1160" s="74">
        <v>245</v>
      </c>
      <c r="S1160" s="74">
        <v>245</v>
      </c>
    </row>
    <row r="1161" spans="1:19">
      <c r="A1161" s="14">
        <f t="shared" si="59"/>
        <v>1161</v>
      </c>
      <c r="B1161" s="121" t="s">
        <v>2466</v>
      </c>
      <c r="C1161" s="121" t="s">
        <v>2467</v>
      </c>
      <c r="D1161" s="121"/>
      <c r="E1161" s="121" t="s">
        <v>2468</v>
      </c>
      <c r="F1161" s="121" t="s">
        <v>52</v>
      </c>
      <c r="G1161" s="121" t="s">
        <v>45</v>
      </c>
      <c r="H1161" s="122">
        <v>2022</v>
      </c>
      <c r="I1161" s="74">
        <v>321.8</v>
      </c>
      <c r="J1161" s="74">
        <v>321.8</v>
      </c>
      <c r="K1161" s="74">
        <v>321.8</v>
      </c>
      <c r="L1161" s="74">
        <v>321.8</v>
      </c>
      <c r="M1161" s="74">
        <v>321.8</v>
      </c>
      <c r="N1161" s="74">
        <v>321.8</v>
      </c>
      <c r="O1161" s="74">
        <v>321.8</v>
      </c>
      <c r="P1161" s="74">
        <v>321.8</v>
      </c>
      <c r="Q1161" s="74">
        <v>321.8</v>
      </c>
      <c r="R1161" s="74">
        <v>321.8</v>
      </c>
      <c r="S1161" s="74">
        <v>321.8</v>
      </c>
    </row>
    <row r="1162" spans="1:19">
      <c r="A1162" s="14">
        <f t="shared" si="59"/>
        <v>1162</v>
      </c>
      <c r="B1162" s="121" t="s">
        <v>2330</v>
      </c>
      <c r="C1162" s="121" t="s">
        <v>2331</v>
      </c>
      <c r="D1162" s="121"/>
      <c r="E1162" s="121" t="s">
        <v>89</v>
      </c>
      <c r="F1162" s="121" t="s">
        <v>52</v>
      </c>
      <c r="G1162" s="121" t="s">
        <v>47</v>
      </c>
      <c r="H1162" s="122">
        <v>2024</v>
      </c>
      <c r="I1162" s="74">
        <v>260</v>
      </c>
      <c r="J1162" s="74">
        <v>0</v>
      </c>
      <c r="K1162" s="74">
        <v>260</v>
      </c>
      <c r="L1162" s="74">
        <v>260</v>
      </c>
      <c r="M1162" s="74">
        <v>260</v>
      </c>
      <c r="N1162" s="74">
        <v>260</v>
      </c>
      <c r="O1162" s="74">
        <v>260</v>
      </c>
      <c r="P1162" s="74">
        <v>260</v>
      </c>
      <c r="Q1162" s="74">
        <v>260</v>
      </c>
      <c r="R1162" s="74">
        <v>260</v>
      </c>
      <c r="S1162" s="74">
        <v>260</v>
      </c>
    </row>
    <row r="1163" spans="1:19">
      <c r="A1163" s="14">
        <f t="shared" si="59"/>
        <v>1163</v>
      </c>
      <c r="B1163" s="121" t="s">
        <v>3347</v>
      </c>
      <c r="C1163" s="121" t="s">
        <v>3348</v>
      </c>
      <c r="D1163" s="121"/>
      <c r="E1163" s="121" t="s">
        <v>124</v>
      </c>
      <c r="F1163" s="121" t="s">
        <v>52</v>
      </c>
      <c r="G1163" s="121" t="s">
        <v>46</v>
      </c>
      <c r="H1163" s="122">
        <v>2023</v>
      </c>
      <c r="I1163" s="74">
        <v>253.2</v>
      </c>
      <c r="J1163" s="74">
        <v>0</v>
      </c>
      <c r="K1163" s="74">
        <v>253.2</v>
      </c>
      <c r="L1163" s="74">
        <v>253.2</v>
      </c>
      <c r="M1163" s="74">
        <v>253.2</v>
      </c>
      <c r="N1163" s="74">
        <v>253.2</v>
      </c>
      <c r="O1163" s="74">
        <v>253.2</v>
      </c>
      <c r="P1163" s="74">
        <v>253.2</v>
      </c>
      <c r="Q1163" s="74">
        <v>253.2</v>
      </c>
      <c r="R1163" s="74">
        <v>253.2</v>
      </c>
      <c r="S1163" s="74">
        <v>253.2</v>
      </c>
    </row>
    <row r="1164" spans="1:19">
      <c r="A1164" s="14">
        <f t="shared" si="59"/>
        <v>1164</v>
      </c>
      <c r="B1164" s="121" t="s">
        <v>2332</v>
      </c>
      <c r="C1164" s="121" t="s">
        <v>2333</v>
      </c>
      <c r="D1164" s="121"/>
      <c r="E1164" s="121" t="s">
        <v>297</v>
      </c>
      <c r="F1164" s="121" t="s">
        <v>52</v>
      </c>
      <c r="G1164" s="121" t="s">
        <v>46</v>
      </c>
      <c r="H1164" s="122">
        <v>2024</v>
      </c>
      <c r="I1164" s="74">
        <v>350</v>
      </c>
      <c r="J1164" s="74">
        <v>0</v>
      </c>
      <c r="K1164" s="74">
        <v>350</v>
      </c>
      <c r="L1164" s="74">
        <v>350</v>
      </c>
      <c r="M1164" s="74">
        <v>350</v>
      </c>
      <c r="N1164" s="74">
        <v>350</v>
      </c>
      <c r="O1164" s="74">
        <v>350</v>
      </c>
      <c r="P1164" s="74">
        <v>350</v>
      </c>
      <c r="Q1164" s="74">
        <v>350</v>
      </c>
      <c r="R1164" s="74">
        <v>350</v>
      </c>
      <c r="S1164" s="74">
        <v>350</v>
      </c>
    </row>
    <row r="1165" spans="1:19">
      <c r="A1165" s="14">
        <f t="shared" si="59"/>
        <v>1165</v>
      </c>
      <c r="B1165" s="121" t="s">
        <v>3701</v>
      </c>
      <c r="C1165" s="121" t="s">
        <v>3702</v>
      </c>
      <c r="D1165" s="121"/>
      <c r="E1165" s="121" t="s">
        <v>954</v>
      </c>
      <c r="F1165" s="121" t="s">
        <v>52</v>
      </c>
      <c r="G1165" s="121" t="s">
        <v>46</v>
      </c>
      <c r="H1165" s="122">
        <v>2023</v>
      </c>
      <c r="I1165" s="74">
        <v>95</v>
      </c>
      <c r="J1165" s="74">
        <v>0</v>
      </c>
      <c r="K1165" s="74">
        <v>95</v>
      </c>
      <c r="L1165" s="74">
        <v>95</v>
      </c>
      <c r="M1165" s="74">
        <v>95</v>
      </c>
      <c r="N1165" s="74">
        <v>95</v>
      </c>
      <c r="O1165" s="74">
        <v>95</v>
      </c>
      <c r="P1165" s="74">
        <v>95</v>
      </c>
      <c r="Q1165" s="74">
        <v>95</v>
      </c>
      <c r="R1165" s="74">
        <v>95</v>
      </c>
      <c r="S1165" s="74">
        <v>95</v>
      </c>
    </row>
    <row r="1166" spans="1:19">
      <c r="A1166" s="14">
        <f t="shared" si="59"/>
        <v>1166</v>
      </c>
      <c r="B1166" s="121" t="s">
        <v>2404</v>
      </c>
      <c r="C1166" s="121" t="s">
        <v>2405</v>
      </c>
      <c r="D1166" s="121"/>
      <c r="E1166" s="121" t="s">
        <v>1508</v>
      </c>
      <c r="F1166" s="121" t="s">
        <v>52</v>
      </c>
      <c r="G1166" s="121" t="s">
        <v>45</v>
      </c>
      <c r="H1166" s="122">
        <v>2023</v>
      </c>
      <c r="I1166" s="74">
        <v>250</v>
      </c>
      <c r="J1166" s="74">
        <v>250</v>
      </c>
      <c r="K1166" s="74">
        <v>250</v>
      </c>
      <c r="L1166" s="74">
        <v>250</v>
      </c>
      <c r="M1166" s="74">
        <v>250</v>
      </c>
      <c r="N1166" s="74">
        <v>250</v>
      </c>
      <c r="O1166" s="74">
        <v>250</v>
      </c>
      <c r="P1166" s="74">
        <v>250</v>
      </c>
      <c r="Q1166" s="74">
        <v>250</v>
      </c>
      <c r="R1166" s="74">
        <v>250</v>
      </c>
      <c r="S1166" s="74">
        <v>250</v>
      </c>
    </row>
    <row r="1167" spans="1:19">
      <c r="A1167" s="14">
        <f t="shared" si="59"/>
        <v>1167</v>
      </c>
      <c r="B1167" s="121" t="s">
        <v>2789</v>
      </c>
      <c r="C1167" s="121" t="s">
        <v>2790</v>
      </c>
      <c r="D1167" s="121"/>
      <c r="E1167" s="121" t="s">
        <v>1508</v>
      </c>
      <c r="F1167" s="121" t="s">
        <v>52</v>
      </c>
      <c r="G1167" s="121" t="s">
        <v>45</v>
      </c>
      <c r="H1167" s="122">
        <v>2023</v>
      </c>
      <c r="I1167" s="74">
        <v>250</v>
      </c>
      <c r="J1167" s="74">
        <v>250</v>
      </c>
      <c r="K1167" s="74">
        <v>250</v>
      </c>
      <c r="L1167" s="74">
        <v>250</v>
      </c>
      <c r="M1167" s="74">
        <v>250</v>
      </c>
      <c r="N1167" s="74">
        <v>250</v>
      </c>
      <c r="O1167" s="74">
        <v>250</v>
      </c>
      <c r="P1167" s="74">
        <v>250</v>
      </c>
      <c r="Q1167" s="74">
        <v>250</v>
      </c>
      <c r="R1167" s="74">
        <v>250</v>
      </c>
      <c r="S1167" s="74">
        <v>250</v>
      </c>
    </row>
    <row r="1168" spans="1:19">
      <c r="A1168" s="14">
        <f t="shared" si="59"/>
        <v>1168</v>
      </c>
      <c r="B1168" s="121" t="s">
        <v>3081</v>
      </c>
      <c r="C1168" s="121" t="s">
        <v>2316</v>
      </c>
      <c r="D1168" s="121"/>
      <c r="E1168" s="121" t="s">
        <v>267</v>
      </c>
      <c r="F1168" s="121" t="s">
        <v>52</v>
      </c>
      <c r="G1168" s="121" t="s">
        <v>221</v>
      </c>
      <c r="H1168" s="122">
        <v>2022</v>
      </c>
      <c r="I1168" s="74">
        <v>100</v>
      </c>
      <c r="J1168" s="74">
        <v>100</v>
      </c>
      <c r="K1168" s="74">
        <v>100</v>
      </c>
      <c r="L1168" s="74">
        <v>100</v>
      </c>
      <c r="M1168" s="74">
        <v>100</v>
      </c>
      <c r="N1168" s="74">
        <v>100</v>
      </c>
      <c r="O1168" s="74">
        <v>100</v>
      </c>
      <c r="P1168" s="74">
        <v>100</v>
      </c>
      <c r="Q1168" s="74">
        <v>100</v>
      </c>
      <c r="R1168" s="74">
        <v>100</v>
      </c>
      <c r="S1168" s="74">
        <v>100</v>
      </c>
    </row>
    <row r="1169" spans="1:19">
      <c r="A1169" s="14">
        <f t="shared" si="59"/>
        <v>1169</v>
      </c>
      <c r="B1169" s="121" t="s">
        <v>2791</v>
      </c>
      <c r="C1169" s="121" t="s">
        <v>2792</v>
      </c>
      <c r="D1169" s="121"/>
      <c r="E1169" s="121" t="s">
        <v>267</v>
      </c>
      <c r="F1169" s="121" t="s">
        <v>52</v>
      </c>
      <c r="G1169" s="121" t="s">
        <v>221</v>
      </c>
      <c r="H1169" s="122">
        <v>2023</v>
      </c>
      <c r="I1169" s="74">
        <v>202.8</v>
      </c>
      <c r="J1169" s="74">
        <v>202.8</v>
      </c>
      <c r="K1169" s="74">
        <v>202.8</v>
      </c>
      <c r="L1169" s="74">
        <v>202.8</v>
      </c>
      <c r="M1169" s="74">
        <v>202.8</v>
      </c>
      <c r="N1169" s="74">
        <v>202.8</v>
      </c>
      <c r="O1169" s="74">
        <v>202.8</v>
      </c>
      <c r="P1169" s="74">
        <v>202.8</v>
      </c>
      <c r="Q1169" s="74">
        <v>202.8</v>
      </c>
      <c r="R1169" s="74">
        <v>202.8</v>
      </c>
      <c r="S1169" s="74">
        <v>202.8</v>
      </c>
    </row>
    <row r="1170" spans="1:19">
      <c r="A1170" s="14">
        <f t="shared" si="59"/>
        <v>1170</v>
      </c>
      <c r="B1170" s="121" t="s">
        <v>2334</v>
      </c>
      <c r="C1170" s="121" t="s">
        <v>2335</v>
      </c>
      <c r="D1170" s="121"/>
      <c r="E1170" s="121" t="s">
        <v>256</v>
      </c>
      <c r="F1170" s="121" t="s">
        <v>52</v>
      </c>
      <c r="G1170" s="121" t="s">
        <v>45</v>
      </c>
      <c r="H1170" s="122">
        <v>2022</v>
      </c>
      <c r="I1170" s="74">
        <v>200</v>
      </c>
      <c r="J1170" s="74">
        <v>200</v>
      </c>
      <c r="K1170" s="74">
        <v>200</v>
      </c>
      <c r="L1170" s="74">
        <v>200</v>
      </c>
      <c r="M1170" s="74">
        <v>200</v>
      </c>
      <c r="N1170" s="74">
        <v>200</v>
      </c>
      <c r="O1170" s="74">
        <v>200</v>
      </c>
      <c r="P1170" s="74">
        <v>200</v>
      </c>
      <c r="Q1170" s="74">
        <v>200</v>
      </c>
      <c r="R1170" s="74">
        <v>200</v>
      </c>
      <c r="S1170" s="74">
        <v>200</v>
      </c>
    </row>
    <row r="1171" spans="1:19">
      <c r="A1171" s="14">
        <f t="shared" si="59"/>
        <v>1171</v>
      </c>
      <c r="B1171" s="121" t="s">
        <v>2471</v>
      </c>
      <c r="C1171" s="121" t="s">
        <v>2318</v>
      </c>
      <c r="D1171" s="121"/>
      <c r="E1171" s="121" t="s">
        <v>469</v>
      </c>
      <c r="F1171" s="121" t="s">
        <v>52</v>
      </c>
      <c r="G1171" s="121" t="s">
        <v>45</v>
      </c>
      <c r="H1171" s="122">
        <v>2023</v>
      </c>
      <c r="I1171" s="74">
        <v>200</v>
      </c>
      <c r="J1171" s="74">
        <v>200</v>
      </c>
      <c r="K1171" s="74">
        <v>200</v>
      </c>
      <c r="L1171" s="74">
        <v>200</v>
      </c>
      <c r="M1171" s="74">
        <v>200</v>
      </c>
      <c r="N1171" s="74">
        <v>200</v>
      </c>
      <c r="O1171" s="74">
        <v>200</v>
      </c>
      <c r="P1171" s="74">
        <v>200</v>
      </c>
      <c r="Q1171" s="74">
        <v>200</v>
      </c>
      <c r="R1171" s="74">
        <v>200</v>
      </c>
      <c r="S1171" s="74">
        <v>200</v>
      </c>
    </row>
    <row r="1172" spans="1:19">
      <c r="A1172" s="14">
        <f t="shared" si="59"/>
        <v>1172</v>
      </c>
      <c r="B1172" s="121" t="s">
        <v>2336</v>
      </c>
      <c r="C1172" s="121" t="s">
        <v>2337</v>
      </c>
      <c r="D1172" s="121"/>
      <c r="E1172" s="121" t="s">
        <v>297</v>
      </c>
      <c r="F1172" s="121" t="s">
        <v>52</v>
      </c>
      <c r="G1172" s="121" t="s">
        <v>46</v>
      </c>
      <c r="H1172" s="122">
        <v>2023</v>
      </c>
      <c r="I1172" s="74">
        <v>233.5</v>
      </c>
      <c r="J1172" s="74">
        <v>233.5</v>
      </c>
      <c r="K1172" s="74">
        <v>233.5</v>
      </c>
      <c r="L1172" s="74">
        <v>233.5</v>
      </c>
      <c r="M1172" s="74">
        <v>233.5</v>
      </c>
      <c r="N1172" s="74">
        <v>233.5</v>
      </c>
      <c r="O1172" s="74">
        <v>233.5</v>
      </c>
      <c r="P1172" s="74">
        <v>233.5</v>
      </c>
      <c r="Q1172" s="74">
        <v>233.5</v>
      </c>
      <c r="R1172" s="74">
        <v>233.5</v>
      </c>
      <c r="S1172" s="74">
        <v>233.5</v>
      </c>
    </row>
    <row r="1173" spans="1:19">
      <c r="A1173" s="14">
        <f t="shared" si="59"/>
        <v>1173</v>
      </c>
      <c r="B1173" s="121" t="s">
        <v>2793</v>
      </c>
      <c r="C1173" s="121" t="s">
        <v>2794</v>
      </c>
      <c r="D1173" s="121"/>
      <c r="E1173" s="121" t="s">
        <v>2795</v>
      </c>
      <c r="F1173" s="121" t="s">
        <v>52</v>
      </c>
      <c r="G1173" s="121" t="s">
        <v>46</v>
      </c>
      <c r="H1173" s="122">
        <v>2023</v>
      </c>
      <c r="I1173" s="74">
        <v>150.80000000000001</v>
      </c>
      <c r="J1173" s="74">
        <v>150.80000000000001</v>
      </c>
      <c r="K1173" s="74">
        <v>150.80000000000001</v>
      </c>
      <c r="L1173" s="74">
        <v>150.80000000000001</v>
      </c>
      <c r="M1173" s="74">
        <v>150.80000000000001</v>
      </c>
      <c r="N1173" s="74">
        <v>150.80000000000001</v>
      </c>
      <c r="O1173" s="74">
        <v>150.80000000000001</v>
      </c>
      <c r="P1173" s="74">
        <v>150.80000000000001</v>
      </c>
      <c r="Q1173" s="74">
        <v>150.80000000000001</v>
      </c>
      <c r="R1173" s="74">
        <v>150.80000000000001</v>
      </c>
      <c r="S1173" s="74">
        <v>150.80000000000001</v>
      </c>
    </row>
    <row r="1174" spans="1:19">
      <c r="A1174" s="14">
        <f t="shared" si="59"/>
        <v>1174</v>
      </c>
      <c r="B1174" s="121" t="s">
        <v>2338</v>
      </c>
      <c r="C1174" s="121" t="s">
        <v>2339</v>
      </c>
      <c r="D1174" s="121"/>
      <c r="E1174" s="121" t="s">
        <v>1590</v>
      </c>
      <c r="F1174" s="121" t="s">
        <v>52</v>
      </c>
      <c r="G1174" s="121" t="s">
        <v>90</v>
      </c>
      <c r="H1174" s="122">
        <v>2023</v>
      </c>
      <c r="I1174" s="74">
        <v>100</v>
      </c>
      <c r="J1174" s="74">
        <v>100</v>
      </c>
      <c r="K1174" s="74">
        <v>100</v>
      </c>
      <c r="L1174" s="74">
        <v>100</v>
      </c>
      <c r="M1174" s="74">
        <v>100</v>
      </c>
      <c r="N1174" s="74">
        <v>100</v>
      </c>
      <c r="O1174" s="74">
        <v>100</v>
      </c>
      <c r="P1174" s="74">
        <v>100</v>
      </c>
      <c r="Q1174" s="74">
        <v>100</v>
      </c>
      <c r="R1174" s="74">
        <v>100</v>
      </c>
      <c r="S1174" s="74">
        <v>100</v>
      </c>
    </row>
    <row r="1175" spans="1:19">
      <c r="A1175" s="14">
        <f t="shared" si="59"/>
        <v>1175</v>
      </c>
      <c r="B1175" s="121" t="s">
        <v>3349</v>
      </c>
      <c r="C1175" s="121" t="s">
        <v>3350</v>
      </c>
      <c r="D1175" s="121"/>
      <c r="E1175" s="121" t="s">
        <v>3351</v>
      </c>
      <c r="F1175" s="121" t="s">
        <v>52</v>
      </c>
      <c r="G1175" s="121" t="s">
        <v>46</v>
      </c>
      <c r="H1175" s="122">
        <v>2024</v>
      </c>
      <c r="I1175" s="74">
        <v>205.2</v>
      </c>
      <c r="J1175" s="74">
        <v>0</v>
      </c>
      <c r="K1175" s="74">
        <v>205.2</v>
      </c>
      <c r="L1175" s="74">
        <v>205.2</v>
      </c>
      <c r="M1175" s="74">
        <v>205.2</v>
      </c>
      <c r="N1175" s="74">
        <v>205.2</v>
      </c>
      <c r="O1175" s="74">
        <v>205.2</v>
      </c>
      <c r="P1175" s="74">
        <v>205.2</v>
      </c>
      <c r="Q1175" s="74">
        <v>205.2</v>
      </c>
      <c r="R1175" s="74">
        <v>205.2</v>
      </c>
      <c r="S1175" s="74">
        <v>205.2</v>
      </c>
    </row>
    <row r="1176" spans="1:19">
      <c r="A1176" s="14">
        <f t="shared" si="59"/>
        <v>1176</v>
      </c>
      <c r="B1176" s="121" t="s">
        <v>2472</v>
      </c>
      <c r="C1176" s="121" t="s">
        <v>2473</v>
      </c>
      <c r="D1176" s="121"/>
      <c r="E1176" s="121" t="s">
        <v>513</v>
      </c>
      <c r="F1176" s="121" t="s">
        <v>52</v>
      </c>
      <c r="G1176" s="121" t="s">
        <v>45</v>
      </c>
      <c r="H1176" s="122">
        <v>2023</v>
      </c>
      <c r="I1176" s="74">
        <v>50</v>
      </c>
      <c r="J1176" s="74">
        <v>50</v>
      </c>
      <c r="K1176" s="74">
        <v>50</v>
      </c>
      <c r="L1176" s="74">
        <v>50</v>
      </c>
      <c r="M1176" s="74">
        <v>50</v>
      </c>
      <c r="N1176" s="74">
        <v>50</v>
      </c>
      <c r="O1176" s="74">
        <v>50</v>
      </c>
      <c r="P1176" s="74">
        <v>50</v>
      </c>
      <c r="Q1176" s="74">
        <v>50</v>
      </c>
      <c r="R1176" s="74">
        <v>50</v>
      </c>
      <c r="S1176" s="74">
        <v>50</v>
      </c>
    </row>
    <row r="1177" spans="1:19">
      <c r="A1177" s="14">
        <f t="shared" si="59"/>
        <v>1177</v>
      </c>
      <c r="B1177" s="121" t="s">
        <v>1656</v>
      </c>
      <c r="C1177" s="121" t="s">
        <v>1657</v>
      </c>
      <c r="D1177" s="121"/>
      <c r="E1177" s="121" t="s">
        <v>130</v>
      </c>
      <c r="F1177" s="121" t="s">
        <v>52</v>
      </c>
      <c r="G1177" s="121" t="s">
        <v>47</v>
      </c>
      <c r="H1177" s="122">
        <v>2023</v>
      </c>
      <c r="I1177" s="74">
        <v>203</v>
      </c>
      <c r="J1177" s="74">
        <v>203</v>
      </c>
      <c r="K1177" s="74">
        <v>203</v>
      </c>
      <c r="L1177" s="74">
        <v>203</v>
      </c>
      <c r="M1177" s="74">
        <v>203</v>
      </c>
      <c r="N1177" s="74">
        <v>203</v>
      </c>
      <c r="O1177" s="74">
        <v>203</v>
      </c>
      <c r="P1177" s="74">
        <v>203</v>
      </c>
      <c r="Q1177" s="74">
        <v>203</v>
      </c>
      <c r="R1177" s="74">
        <v>203</v>
      </c>
      <c r="S1177" s="74">
        <v>203</v>
      </c>
    </row>
    <row r="1178" spans="1:19">
      <c r="A1178" s="14">
        <f t="shared" si="59"/>
        <v>1178</v>
      </c>
      <c r="B1178" s="121" t="s">
        <v>2474</v>
      </c>
      <c r="C1178" s="121" t="s">
        <v>2475</v>
      </c>
      <c r="D1178" s="121"/>
      <c r="E1178" s="121" t="s">
        <v>297</v>
      </c>
      <c r="F1178" s="121" t="s">
        <v>52</v>
      </c>
      <c r="G1178" s="121" t="s">
        <v>46</v>
      </c>
      <c r="H1178" s="122">
        <v>2022</v>
      </c>
      <c r="I1178" s="74">
        <v>609.70000000000005</v>
      </c>
      <c r="J1178" s="74">
        <v>609.70000000000005</v>
      </c>
      <c r="K1178" s="74">
        <v>609.70000000000005</v>
      </c>
      <c r="L1178" s="74">
        <v>609.70000000000005</v>
      </c>
      <c r="M1178" s="74">
        <v>609.70000000000005</v>
      </c>
      <c r="N1178" s="74">
        <v>609.70000000000005</v>
      </c>
      <c r="O1178" s="74">
        <v>609.70000000000005</v>
      </c>
      <c r="P1178" s="74">
        <v>609.70000000000005</v>
      </c>
      <c r="Q1178" s="74">
        <v>609.70000000000005</v>
      </c>
      <c r="R1178" s="74">
        <v>609.70000000000005</v>
      </c>
      <c r="S1178" s="74">
        <v>609.70000000000005</v>
      </c>
    </row>
    <row r="1179" spans="1:19">
      <c r="A1179" s="14">
        <f t="shared" si="59"/>
        <v>1179</v>
      </c>
      <c r="B1179" s="121" t="s">
        <v>2476</v>
      </c>
      <c r="C1179" s="121" t="s">
        <v>2477</v>
      </c>
      <c r="D1179" s="121"/>
      <c r="E1179" s="121" t="s">
        <v>1508</v>
      </c>
      <c r="F1179" s="121" t="s">
        <v>52</v>
      </c>
      <c r="G1179" s="121" t="s">
        <v>45</v>
      </c>
      <c r="H1179" s="122">
        <v>2023</v>
      </c>
      <c r="I1179" s="74">
        <v>103.1</v>
      </c>
      <c r="J1179" s="74">
        <v>103.1</v>
      </c>
      <c r="K1179" s="74">
        <v>103.1</v>
      </c>
      <c r="L1179" s="74">
        <v>103.1</v>
      </c>
      <c r="M1179" s="74">
        <v>103.1</v>
      </c>
      <c r="N1179" s="74">
        <v>103.1</v>
      </c>
      <c r="O1179" s="74">
        <v>103.1</v>
      </c>
      <c r="P1179" s="74">
        <v>103.1</v>
      </c>
      <c r="Q1179" s="74">
        <v>103.1</v>
      </c>
      <c r="R1179" s="74">
        <v>103.1</v>
      </c>
      <c r="S1179" s="74">
        <v>103.1</v>
      </c>
    </row>
    <row r="1180" spans="1:19">
      <c r="A1180" s="14">
        <f t="shared" si="59"/>
        <v>1180</v>
      </c>
      <c r="B1180" s="121" t="s">
        <v>2340</v>
      </c>
      <c r="C1180" s="121" t="s">
        <v>2341</v>
      </c>
      <c r="D1180" s="121"/>
      <c r="E1180" s="121" t="s">
        <v>1608</v>
      </c>
      <c r="F1180" s="121" t="s">
        <v>52</v>
      </c>
      <c r="G1180" s="121" t="s">
        <v>46</v>
      </c>
      <c r="H1180" s="122">
        <v>2022</v>
      </c>
      <c r="I1180" s="74">
        <v>250</v>
      </c>
      <c r="J1180" s="74">
        <v>250</v>
      </c>
      <c r="K1180" s="74">
        <v>250</v>
      </c>
      <c r="L1180" s="74">
        <v>250</v>
      </c>
      <c r="M1180" s="74">
        <v>250</v>
      </c>
      <c r="N1180" s="74">
        <v>250</v>
      </c>
      <c r="O1180" s="74">
        <v>250</v>
      </c>
      <c r="P1180" s="74">
        <v>250</v>
      </c>
      <c r="Q1180" s="74">
        <v>250</v>
      </c>
      <c r="R1180" s="74">
        <v>250</v>
      </c>
      <c r="S1180" s="74">
        <v>250</v>
      </c>
    </row>
    <row r="1181" spans="1:19">
      <c r="A1181" s="14">
        <f t="shared" si="59"/>
        <v>1181</v>
      </c>
      <c r="B1181" s="121" t="s">
        <v>3352</v>
      </c>
      <c r="C1181" s="121" t="s">
        <v>3353</v>
      </c>
      <c r="D1181" s="121"/>
      <c r="E1181" s="121" t="s">
        <v>2329</v>
      </c>
      <c r="F1181" s="121" t="s">
        <v>52</v>
      </c>
      <c r="G1181" s="121" t="s">
        <v>45</v>
      </c>
      <c r="H1181" s="122">
        <v>2022</v>
      </c>
      <c r="I1181" s="74">
        <v>259.10000000000002</v>
      </c>
      <c r="J1181" s="74">
        <v>259.10000000000002</v>
      </c>
      <c r="K1181" s="74">
        <v>259.10000000000002</v>
      </c>
      <c r="L1181" s="74">
        <v>259.10000000000002</v>
      </c>
      <c r="M1181" s="74">
        <v>259.10000000000002</v>
      </c>
      <c r="N1181" s="74">
        <v>259.10000000000002</v>
      </c>
      <c r="O1181" s="74">
        <v>259.10000000000002</v>
      </c>
      <c r="P1181" s="74">
        <v>259.10000000000002</v>
      </c>
      <c r="Q1181" s="74">
        <v>259.10000000000002</v>
      </c>
      <c r="R1181" s="74">
        <v>259.10000000000002</v>
      </c>
      <c r="S1181" s="74">
        <v>259.10000000000002</v>
      </c>
    </row>
    <row r="1182" spans="1:19">
      <c r="A1182" s="14">
        <f t="shared" si="59"/>
        <v>1182</v>
      </c>
      <c r="B1182" s="121" t="s">
        <v>3354</v>
      </c>
      <c r="C1182" s="121" t="s">
        <v>3355</v>
      </c>
      <c r="D1182" s="121"/>
      <c r="E1182" s="121" t="s">
        <v>954</v>
      </c>
      <c r="F1182" s="121" t="s">
        <v>52</v>
      </c>
      <c r="G1182" s="121" t="s">
        <v>46</v>
      </c>
      <c r="H1182" s="122">
        <v>2023</v>
      </c>
      <c r="I1182" s="74">
        <v>123</v>
      </c>
      <c r="J1182" s="74">
        <v>123</v>
      </c>
      <c r="K1182" s="74">
        <v>123</v>
      </c>
      <c r="L1182" s="74">
        <v>123</v>
      </c>
      <c r="M1182" s="74">
        <v>123</v>
      </c>
      <c r="N1182" s="74">
        <v>123</v>
      </c>
      <c r="O1182" s="74">
        <v>123</v>
      </c>
      <c r="P1182" s="74">
        <v>123</v>
      </c>
      <c r="Q1182" s="74">
        <v>123</v>
      </c>
      <c r="R1182" s="74">
        <v>123</v>
      </c>
      <c r="S1182" s="74">
        <v>123</v>
      </c>
    </row>
    <row r="1183" spans="1:19">
      <c r="A1183" s="14">
        <f t="shared" si="59"/>
        <v>1183</v>
      </c>
      <c r="B1183" s="121" t="s">
        <v>2342</v>
      </c>
      <c r="C1183" s="121" t="s">
        <v>2343</v>
      </c>
      <c r="D1183" s="121"/>
      <c r="E1183" s="121" t="s">
        <v>54</v>
      </c>
      <c r="F1183" s="121" t="s">
        <v>52</v>
      </c>
      <c r="G1183" s="121" t="s">
        <v>46</v>
      </c>
      <c r="H1183" s="122">
        <v>2023</v>
      </c>
      <c r="I1183" s="74">
        <v>136</v>
      </c>
      <c r="J1183" s="74">
        <v>136</v>
      </c>
      <c r="K1183" s="74">
        <v>136</v>
      </c>
      <c r="L1183" s="74">
        <v>136</v>
      </c>
      <c r="M1183" s="74">
        <v>136</v>
      </c>
      <c r="N1183" s="74">
        <v>136</v>
      </c>
      <c r="O1183" s="74">
        <v>136</v>
      </c>
      <c r="P1183" s="74">
        <v>136</v>
      </c>
      <c r="Q1183" s="74">
        <v>136</v>
      </c>
      <c r="R1183" s="74">
        <v>136</v>
      </c>
      <c r="S1183" s="74">
        <v>136</v>
      </c>
    </row>
    <row r="1184" spans="1:19">
      <c r="A1184" s="14">
        <f t="shared" si="59"/>
        <v>1184</v>
      </c>
      <c r="B1184" s="121" t="s">
        <v>1792</v>
      </c>
      <c r="C1184" s="121" t="s">
        <v>1793</v>
      </c>
      <c r="D1184" s="121"/>
      <c r="E1184" s="121" t="s">
        <v>1794</v>
      </c>
      <c r="F1184" s="121" t="s">
        <v>52</v>
      </c>
      <c r="G1184" s="121" t="s">
        <v>45</v>
      </c>
      <c r="H1184" s="122">
        <v>2022</v>
      </c>
      <c r="I1184" s="74">
        <v>252</v>
      </c>
      <c r="J1184" s="74">
        <v>252</v>
      </c>
      <c r="K1184" s="74">
        <v>252</v>
      </c>
      <c r="L1184" s="74">
        <v>252</v>
      </c>
      <c r="M1184" s="74">
        <v>252</v>
      </c>
      <c r="N1184" s="74">
        <v>252</v>
      </c>
      <c r="O1184" s="74">
        <v>252</v>
      </c>
      <c r="P1184" s="74">
        <v>252</v>
      </c>
      <c r="Q1184" s="74">
        <v>252</v>
      </c>
      <c r="R1184" s="74">
        <v>252</v>
      </c>
      <c r="S1184" s="74">
        <v>252</v>
      </c>
    </row>
    <row r="1185" spans="1:19">
      <c r="A1185" s="14">
        <f t="shared" si="59"/>
        <v>1185</v>
      </c>
      <c r="B1185" s="121" t="s">
        <v>2796</v>
      </c>
      <c r="C1185" s="121" t="s">
        <v>2797</v>
      </c>
      <c r="D1185" s="121"/>
      <c r="E1185" s="121" t="s">
        <v>1454</v>
      </c>
      <c r="F1185" s="121" t="s">
        <v>52</v>
      </c>
      <c r="G1185" s="121" t="s">
        <v>46</v>
      </c>
      <c r="H1185" s="122">
        <v>2023</v>
      </c>
      <c r="I1185" s="74">
        <v>204.1</v>
      </c>
      <c r="J1185" s="74">
        <v>204.1</v>
      </c>
      <c r="K1185" s="74">
        <v>204.1</v>
      </c>
      <c r="L1185" s="74">
        <v>204.1</v>
      </c>
      <c r="M1185" s="74">
        <v>204.1</v>
      </c>
      <c r="N1185" s="74">
        <v>204.1</v>
      </c>
      <c r="O1185" s="74">
        <v>204.1</v>
      </c>
      <c r="P1185" s="74">
        <v>204.1</v>
      </c>
      <c r="Q1185" s="74">
        <v>204.1</v>
      </c>
      <c r="R1185" s="74">
        <v>204.1</v>
      </c>
      <c r="S1185" s="74">
        <v>204.1</v>
      </c>
    </row>
    <row r="1186" spans="1:19">
      <c r="A1186" s="14">
        <f t="shared" si="59"/>
        <v>1186</v>
      </c>
      <c r="B1186" s="121" t="s">
        <v>3453</v>
      </c>
      <c r="C1186" s="121" t="s">
        <v>1651</v>
      </c>
      <c r="D1186" s="121"/>
      <c r="E1186" s="121" t="s">
        <v>267</v>
      </c>
      <c r="F1186" s="121" t="s">
        <v>52</v>
      </c>
      <c r="G1186" s="121" t="s">
        <v>221</v>
      </c>
      <c r="H1186" s="122">
        <v>2023</v>
      </c>
      <c r="I1186" s="74">
        <v>240</v>
      </c>
      <c r="J1186" s="74">
        <v>240</v>
      </c>
      <c r="K1186" s="74">
        <v>240</v>
      </c>
      <c r="L1186" s="74">
        <v>240</v>
      </c>
      <c r="M1186" s="74">
        <v>240</v>
      </c>
      <c r="N1186" s="74">
        <v>240</v>
      </c>
      <c r="O1186" s="74">
        <v>240</v>
      </c>
      <c r="P1186" s="74">
        <v>240</v>
      </c>
      <c r="Q1186" s="74">
        <v>240</v>
      </c>
      <c r="R1186" s="74">
        <v>240</v>
      </c>
      <c r="S1186" s="74">
        <v>240</v>
      </c>
    </row>
    <row r="1187" spans="1:19">
      <c r="A1187" s="14">
        <f t="shared" si="59"/>
        <v>1187</v>
      </c>
      <c r="B1187" s="121" t="s">
        <v>2798</v>
      </c>
      <c r="C1187" s="121" t="s">
        <v>2799</v>
      </c>
      <c r="D1187" s="121"/>
      <c r="E1187" s="121" t="s">
        <v>297</v>
      </c>
      <c r="F1187" s="121" t="s">
        <v>52</v>
      </c>
      <c r="G1187" s="121" t="s">
        <v>46</v>
      </c>
      <c r="H1187" s="122">
        <v>2022</v>
      </c>
      <c r="I1187" s="74">
        <v>152.30000000000001</v>
      </c>
      <c r="J1187" s="74">
        <v>152.30000000000001</v>
      </c>
      <c r="K1187" s="74">
        <v>152.30000000000001</v>
      </c>
      <c r="L1187" s="74">
        <v>152.30000000000001</v>
      </c>
      <c r="M1187" s="74">
        <v>152.30000000000001</v>
      </c>
      <c r="N1187" s="74">
        <v>152.30000000000001</v>
      </c>
      <c r="O1187" s="74">
        <v>152.30000000000001</v>
      </c>
      <c r="P1187" s="74">
        <v>152.30000000000001</v>
      </c>
      <c r="Q1187" s="74">
        <v>152.30000000000001</v>
      </c>
      <c r="R1187" s="74">
        <v>152.30000000000001</v>
      </c>
      <c r="S1187" s="74">
        <v>152.30000000000001</v>
      </c>
    </row>
    <row r="1188" spans="1:19">
      <c r="A1188" s="14">
        <f t="shared" si="59"/>
        <v>1188</v>
      </c>
      <c r="B1188" s="121" t="s">
        <v>1691</v>
      </c>
      <c r="C1188" s="121" t="s">
        <v>1692</v>
      </c>
      <c r="D1188" s="121"/>
      <c r="E1188" s="121" t="s">
        <v>1347</v>
      </c>
      <c r="F1188" s="121" t="s">
        <v>52</v>
      </c>
      <c r="G1188" s="121" t="s">
        <v>47</v>
      </c>
      <c r="H1188" s="122">
        <v>2023</v>
      </c>
      <c r="I1188" s="74">
        <v>256.10000000000002</v>
      </c>
      <c r="J1188" s="74">
        <v>256.10000000000002</v>
      </c>
      <c r="K1188" s="74">
        <v>256.10000000000002</v>
      </c>
      <c r="L1188" s="74">
        <v>256.10000000000002</v>
      </c>
      <c r="M1188" s="74">
        <v>256.10000000000002</v>
      </c>
      <c r="N1188" s="74">
        <v>256.10000000000002</v>
      </c>
      <c r="O1188" s="74">
        <v>256.10000000000002</v>
      </c>
      <c r="P1188" s="74">
        <v>256.10000000000002</v>
      </c>
      <c r="Q1188" s="74">
        <v>256.10000000000002</v>
      </c>
      <c r="R1188" s="74">
        <v>256.10000000000002</v>
      </c>
      <c r="S1188" s="74">
        <v>256.10000000000002</v>
      </c>
    </row>
    <row r="1189" spans="1:19">
      <c r="A1189" s="14">
        <f t="shared" si="59"/>
        <v>1189</v>
      </c>
      <c r="B1189" s="121" t="s">
        <v>2345</v>
      </c>
      <c r="C1189" s="121" t="s">
        <v>2346</v>
      </c>
      <c r="D1189" s="121"/>
      <c r="E1189" s="121" t="s">
        <v>281</v>
      </c>
      <c r="F1189" s="121" t="s">
        <v>52</v>
      </c>
      <c r="G1189" s="121" t="s">
        <v>90</v>
      </c>
      <c r="H1189" s="122">
        <v>2023</v>
      </c>
      <c r="I1189" s="74">
        <v>195</v>
      </c>
      <c r="J1189" s="74">
        <v>195</v>
      </c>
      <c r="K1189" s="74">
        <v>195</v>
      </c>
      <c r="L1189" s="74">
        <v>195</v>
      </c>
      <c r="M1189" s="74">
        <v>195</v>
      </c>
      <c r="N1189" s="74">
        <v>195</v>
      </c>
      <c r="O1189" s="74">
        <v>195</v>
      </c>
      <c r="P1189" s="74">
        <v>195</v>
      </c>
      <c r="Q1189" s="74">
        <v>195</v>
      </c>
      <c r="R1189" s="74">
        <v>195</v>
      </c>
      <c r="S1189" s="74">
        <v>195</v>
      </c>
    </row>
    <row r="1190" spans="1:19">
      <c r="A1190" s="14">
        <f t="shared" si="59"/>
        <v>1190</v>
      </c>
      <c r="B1190" s="121" t="s">
        <v>2347</v>
      </c>
      <c r="C1190" s="121" t="s">
        <v>2348</v>
      </c>
      <c r="D1190" s="121"/>
      <c r="E1190" s="121" t="s">
        <v>469</v>
      </c>
      <c r="F1190" s="121" t="s">
        <v>52</v>
      </c>
      <c r="G1190" s="121" t="s">
        <v>45</v>
      </c>
      <c r="H1190" s="122">
        <v>2023</v>
      </c>
      <c r="I1190" s="74">
        <v>90</v>
      </c>
      <c r="J1190" s="74">
        <v>0</v>
      </c>
      <c r="K1190" s="74">
        <v>90</v>
      </c>
      <c r="L1190" s="74">
        <v>90</v>
      </c>
      <c r="M1190" s="74">
        <v>90</v>
      </c>
      <c r="N1190" s="74">
        <v>90</v>
      </c>
      <c r="O1190" s="74">
        <v>90</v>
      </c>
      <c r="P1190" s="74">
        <v>90</v>
      </c>
      <c r="Q1190" s="74">
        <v>90</v>
      </c>
      <c r="R1190" s="74">
        <v>90</v>
      </c>
      <c r="S1190" s="74">
        <v>90</v>
      </c>
    </row>
    <row r="1191" spans="1:19">
      <c r="A1191" s="14">
        <f t="shared" si="59"/>
        <v>1191</v>
      </c>
      <c r="B1191" s="121" t="s">
        <v>2349</v>
      </c>
      <c r="C1191" s="121" t="s">
        <v>2350</v>
      </c>
      <c r="D1191" s="121"/>
      <c r="E1191" s="121" t="s">
        <v>48</v>
      </c>
      <c r="F1191" s="121" t="s">
        <v>52</v>
      </c>
      <c r="G1191" s="121" t="s">
        <v>90</v>
      </c>
      <c r="H1191" s="122">
        <v>2022</v>
      </c>
      <c r="I1191" s="74">
        <v>45.7</v>
      </c>
      <c r="J1191" s="74">
        <v>45.7</v>
      </c>
      <c r="K1191" s="74">
        <v>45.7</v>
      </c>
      <c r="L1191" s="74">
        <v>45.7</v>
      </c>
      <c r="M1191" s="74">
        <v>45.7</v>
      </c>
      <c r="N1191" s="74">
        <v>45.7</v>
      </c>
      <c r="O1191" s="74">
        <v>45.7</v>
      </c>
      <c r="P1191" s="74">
        <v>45.7</v>
      </c>
      <c r="Q1191" s="74">
        <v>45.7</v>
      </c>
      <c r="R1191" s="74">
        <v>45.7</v>
      </c>
      <c r="S1191" s="74">
        <v>45.7</v>
      </c>
    </row>
    <row r="1192" spans="1:19">
      <c r="A1192" s="14">
        <f t="shared" si="59"/>
        <v>1192</v>
      </c>
      <c r="B1192" s="121" t="s">
        <v>1795</v>
      </c>
      <c r="C1192" s="121" t="s">
        <v>1796</v>
      </c>
      <c r="D1192" s="121"/>
      <c r="E1192" s="121" t="s">
        <v>1590</v>
      </c>
      <c r="F1192" s="121" t="s">
        <v>52</v>
      </c>
      <c r="G1192" s="121" t="s">
        <v>90</v>
      </c>
      <c r="H1192" s="122">
        <v>2022</v>
      </c>
      <c r="I1192" s="74">
        <v>200</v>
      </c>
      <c r="J1192" s="74">
        <v>200</v>
      </c>
      <c r="K1192" s="74">
        <v>200</v>
      </c>
      <c r="L1192" s="74">
        <v>200</v>
      </c>
      <c r="M1192" s="74">
        <v>200</v>
      </c>
      <c r="N1192" s="74">
        <v>200</v>
      </c>
      <c r="O1192" s="74">
        <v>200</v>
      </c>
      <c r="P1192" s="74">
        <v>200</v>
      </c>
      <c r="Q1192" s="74">
        <v>200</v>
      </c>
      <c r="R1192" s="74">
        <v>200</v>
      </c>
      <c r="S1192" s="74">
        <v>200</v>
      </c>
    </row>
    <row r="1193" spans="1:19">
      <c r="A1193" s="14">
        <f t="shared" si="59"/>
        <v>1193</v>
      </c>
      <c r="B1193" s="121" t="s">
        <v>2353</v>
      </c>
      <c r="C1193" s="121" t="s">
        <v>2354</v>
      </c>
      <c r="D1193" s="121"/>
      <c r="E1193" s="121" t="s">
        <v>1023</v>
      </c>
      <c r="F1193" s="121" t="s">
        <v>52</v>
      </c>
      <c r="G1193" s="121" t="s">
        <v>46</v>
      </c>
      <c r="H1193" s="122">
        <v>2023</v>
      </c>
      <c r="I1193" s="74">
        <v>163</v>
      </c>
      <c r="J1193" s="74">
        <v>163</v>
      </c>
      <c r="K1193" s="74">
        <v>163</v>
      </c>
      <c r="L1193" s="74">
        <v>163</v>
      </c>
      <c r="M1193" s="74">
        <v>163</v>
      </c>
      <c r="N1193" s="74">
        <v>163</v>
      </c>
      <c r="O1193" s="74">
        <v>163</v>
      </c>
      <c r="P1193" s="74">
        <v>163</v>
      </c>
      <c r="Q1193" s="74">
        <v>163</v>
      </c>
      <c r="R1193" s="74">
        <v>163</v>
      </c>
      <c r="S1193" s="74">
        <v>163</v>
      </c>
    </row>
    <row r="1194" spans="1:19">
      <c r="A1194" s="14">
        <f t="shared" si="59"/>
        <v>1194</v>
      </c>
      <c r="B1194" s="119" t="s">
        <v>1665</v>
      </c>
      <c r="C1194" s="119"/>
      <c r="D1194" s="119"/>
      <c r="E1194" s="119"/>
      <c r="F1194" s="119"/>
      <c r="G1194" s="119"/>
      <c r="H1194" s="120"/>
      <c r="I1194" s="71">
        <f t="shared" ref="I1194:S1194" si="60">SUM(I1079:I1193)</f>
        <v>27094.989999999994</v>
      </c>
      <c r="J1194" s="71">
        <f t="shared" si="60"/>
        <v>18832.689999999995</v>
      </c>
      <c r="K1194" s="71">
        <f t="shared" si="60"/>
        <v>25866.789999999994</v>
      </c>
      <c r="L1194" s="71">
        <f t="shared" si="60"/>
        <v>27094.989999999994</v>
      </c>
      <c r="M1194" s="71">
        <f t="shared" si="60"/>
        <v>27094.989999999994</v>
      </c>
      <c r="N1194" s="71">
        <f t="shared" si="60"/>
        <v>27094.989999999994</v>
      </c>
      <c r="O1194" s="71">
        <f t="shared" si="60"/>
        <v>27094.989999999994</v>
      </c>
      <c r="P1194" s="71">
        <f t="shared" si="60"/>
        <v>27094.989999999994</v>
      </c>
      <c r="Q1194" s="71">
        <f t="shared" si="60"/>
        <v>27094.989999999994</v>
      </c>
      <c r="R1194" s="71">
        <f t="shared" si="60"/>
        <v>27094.989999999994</v>
      </c>
      <c r="S1194" s="71">
        <f t="shared" si="60"/>
        <v>27094.989999999994</v>
      </c>
    </row>
    <row r="1195" spans="1:19">
      <c r="A1195" s="14">
        <f t="shared" si="59"/>
        <v>1195</v>
      </c>
      <c r="B1195" s="121" t="s">
        <v>1548</v>
      </c>
      <c r="C1195" s="121"/>
      <c r="D1195" s="121" t="s">
        <v>1666</v>
      </c>
      <c r="E1195" s="121" t="s">
        <v>1413</v>
      </c>
      <c r="F1195" s="121"/>
      <c r="G1195" s="121"/>
      <c r="H1195" s="122"/>
      <c r="I1195" s="74">
        <v>100</v>
      </c>
      <c r="J1195" s="74">
        <v>11</v>
      </c>
      <c r="K1195" s="74">
        <v>11</v>
      </c>
      <c r="L1195" s="74">
        <v>11</v>
      </c>
      <c r="M1195" s="74">
        <v>11</v>
      </c>
      <c r="N1195" s="74">
        <v>11</v>
      </c>
      <c r="O1195" s="74">
        <v>11</v>
      </c>
      <c r="P1195" s="74">
        <v>11</v>
      </c>
      <c r="Q1195" s="74">
        <v>11</v>
      </c>
      <c r="R1195" s="74">
        <v>11</v>
      </c>
      <c r="S1195" s="74">
        <v>11</v>
      </c>
    </row>
    <row r="1196" spans="1:19">
      <c r="A1196" s="14">
        <f t="shared" si="59"/>
        <v>1196</v>
      </c>
      <c r="B1196" s="121"/>
      <c r="C1196" s="121"/>
      <c r="D1196" s="121"/>
      <c r="E1196" s="121"/>
      <c r="F1196" s="121"/>
      <c r="G1196" s="121"/>
      <c r="H1196" s="122"/>
      <c r="I1196" s="74"/>
      <c r="J1196" s="74"/>
      <c r="K1196" s="74"/>
      <c r="L1196" s="74"/>
      <c r="M1196" s="74"/>
      <c r="N1196" s="74"/>
      <c r="O1196" s="74"/>
      <c r="P1196" s="74"/>
      <c r="Q1196" s="74"/>
      <c r="R1196" s="74"/>
      <c r="S1196" s="74"/>
    </row>
    <row r="1197" spans="1:19">
      <c r="A1197" s="14">
        <f t="shared" si="59"/>
        <v>1197</v>
      </c>
      <c r="B1197" s="119" t="s">
        <v>1669</v>
      </c>
      <c r="C1197" s="119"/>
      <c r="D1197" s="119"/>
      <c r="E1197" s="119"/>
      <c r="F1197" s="119"/>
      <c r="G1197" s="119"/>
      <c r="H1197" s="120"/>
      <c r="I1197" s="71"/>
      <c r="J1197" s="71"/>
      <c r="K1197" s="71"/>
      <c r="L1197" s="71"/>
      <c r="M1197" s="71"/>
      <c r="N1197" s="71"/>
      <c r="O1197" s="71"/>
      <c r="P1197" s="71"/>
      <c r="Q1197" s="71"/>
      <c r="R1197" s="71"/>
      <c r="S1197" s="71"/>
    </row>
    <row r="1198" spans="1:19">
      <c r="A1198" s="14">
        <f t="shared" si="59"/>
        <v>1198</v>
      </c>
      <c r="B1198" s="121" t="s">
        <v>3709</v>
      </c>
      <c r="C1198" s="121" t="s">
        <v>3710</v>
      </c>
      <c r="D1198" s="121"/>
      <c r="E1198" s="121" t="s">
        <v>1590</v>
      </c>
      <c r="F1198" s="121" t="s">
        <v>1553</v>
      </c>
      <c r="G1198" s="121" t="s">
        <v>90</v>
      </c>
      <c r="H1198" s="122">
        <v>2023</v>
      </c>
      <c r="I1198" s="74">
        <v>201.13</v>
      </c>
      <c r="J1198" s="74">
        <v>201.13</v>
      </c>
      <c r="K1198" s="74">
        <v>201.13</v>
      </c>
      <c r="L1198" s="74">
        <v>201.13</v>
      </c>
      <c r="M1198" s="74">
        <v>201.13</v>
      </c>
      <c r="N1198" s="74">
        <v>201.13</v>
      </c>
      <c r="O1198" s="74">
        <v>201.13</v>
      </c>
      <c r="P1198" s="74">
        <v>201.13</v>
      </c>
      <c r="Q1198" s="74">
        <v>201.13</v>
      </c>
      <c r="R1198" s="74">
        <v>201.13</v>
      </c>
      <c r="S1198" s="74">
        <v>201.13</v>
      </c>
    </row>
    <row r="1199" spans="1:19">
      <c r="A1199" s="14">
        <f t="shared" si="59"/>
        <v>1199</v>
      </c>
      <c r="B1199" s="121" t="s">
        <v>2478</v>
      </c>
      <c r="C1199" s="121" t="s">
        <v>2479</v>
      </c>
      <c r="D1199" s="121"/>
      <c r="E1199" s="121" t="s">
        <v>2190</v>
      </c>
      <c r="F1199" s="121" t="s">
        <v>1553</v>
      </c>
      <c r="G1199" s="121" t="s">
        <v>45</v>
      </c>
      <c r="H1199" s="122">
        <v>2022</v>
      </c>
      <c r="I1199" s="74">
        <v>71.5</v>
      </c>
      <c r="J1199" s="74">
        <v>71.5</v>
      </c>
      <c r="K1199" s="74">
        <v>71.5</v>
      </c>
      <c r="L1199" s="74">
        <v>71.5</v>
      </c>
      <c r="M1199" s="74">
        <v>71.5</v>
      </c>
      <c r="N1199" s="74">
        <v>71.5</v>
      </c>
      <c r="O1199" s="74">
        <v>71.5</v>
      </c>
      <c r="P1199" s="74">
        <v>71.5</v>
      </c>
      <c r="Q1199" s="74">
        <v>71.5</v>
      </c>
      <c r="R1199" s="74">
        <v>71.5</v>
      </c>
      <c r="S1199" s="74">
        <v>71.5</v>
      </c>
    </row>
    <row r="1200" spans="1:19">
      <c r="A1200" s="14">
        <f t="shared" si="59"/>
        <v>1200</v>
      </c>
      <c r="B1200" s="121" t="s">
        <v>3356</v>
      </c>
      <c r="C1200" s="121" t="s">
        <v>3357</v>
      </c>
      <c r="D1200" s="121"/>
      <c r="E1200" s="121" t="s">
        <v>63</v>
      </c>
      <c r="F1200" s="121" t="s">
        <v>1553</v>
      </c>
      <c r="G1200" s="121" t="s">
        <v>46</v>
      </c>
      <c r="H1200" s="122">
        <v>2023</v>
      </c>
      <c r="I1200" s="74">
        <v>205</v>
      </c>
      <c r="J1200" s="74">
        <v>205</v>
      </c>
      <c r="K1200" s="74">
        <v>205</v>
      </c>
      <c r="L1200" s="74">
        <v>205</v>
      </c>
      <c r="M1200" s="74">
        <v>205</v>
      </c>
      <c r="N1200" s="74">
        <v>205</v>
      </c>
      <c r="O1200" s="74">
        <v>205</v>
      </c>
      <c r="P1200" s="74">
        <v>205</v>
      </c>
      <c r="Q1200" s="74">
        <v>205</v>
      </c>
      <c r="R1200" s="74">
        <v>205</v>
      </c>
      <c r="S1200" s="74">
        <v>205</v>
      </c>
    </row>
    <row r="1201" spans="1:20">
      <c r="A1201" s="14">
        <f t="shared" si="59"/>
        <v>1201</v>
      </c>
      <c r="B1201" s="121" t="s">
        <v>2800</v>
      </c>
      <c r="C1201" s="121" t="s">
        <v>2801</v>
      </c>
      <c r="D1201" s="121"/>
      <c r="E1201" s="121" t="s">
        <v>248</v>
      </c>
      <c r="F1201" s="121" t="s">
        <v>1553</v>
      </c>
      <c r="G1201" s="121" t="s">
        <v>46</v>
      </c>
      <c r="H1201" s="122">
        <v>2022</v>
      </c>
      <c r="I1201" s="74">
        <v>80</v>
      </c>
      <c r="J1201" s="74">
        <v>80</v>
      </c>
      <c r="K1201" s="74">
        <v>80</v>
      </c>
      <c r="L1201" s="74">
        <v>80</v>
      </c>
      <c r="M1201" s="74">
        <v>80</v>
      </c>
      <c r="N1201" s="74">
        <v>80</v>
      </c>
      <c r="O1201" s="74">
        <v>80</v>
      </c>
      <c r="P1201" s="74">
        <v>80</v>
      </c>
      <c r="Q1201" s="74">
        <v>80</v>
      </c>
      <c r="R1201" s="74">
        <v>80</v>
      </c>
      <c r="S1201" s="74">
        <v>80</v>
      </c>
    </row>
    <row r="1202" spans="1:20">
      <c r="A1202" s="14">
        <f t="shared" si="59"/>
        <v>1202</v>
      </c>
      <c r="B1202" s="121" t="s">
        <v>3358</v>
      </c>
      <c r="C1202" s="121" t="s">
        <v>3359</v>
      </c>
      <c r="D1202" s="121"/>
      <c r="E1202" s="121" t="s">
        <v>979</v>
      </c>
      <c r="F1202" s="121" t="s">
        <v>1553</v>
      </c>
      <c r="G1202" s="121" t="s">
        <v>45</v>
      </c>
      <c r="H1202" s="122">
        <v>2022</v>
      </c>
      <c r="I1202" s="74">
        <v>50</v>
      </c>
      <c r="J1202" s="74">
        <v>50</v>
      </c>
      <c r="K1202" s="74">
        <v>50</v>
      </c>
      <c r="L1202" s="74">
        <v>50</v>
      </c>
      <c r="M1202" s="74">
        <v>50</v>
      </c>
      <c r="N1202" s="74">
        <v>50</v>
      </c>
      <c r="O1202" s="74">
        <v>50</v>
      </c>
      <c r="P1202" s="74">
        <v>50</v>
      </c>
      <c r="Q1202" s="74">
        <v>50</v>
      </c>
      <c r="R1202" s="74">
        <v>50</v>
      </c>
      <c r="S1202" s="74">
        <v>50</v>
      </c>
    </row>
    <row r="1203" spans="1:20">
      <c r="A1203" s="14">
        <f t="shared" si="59"/>
        <v>1203</v>
      </c>
      <c r="B1203" s="121" t="s">
        <v>3360</v>
      </c>
      <c r="C1203" s="121" t="s">
        <v>3361</v>
      </c>
      <c r="D1203" s="121"/>
      <c r="E1203" s="121" t="s">
        <v>2329</v>
      </c>
      <c r="F1203" s="121" t="s">
        <v>1553</v>
      </c>
      <c r="G1203" s="121" t="s">
        <v>45</v>
      </c>
      <c r="H1203" s="122">
        <v>2023</v>
      </c>
      <c r="I1203" s="74">
        <v>103.6</v>
      </c>
      <c r="J1203" s="74">
        <v>103.6</v>
      </c>
      <c r="K1203" s="74">
        <v>103.6</v>
      </c>
      <c r="L1203" s="74">
        <v>103.6</v>
      </c>
      <c r="M1203" s="74">
        <v>103.6</v>
      </c>
      <c r="N1203" s="74">
        <v>103.6</v>
      </c>
      <c r="O1203" s="74">
        <v>103.6</v>
      </c>
      <c r="P1203" s="74">
        <v>103.6</v>
      </c>
      <c r="Q1203" s="74">
        <v>103.6</v>
      </c>
      <c r="R1203" s="74">
        <v>103.6</v>
      </c>
      <c r="S1203" s="74">
        <v>103.6</v>
      </c>
    </row>
    <row r="1204" spans="1:20">
      <c r="A1204" s="14">
        <f t="shared" si="59"/>
        <v>1204</v>
      </c>
      <c r="B1204" s="121" t="s">
        <v>2802</v>
      </c>
      <c r="C1204" s="121" t="s">
        <v>2803</v>
      </c>
      <c r="D1204" s="121"/>
      <c r="E1204" s="121" t="s">
        <v>902</v>
      </c>
      <c r="F1204" s="121" t="s">
        <v>1553</v>
      </c>
      <c r="G1204" s="121" t="s">
        <v>47</v>
      </c>
      <c r="H1204" s="122">
        <v>2023</v>
      </c>
      <c r="I1204" s="74">
        <v>70.900000000000006</v>
      </c>
      <c r="J1204" s="74">
        <v>70.900000000000006</v>
      </c>
      <c r="K1204" s="74">
        <v>70.900000000000006</v>
      </c>
      <c r="L1204" s="74">
        <v>70.900000000000006</v>
      </c>
      <c r="M1204" s="74">
        <v>70.900000000000006</v>
      </c>
      <c r="N1204" s="74">
        <v>70.900000000000006</v>
      </c>
      <c r="O1204" s="74">
        <v>70.900000000000006</v>
      </c>
      <c r="P1204" s="74">
        <v>70.900000000000006</v>
      </c>
      <c r="Q1204" s="74">
        <v>70.900000000000006</v>
      </c>
      <c r="R1204" s="74">
        <v>70.900000000000006</v>
      </c>
      <c r="S1204" s="74">
        <v>70.900000000000006</v>
      </c>
    </row>
    <row r="1205" spans="1:20">
      <c r="A1205" s="14">
        <f t="shared" si="59"/>
        <v>1205</v>
      </c>
      <c r="B1205" s="121" t="s">
        <v>2804</v>
      </c>
      <c r="C1205" s="121" t="s">
        <v>2805</v>
      </c>
      <c r="D1205" s="121"/>
      <c r="E1205" s="121" t="s">
        <v>406</v>
      </c>
      <c r="F1205" s="121" t="s">
        <v>1553</v>
      </c>
      <c r="G1205" s="121" t="s">
        <v>46</v>
      </c>
      <c r="H1205" s="122">
        <v>2023</v>
      </c>
      <c r="I1205" s="74">
        <v>202.5</v>
      </c>
      <c r="J1205" s="74">
        <v>202.5</v>
      </c>
      <c r="K1205" s="74">
        <v>202.5</v>
      </c>
      <c r="L1205" s="74">
        <v>202.5</v>
      </c>
      <c r="M1205" s="74">
        <v>202.5</v>
      </c>
      <c r="N1205" s="74">
        <v>202.5</v>
      </c>
      <c r="O1205" s="74">
        <v>202.5</v>
      </c>
      <c r="P1205" s="74">
        <v>202.5</v>
      </c>
      <c r="Q1205" s="74">
        <v>202.5</v>
      </c>
      <c r="R1205" s="74">
        <v>202.5</v>
      </c>
      <c r="S1205" s="74">
        <v>202.5</v>
      </c>
    </row>
    <row r="1206" spans="1:20">
      <c r="A1206" s="14">
        <f t="shared" si="59"/>
        <v>1206</v>
      </c>
      <c r="B1206" s="121" t="s">
        <v>2806</v>
      </c>
      <c r="C1206" s="121" t="s">
        <v>2807</v>
      </c>
      <c r="D1206" s="121"/>
      <c r="E1206" s="121" t="s">
        <v>239</v>
      </c>
      <c r="F1206" s="121" t="s">
        <v>1553</v>
      </c>
      <c r="G1206" s="121" t="s">
        <v>90</v>
      </c>
      <c r="H1206" s="122">
        <v>2023</v>
      </c>
      <c r="I1206" s="74">
        <v>151.9</v>
      </c>
      <c r="J1206" s="74">
        <v>151.9</v>
      </c>
      <c r="K1206" s="74">
        <v>151.9</v>
      </c>
      <c r="L1206" s="74">
        <v>151.9</v>
      </c>
      <c r="M1206" s="74">
        <v>151.9</v>
      </c>
      <c r="N1206" s="74">
        <v>151.9</v>
      </c>
      <c r="O1206" s="74">
        <v>151.9</v>
      </c>
      <c r="P1206" s="74">
        <v>151.9</v>
      </c>
      <c r="Q1206" s="74">
        <v>151.9</v>
      </c>
      <c r="R1206" s="74">
        <v>151.9</v>
      </c>
      <c r="S1206" s="74">
        <v>151.9</v>
      </c>
    </row>
    <row r="1207" spans="1:20">
      <c r="A1207" s="14">
        <f t="shared" si="59"/>
        <v>1207</v>
      </c>
      <c r="B1207" s="121" t="s">
        <v>2355</v>
      </c>
      <c r="C1207" s="121" t="s">
        <v>2356</v>
      </c>
      <c r="D1207" s="121"/>
      <c r="E1207" s="121" t="s">
        <v>1267</v>
      </c>
      <c r="F1207" s="121" t="s">
        <v>1553</v>
      </c>
      <c r="G1207" s="121" t="s">
        <v>55</v>
      </c>
      <c r="H1207" s="122">
        <v>2023</v>
      </c>
      <c r="I1207" s="74">
        <v>202.3</v>
      </c>
      <c r="J1207" s="74">
        <v>202.3</v>
      </c>
      <c r="K1207" s="74">
        <v>202.3</v>
      </c>
      <c r="L1207" s="74">
        <v>202.3</v>
      </c>
      <c r="M1207" s="74">
        <v>202.3</v>
      </c>
      <c r="N1207" s="74">
        <v>202.3</v>
      </c>
      <c r="O1207" s="74">
        <v>202.3</v>
      </c>
      <c r="P1207" s="74">
        <v>202.3</v>
      </c>
      <c r="Q1207" s="74">
        <v>202.3</v>
      </c>
      <c r="R1207" s="74">
        <v>202.3</v>
      </c>
      <c r="S1207" s="74">
        <v>202.3</v>
      </c>
    </row>
    <row r="1208" spans="1:20">
      <c r="A1208" s="14">
        <f t="shared" si="59"/>
        <v>1208</v>
      </c>
      <c r="B1208" s="121" t="s">
        <v>2808</v>
      </c>
      <c r="C1208" s="121" t="s">
        <v>2809</v>
      </c>
      <c r="D1208" s="121"/>
      <c r="E1208" s="121" t="s">
        <v>56</v>
      </c>
      <c r="F1208" s="121" t="s">
        <v>1553</v>
      </c>
      <c r="G1208" s="121" t="s">
        <v>47</v>
      </c>
      <c r="H1208" s="122">
        <v>2022</v>
      </c>
      <c r="I1208" s="74">
        <v>202.3</v>
      </c>
      <c r="J1208" s="74">
        <v>202.3</v>
      </c>
      <c r="K1208" s="74">
        <v>202.3</v>
      </c>
      <c r="L1208" s="74">
        <v>202.3</v>
      </c>
      <c r="M1208" s="74">
        <v>202.3</v>
      </c>
      <c r="N1208" s="74">
        <v>202.3</v>
      </c>
      <c r="O1208" s="74">
        <v>202.3</v>
      </c>
      <c r="P1208" s="74">
        <v>202.3</v>
      </c>
      <c r="Q1208" s="74">
        <v>202.3</v>
      </c>
      <c r="R1208" s="74">
        <v>202.3</v>
      </c>
      <c r="S1208" s="74">
        <v>202.3</v>
      </c>
    </row>
    <row r="1209" spans="1:20">
      <c r="A1209" s="14">
        <f t="shared" si="59"/>
        <v>1209</v>
      </c>
      <c r="B1209" s="121" t="s">
        <v>3362</v>
      </c>
      <c r="C1209" s="121" t="s">
        <v>3363</v>
      </c>
      <c r="D1209" s="121"/>
      <c r="E1209" s="121" t="s">
        <v>406</v>
      </c>
      <c r="F1209" s="121" t="s">
        <v>1553</v>
      </c>
      <c r="G1209" s="121" t="s">
        <v>46</v>
      </c>
      <c r="H1209" s="122">
        <v>2023</v>
      </c>
      <c r="I1209" s="74">
        <v>202.4</v>
      </c>
      <c r="J1209" s="74">
        <v>202.4</v>
      </c>
      <c r="K1209" s="74">
        <v>202.4</v>
      </c>
      <c r="L1209" s="74">
        <v>202.4</v>
      </c>
      <c r="M1209" s="74">
        <v>202.4</v>
      </c>
      <c r="N1209" s="74">
        <v>202.4</v>
      </c>
      <c r="O1209" s="74">
        <v>202.4</v>
      </c>
      <c r="P1209" s="74">
        <v>202.4</v>
      </c>
      <c r="Q1209" s="74">
        <v>202.4</v>
      </c>
      <c r="R1209" s="74">
        <v>202.4</v>
      </c>
      <c r="S1209" s="74">
        <v>202.4</v>
      </c>
    </row>
    <row r="1210" spans="1:20">
      <c r="A1210" s="14">
        <f t="shared" si="59"/>
        <v>1210</v>
      </c>
      <c r="B1210" s="121" t="s">
        <v>2480</v>
      </c>
      <c r="C1210" s="121" t="s">
        <v>2481</v>
      </c>
      <c r="D1210" s="121"/>
      <c r="E1210" s="121" t="s">
        <v>421</v>
      </c>
      <c r="F1210" s="121" t="s">
        <v>1553</v>
      </c>
      <c r="G1210" s="121" t="s">
        <v>55</v>
      </c>
      <c r="H1210" s="122">
        <v>2022</v>
      </c>
      <c r="I1210" s="74">
        <v>202.4</v>
      </c>
      <c r="J1210" s="74">
        <v>202.4</v>
      </c>
      <c r="K1210" s="74">
        <v>202.4</v>
      </c>
      <c r="L1210" s="74">
        <v>202.4</v>
      </c>
      <c r="M1210" s="74">
        <v>202.4</v>
      </c>
      <c r="N1210" s="74">
        <v>202.4</v>
      </c>
      <c r="O1210" s="74">
        <v>202.4</v>
      </c>
      <c r="P1210" s="74">
        <v>202.4</v>
      </c>
      <c r="Q1210" s="74">
        <v>202.4</v>
      </c>
      <c r="R1210" s="74">
        <v>202.4</v>
      </c>
      <c r="S1210" s="74">
        <v>202.4</v>
      </c>
    </row>
    <row r="1211" spans="1:20">
      <c r="A1211" s="14">
        <f t="shared" si="59"/>
        <v>1211</v>
      </c>
      <c r="B1211" s="121" t="s">
        <v>2812</v>
      </c>
      <c r="C1211" s="121" t="s">
        <v>2813</v>
      </c>
      <c r="D1211" s="121"/>
      <c r="E1211" s="121" t="s">
        <v>56</v>
      </c>
      <c r="F1211" s="121" t="s">
        <v>1553</v>
      </c>
      <c r="G1211" s="121" t="s">
        <v>47</v>
      </c>
      <c r="H1211" s="122">
        <v>2022</v>
      </c>
      <c r="I1211" s="74">
        <v>176.9</v>
      </c>
      <c r="J1211" s="74">
        <v>176.9</v>
      </c>
      <c r="K1211" s="74">
        <v>176.9</v>
      </c>
      <c r="L1211" s="74">
        <v>176.9</v>
      </c>
      <c r="M1211" s="74">
        <v>176.9</v>
      </c>
      <c r="N1211" s="74">
        <v>176.9</v>
      </c>
      <c r="O1211" s="74">
        <v>176.9</v>
      </c>
      <c r="P1211" s="74">
        <v>176.9</v>
      </c>
      <c r="Q1211" s="74">
        <v>176.9</v>
      </c>
      <c r="R1211" s="74">
        <v>176.9</v>
      </c>
      <c r="S1211" s="74">
        <v>176.9</v>
      </c>
      <c r="T1211" s="14"/>
    </row>
    <row r="1212" spans="1:20">
      <c r="A1212" s="14">
        <f t="shared" si="59"/>
        <v>1212</v>
      </c>
      <c r="B1212" s="121" t="s">
        <v>2814</v>
      </c>
      <c r="C1212" s="121" t="s">
        <v>2815</v>
      </c>
      <c r="D1212" s="121"/>
      <c r="E1212" s="121" t="s">
        <v>1590</v>
      </c>
      <c r="F1212" s="121" t="s">
        <v>1553</v>
      </c>
      <c r="G1212" s="121" t="s">
        <v>90</v>
      </c>
      <c r="H1212" s="122">
        <v>2022</v>
      </c>
      <c r="I1212" s="74">
        <v>50.7</v>
      </c>
      <c r="J1212" s="74">
        <v>50.7</v>
      </c>
      <c r="K1212" s="74">
        <v>50.7</v>
      </c>
      <c r="L1212" s="74">
        <v>50.7</v>
      </c>
      <c r="M1212" s="74">
        <v>50.7</v>
      </c>
      <c r="N1212" s="74">
        <v>50.7</v>
      </c>
      <c r="O1212" s="74">
        <v>50.7</v>
      </c>
      <c r="P1212" s="74">
        <v>50.7</v>
      </c>
      <c r="Q1212" s="74">
        <v>50.7</v>
      </c>
      <c r="R1212" s="74">
        <v>50.7</v>
      </c>
      <c r="S1212" s="74">
        <v>50.7</v>
      </c>
    </row>
    <row r="1213" spans="1:20">
      <c r="A1213" s="14">
        <f t="shared" si="59"/>
        <v>1213</v>
      </c>
      <c r="B1213" s="121" t="s">
        <v>3364</v>
      </c>
      <c r="C1213" s="121" t="s">
        <v>3365</v>
      </c>
      <c r="D1213" s="121"/>
      <c r="E1213" s="121" t="s">
        <v>1618</v>
      </c>
      <c r="F1213" s="121" t="s">
        <v>1553</v>
      </c>
      <c r="G1213" s="121" t="s">
        <v>46</v>
      </c>
      <c r="H1213" s="122">
        <v>2022</v>
      </c>
      <c r="I1213" s="74">
        <v>9.9</v>
      </c>
      <c r="J1213" s="74">
        <v>9.9</v>
      </c>
      <c r="K1213" s="74">
        <v>9.9</v>
      </c>
      <c r="L1213" s="74">
        <v>9.9</v>
      </c>
      <c r="M1213" s="74">
        <v>9.9</v>
      </c>
      <c r="N1213" s="74">
        <v>9.9</v>
      </c>
      <c r="O1213" s="74">
        <v>9.9</v>
      </c>
      <c r="P1213" s="74">
        <v>9.9</v>
      </c>
      <c r="Q1213" s="74">
        <v>9.9</v>
      </c>
      <c r="R1213" s="74">
        <v>9.9</v>
      </c>
      <c r="S1213" s="74">
        <v>9.9</v>
      </c>
    </row>
    <row r="1214" spans="1:20">
      <c r="A1214" s="14">
        <f t="shared" si="59"/>
        <v>1214</v>
      </c>
      <c r="B1214" s="121" t="s">
        <v>2816</v>
      </c>
      <c r="C1214" s="121" t="s">
        <v>2817</v>
      </c>
      <c r="D1214" s="121"/>
      <c r="E1214" s="121" t="s">
        <v>1590</v>
      </c>
      <c r="F1214" s="121" t="s">
        <v>1553</v>
      </c>
      <c r="G1214" s="121" t="s">
        <v>90</v>
      </c>
      <c r="H1214" s="122">
        <v>2022</v>
      </c>
      <c r="I1214" s="74">
        <v>50</v>
      </c>
      <c r="J1214" s="74">
        <v>50</v>
      </c>
      <c r="K1214" s="74">
        <v>50</v>
      </c>
      <c r="L1214" s="74">
        <v>50</v>
      </c>
      <c r="M1214" s="74">
        <v>50</v>
      </c>
      <c r="N1214" s="74">
        <v>50</v>
      </c>
      <c r="O1214" s="74">
        <v>50</v>
      </c>
      <c r="P1214" s="74">
        <v>50</v>
      </c>
      <c r="Q1214" s="74">
        <v>50</v>
      </c>
      <c r="R1214" s="74">
        <v>50</v>
      </c>
      <c r="S1214" s="74">
        <v>50</v>
      </c>
    </row>
    <row r="1215" spans="1:20">
      <c r="A1215" s="14">
        <f t="shared" si="59"/>
        <v>1215</v>
      </c>
      <c r="B1215" s="121" t="s">
        <v>3366</v>
      </c>
      <c r="C1215" s="121" t="s">
        <v>3367</v>
      </c>
      <c r="D1215" s="121"/>
      <c r="E1215" s="121" t="s">
        <v>1662</v>
      </c>
      <c r="F1215" s="121" t="s">
        <v>1553</v>
      </c>
      <c r="G1215" s="121" t="s">
        <v>47</v>
      </c>
      <c r="H1215" s="122">
        <v>2022</v>
      </c>
      <c r="I1215" s="74">
        <v>9.9</v>
      </c>
      <c r="J1215" s="74">
        <v>9.9</v>
      </c>
      <c r="K1215" s="74">
        <v>9.9</v>
      </c>
      <c r="L1215" s="74">
        <v>9.9</v>
      </c>
      <c r="M1215" s="74">
        <v>9.9</v>
      </c>
      <c r="N1215" s="74">
        <v>9.9</v>
      </c>
      <c r="O1215" s="74">
        <v>9.9</v>
      </c>
      <c r="P1215" s="74">
        <v>9.9</v>
      </c>
      <c r="Q1215" s="74">
        <v>9.9</v>
      </c>
      <c r="R1215" s="74">
        <v>9.9</v>
      </c>
      <c r="S1215" s="74">
        <v>9.9</v>
      </c>
    </row>
    <row r="1216" spans="1:20">
      <c r="A1216" s="14">
        <f t="shared" si="59"/>
        <v>1216</v>
      </c>
      <c r="B1216" s="121" t="s">
        <v>3368</v>
      </c>
      <c r="C1216" s="121" t="s">
        <v>3369</v>
      </c>
      <c r="D1216" s="121"/>
      <c r="E1216" s="121" t="s">
        <v>550</v>
      </c>
      <c r="F1216" s="121" t="s">
        <v>1553</v>
      </c>
      <c r="G1216" s="121" t="s">
        <v>45</v>
      </c>
      <c r="H1216" s="122">
        <v>2023</v>
      </c>
      <c r="I1216" s="74">
        <v>153.80000000000001</v>
      </c>
      <c r="J1216" s="74">
        <v>153.80000000000001</v>
      </c>
      <c r="K1216" s="74">
        <v>153.80000000000001</v>
      </c>
      <c r="L1216" s="74">
        <v>153.80000000000001</v>
      </c>
      <c r="M1216" s="74">
        <v>153.80000000000001</v>
      </c>
      <c r="N1216" s="74">
        <v>153.80000000000001</v>
      </c>
      <c r="O1216" s="74">
        <v>153.80000000000001</v>
      </c>
      <c r="P1216" s="74">
        <v>153.80000000000001</v>
      </c>
      <c r="Q1216" s="74">
        <v>153.80000000000001</v>
      </c>
      <c r="R1216" s="74">
        <v>153.80000000000001</v>
      </c>
      <c r="S1216" s="74">
        <v>153.80000000000001</v>
      </c>
    </row>
    <row r="1217" spans="1:26" s="14" customFormat="1" ht="15" customHeight="1">
      <c r="A1217" s="14">
        <f t="shared" si="59"/>
        <v>1217</v>
      </c>
      <c r="B1217" s="121" t="s">
        <v>3705</v>
      </c>
      <c r="C1217" s="121" t="s">
        <v>3706</v>
      </c>
      <c r="D1217" s="121"/>
      <c r="E1217" s="121" t="s">
        <v>1590</v>
      </c>
      <c r="F1217" s="121" t="s">
        <v>1553</v>
      </c>
      <c r="G1217" s="121" t="s">
        <v>90</v>
      </c>
      <c r="H1217" s="122">
        <v>2024</v>
      </c>
      <c r="I1217" s="74">
        <v>150.83000000000001</v>
      </c>
      <c r="J1217" s="74">
        <v>0</v>
      </c>
      <c r="K1217" s="74">
        <v>150.83000000000001</v>
      </c>
      <c r="L1217" s="74">
        <v>150.83000000000001</v>
      </c>
      <c r="M1217" s="74">
        <v>150.83000000000001</v>
      </c>
      <c r="N1217" s="74">
        <v>150.83000000000001</v>
      </c>
      <c r="O1217" s="74">
        <v>150.83000000000001</v>
      </c>
      <c r="P1217" s="74">
        <v>150.83000000000001</v>
      </c>
      <c r="Q1217" s="74">
        <v>150.83000000000001</v>
      </c>
      <c r="R1217" s="74">
        <v>150.83000000000001</v>
      </c>
      <c r="S1217" s="74">
        <v>150.83000000000001</v>
      </c>
      <c r="T1217" s="43"/>
      <c r="U1217"/>
      <c r="V1217"/>
      <c r="W1217"/>
      <c r="X1217"/>
      <c r="Y1217"/>
      <c r="Z1217"/>
    </row>
    <row r="1218" spans="1:26" ht="15" customHeight="1">
      <c r="A1218" s="14">
        <f t="shared" si="59"/>
        <v>1218</v>
      </c>
      <c r="B1218" s="121" t="s">
        <v>3370</v>
      </c>
      <c r="C1218" s="121" t="s">
        <v>3371</v>
      </c>
      <c r="D1218" s="121"/>
      <c r="E1218" s="121" t="s">
        <v>1662</v>
      </c>
      <c r="F1218" s="121" t="s">
        <v>1553</v>
      </c>
      <c r="G1218" s="121" t="s">
        <v>47</v>
      </c>
      <c r="H1218" s="122">
        <v>2022</v>
      </c>
      <c r="I1218" s="74">
        <v>9.9</v>
      </c>
      <c r="J1218" s="74">
        <v>9.9</v>
      </c>
      <c r="K1218" s="74">
        <v>9.9</v>
      </c>
      <c r="L1218" s="74">
        <v>9.9</v>
      </c>
      <c r="M1218" s="74">
        <v>9.9</v>
      </c>
      <c r="N1218" s="74">
        <v>9.9</v>
      </c>
      <c r="O1218" s="74">
        <v>9.9</v>
      </c>
      <c r="P1218" s="74">
        <v>9.9</v>
      </c>
      <c r="Q1218" s="74">
        <v>9.9</v>
      </c>
      <c r="R1218" s="74">
        <v>9.9</v>
      </c>
      <c r="S1218" s="74">
        <v>9.9</v>
      </c>
    </row>
    <row r="1219" spans="1:26">
      <c r="A1219" s="14">
        <f t="shared" si="59"/>
        <v>1219</v>
      </c>
      <c r="B1219" s="121" t="s">
        <v>2482</v>
      </c>
      <c r="C1219" s="121" t="s">
        <v>2483</v>
      </c>
      <c r="D1219" s="121"/>
      <c r="E1219" s="121" t="s">
        <v>1059</v>
      </c>
      <c r="F1219" s="121" t="s">
        <v>1553</v>
      </c>
      <c r="G1219" s="121" t="s">
        <v>47</v>
      </c>
      <c r="H1219" s="122">
        <v>2022</v>
      </c>
      <c r="I1219" s="74">
        <v>50</v>
      </c>
      <c r="J1219" s="74">
        <v>50</v>
      </c>
      <c r="K1219" s="74">
        <v>50</v>
      </c>
      <c r="L1219" s="74">
        <v>50</v>
      </c>
      <c r="M1219" s="74">
        <v>50</v>
      </c>
      <c r="N1219" s="74">
        <v>50</v>
      </c>
      <c r="O1219" s="74">
        <v>50</v>
      </c>
      <c r="P1219" s="74">
        <v>50</v>
      </c>
      <c r="Q1219" s="74">
        <v>50</v>
      </c>
      <c r="R1219" s="74">
        <v>50</v>
      </c>
      <c r="S1219" s="74">
        <v>50</v>
      </c>
    </row>
    <row r="1220" spans="1:26">
      <c r="A1220" s="14">
        <f t="shared" si="59"/>
        <v>1220</v>
      </c>
      <c r="B1220" s="121" t="s">
        <v>2819</v>
      </c>
      <c r="C1220" s="121" t="s">
        <v>2820</v>
      </c>
      <c r="D1220" s="121"/>
      <c r="E1220" s="121" t="s">
        <v>2765</v>
      </c>
      <c r="F1220" s="121" t="s">
        <v>1553</v>
      </c>
      <c r="G1220" s="121" t="s">
        <v>45</v>
      </c>
      <c r="H1220" s="122">
        <v>2023</v>
      </c>
      <c r="I1220" s="74">
        <v>102.5</v>
      </c>
      <c r="J1220" s="74">
        <v>102.5</v>
      </c>
      <c r="K1220" s="74">
        <v>102.5</v>
      </c>
      <c r="L1220" s="74">
        <v>102.5</v>
      </c>
      <c r="M1220" s="74">
        <v>102.5</v>
      </c>
      <c r="N1220" s="74">
        <v>102.5</v>
      </c>
      <c r="O1220" s="74">
        <v>102.5</v>
      </c>
      <c r="P1220" s="74">
        <v>102.5</v>
      </c>
      <c r="Q1220" s="74">
        <v>102.5</v>
      </c>
      <c r="R1220" s="74">
        <v>102.5</v>
      </c>
      <c r="S1220" s="74">
        <v>102.5</v>
      </c>
    </row>
    <row r="1221" spans="1:26">
      <c r="A1221" s="14">
        <f t="shared" si="59"/>
        <v>1221</v>
      </c>
      <c r="B1221" s="121" t="s">
        <v>3372</v>
      </c>
      <c r="C1221" s="121" t="s">
        <v>3373</v>
      </c>
      <c r="D1221" s="121"/>
      <c r="E1221" s="121" t="s">
        <v>48</v>
      </c>
      <c r="F1221" s="121" t="s">
        <v>1553</v>
      </c>
      <c r="G1221" s="121" t="s">
        <v>90</v>
      </c>
      <c r="H1221" s="122">
        <v>2023</v>
      </c>
      <c r="I1221" s="74">
        <v>255</v>
      </c>
      <c r="J1221" s="74">
        <v>255</v>
      </c>
      <c r="K1221" s="74">
        <v>255</v>
      </c>
      <c r="L1221" s="74">
        <v>255</v>
      </c>
      <c r="M1221" s="74">
        <v>255</v>
      </c>
      <c r="N1221" s="74">
        <v>255</v>
      </c>
      <c r="O1221" s="74">
        <v>255</v>
      </c>
      <c r="P1221" s="74">
        <v>255</v>
      </c>
      <c r="Q1221" s="74">
        <v>255</v>
      </c>
      <c r="R1221" s="74">
        <v>255</v>
      </c>
      <c r="S1221" s="74">
        <v>255</v>
      </c>
    </row>
    <row r="1222" spans="1:26">
      <c r="A1222" s="14">
        <f t="shared" ref="A1222:A1285" si="61">A1221+1</f>
        <v>1222</v>
      </c>
      <c r="B1222" s="121" t="s">
        <v>2821</v>
      </c>
      <c r="C1222" s="121" t="s">
        <v>2822</v>
      </c>
      <c r="D1222" s="121"/>
      <c r="E1222" s="121" t="s">
        <v>2352</v>
      </c>
      <c r="F1222" s="121" t="s">
        <v>1553</v>
      </c>
      <c r="G1222" s="121" t="s">
        <v>45</v>
      </c>
      <c r="H1222" s="122">
        <v>2022</v>
      </c>
      <c r="I1222" s="74">
        <v>73.099999999999994</v>
      </c>
      <c r="J1222" s="74">
        <v>73.099999999999994</v>
      </c>
      <c r="K1222" s="74">
        <v>73.099999999999994</v>
      </c>
      <c r="L1222" s="74">
        <v>73.099999999999994</v>
      </c>
      <c r="M1222" s="74">
        <v>73.099999999999994</v>
      </c>
      <c r="N1222" s="74">
        <v>73.099999999999994</v>
      </c>
      <c r="O1222" s="74">
        <v>73.099999999999994</v>
      </c>
      <c r="P1222" s="74">
        <v>73.099999999999994</v>
      </c>
      <c r="Q1222" s="74">
        <v>73.099999999999994</v>
      </c>
      <c r="R1222" s="74">
        <v>73.099999999999994</v>
      </c>
      <c r="S1222" s="74">
        <v>73.099999999999994</v>
      </c>
    </row>
    <row r="1223" spans="1:26">
      <c r="A1223" s="14">
        <f t="shared" si="61"/>
        <v>1223</v>
      </c>
      <c r="B1223" s="121" t="s">
        <v>3376</v>
      </c>
      <c r="C1223" s="121" t="s">
        <v>3377</v>
      </c>
      <c r="D1223" s="121"/>
      <c r="E1223" s="121" t="s">
        <v>352</v>
      </c>
      <c r="F1223" s="121" t="s">
        <v>1553</v>
      </c>
      <c r="G1223" s="121" t="s">
        <v>46</v>
      </c>
      <c r="H1223" s="122">
        <v>2023</v>
      </c>
      <c r="I1223" s="74">
        <v>131.1</v>
      </c>
      <c r="J1223" s="74">
        <v>131.1</v>
      </c>
      <c r="K1223" s="74">
        <v>131.1</v>
      </c>
      <c r="L1223" s="74">
        <v>131.1</v>
      </c>
      <c r="M1223" s="74">
        <v>131.1</v>
      </c>
      <c r="N1223" s="74">
        <v>131.1</v>
      </c>
      <c r="O1223" s="74">
        <v>131.1</v>
      </c>
      <c r="P1223" s="74">
        <v>131.1</v>
      </c>
      <c r="Q1223" s="74">
        <v>131.1</v>
      </c>
      <c r="R1223" s="74">
        <v>131.1</v>
      </c>
      <c r="S1223" s="74">
        <v>131.1</v>
      </c>
    </row>
    <row r="1224" spans="1:26">
      <c r="A1224" s="14">
        <f t="shared" si="61"/>
        <v>1224</v>
      </c>
      <c r="B1224" s="121" t="s">
        <v>2357</v>
      </c>
      <c r="C1224" s="121" t="s">
        <v>2358</v>
      </c>
      <c r="D1224" s="121"/>
      <c r="E1224" s="121" t="s">
        <v>89</v>
      </c>
      <c r="F1224" s="121" t="s">
        <v>1553</v>
      </c>
      <c r="G1224" s="121" t="s">
        <v>47</v>
      </c>
      <c r="H1224" s="122">
        <v>2024</v>
      </c>
      <c r="I1224" s="74">
        <v>50</v>
      </c>
      <c r="J1224" s="74">
        <v>0</v>
      </c>
      <c r="K1224" s="74">
        <v>50</v>
      </c>
      <c r="L1224" s="74">
        <v>50</v>
      </c>
      <c r="M1224" s="74">
        <v>50</v>
      </c>
      <c r="N1224" s="74">
        <v>50</v>
      </c>
      <c r="O1224" s="74">
        <v>50</v>
      </c>
      <c r="P1224" s="74">
        <v>50</v>
      </c>
      <c r="Q1224" s="74">
        <v>50</v>
      </c>
      <c r="R1224" s="74">
        <v>50</v>
      </c>
      <c r="S1224" s="74">
        <v>50</v>
      </c>
    </row>
    <row r="1225" spans="1:26">
      <c r="A1225" s="14">
        <f t="shared" si="61"/>
        <v>1225</v>
      </c>
      <c r="B1225" s="121" t="s">
        <v>2359</v>
      </c>
      <c r="C1225" s="121" t="s">
        <v>2360</v>
      </c>
      <c r="D1225" s="121"/>
      <c r="E1225" s="121" t="s">
        <v>112</v>
      </c>
      <c r="F1225" s="121" t="s">
        <v>1553</v>
      </c>
      <c r="G1225" s="121" t="s">
        <v>47</v>
      </c>
      <c r="H1225" s="122">
        <v>2022</v>
      </c>
      <c r="I1225" s="74">
        <v>50</v>
      </c>
      <c r="J1225" s="74">
        <v>50</v>
      </c>
      <c r="K1225" s="74">
        <v>50</v>
      </c>
      <c r="L1225" s="74">
        <v>50</v>
      </c>
      <c r="M1225" s="74">
        <v>50</v>
      </c>
      <c r="N1225" s="74">
        <v>50</v>
      </c>
      <c r="O1225" s="74">
        <v>50</v>
      </c>
      <c r="P1225" s="74">
        <v>50</v>
      </c>
      <c r="Q1225" s="74">
        <v>50</v>
      </c>
      <c r="R1225" s="74">
        <v>50</v>
      </c>
      <c r="S1225" s="74">
        <v>50</v>
      </c>
    </row>
    <row r="1226" spans="1:26">
      <c r="A1226" s="14">
        <f t="shared" si="61"/>
        <v>1226</v>
      </c>
      <c r="B1226" s="121" t="s">
        <v>2824</v>
      </c>
      <c r="C1226" s="121" t="s">
        <v>2825</v>
      </c>
      <c r="D1226" s="121"/>
      <c r="E1226" s="121" t="s">
        <v>1467</v>
      </c>
      <c r="F1226" s="121" t="s">
        <v>1553</v>
      </c>
      <c r="G1226" s="121" t="s">
        <v>47</v>
      </c>
      <c r="H1226" s="122">
        <v>2023</v>
      </c>
      <c r="I1226" s="74">
        <v>61.6</v>
      </c>
      <c r="J1226" s="74">
        <v>61.6</v>
      </c>
      <c r="K1226" s="74">
        <v>61.6</v>
      </c>
      <c r="L1226" s="74">
        <v>61.6</v>
      </c>
      <c r="M1226" s="74">
        <v>61.6</v>
      </c>
      <c r="N1226" s="74">
        <v>61.6</v>
      </c>
      <c r="O1226" s="74">
        <v>61.6</v>
      </c>
      <c r="P1226" s="74">
        <v>61.6</v>
      </c>
      <c r="Q1226" s="74">
        <v>61.6</v>
      </c>
      <c r="R1226" s="74">
        <v>61.6</v>
      </c>
      <c r="S1226" s="74">
        <v>61.6</v>
      </c>
    </row>
    <row r="1227" spans="1:26">
      <c r="A1227" s="14">
        <f t="shared" si="61"/>
        <v>1227</v>
      </c>
      <c r="B1227" s="121" t="s">
        <v>3378</v>
      </c>
      <c r="C1227" s="121" t="s">
        <v>3379</v>
      </c>
      <c r="D1227" s="121"/>
      <c r="E1227" s="121" t="s">
        <v>397</v>
      </c>
      <c r="F1227" s="121" t="s">
        <v>1553</v>
      </c>
      <c r="G1227" s="121" t="s">
        <v>45</v>
      </c>
      <c r="H1227" s="122">
        <v>2023</v>
      </c>
      <c r="I1227" s="74">
        <v>103.8</v>
      </c>
      <c r="J1227" s="74">
        <v>103.8</v>
      </c>
      <c r="K1227" s="74">
        <v>103.8</v>
      </c>
      <c r="L1227" s="74">
        <v>103.8</v>
      </c>
      <c r="M1227" s="74">
        <v>103.8</v>
      </c>
      <c r="N1227" s="74">
        <v>103.8</v>
      </c>
      <c r="O1227" s="74">
        <v>103.8</v>
      </c>
      <c r="P1227" s="74">
        <v>103.8</v>
      </c>
      <c r="Q1227" s="74">
        <v>103.8</v>
      </c>
      <c r="R1227" s="74">
        <v>103.8</v>
      </c>
      <c r="S1227" s="74">
        <v>103.8</v>
      </c>
    </row>
    <row r="1228" spans="1:26">
      <c r="A1228" s="14">
        <f t="shared" si="61"/>
        <v>1228</v>
      </c>
      <c r="B1228" s="121" t="s">
        <v>2836</v>
      </c>
      <c r="C1228" s="121" t="s">
        <v>2837</v>
      </c>
      <c r="D1228" s="121"/>
      <c r="E1228" s="121" t="s">
        <v>1141</v>
      </c>
      <c r="F1228" s="121" t="s">
        <v>1553</v>
      </c>
      <c r="G1228" s="121" t="s">
        <v>47</v>
      </c>
      <c r="H1228" s="122">
        <v>2022</v>
      </c>
      <c r="I1228" s="74">
        <v>121.4</v>
      </c>
      <c r="J1228" s="74">
        <v>121.4</v>
      </c>
      <c r="K1228" s="74">
        <v>121.4</v>
      </c>
      <c r="L1228" s="74">
        <v>121.4</v>
      </c>
      <c r="M1228" s="74">
        <v>121.4</v>
      </c>
      <c r="N1228" s="74">
        <v>121.4</v>
      </c>
      <c r="O1228" s="74">
        <v>121.4</v>
      </c>
      <c r="P1228" s="74">
        <v>121.4</v>
      </c>
      <c r="Q1228" s="74">
        <v>121.4</v>
      </c>
      <c r="R1228" s="74">
        <v>121.4</v>
      </c>
      <c r="S1228" s="74">
        <v>121.4</v>
      </c>
    </row>
    <row r="1229" spans="1:26">
      <c r="A1229" s="14">
        <f t="shared" si="61"/>
        <v>1229</v>
      </c>
      <c r="B1229" s="121" t="s">
        <v>2838</v>
      </c>
      <c r="C1229" s="121" t="s">
        <v>2839</v>
      </c>
      <c r="D1229" s="121"/>
      <c r="E1229" s="121" t="s">
        <v>1141</v>
      </c>
      <c r="F1229" s="121" t="s">
        <v>1553</v>
      </c>
      <c r="G1229" s="121" t="s">
        <v>47</v>
      </c>
      <c r="H1229" s="122">
        <v>2022</v>
      </c>
      <c r="I1229" s="74">
        <v>100.8</v>
      </c>
      <c r="J1229" s="74">
        <v>100.8</v>
      </c>
      <c r="K1229" s="74">
        <v>100.8</v>
      </c>
      <c r="L1229" s="74">
        <v>100.8</v>
      </c>
      <c r="M1229" s="74">
        <v>100.8</v>
      </c>
      <c r="N1229" s="74">
        <v>100.8</v>
      </c>
      <c r="O1229" s="74">
        <v>100.8</v>
      </c>
      <c r="P1229" s="74">
        <v>100.8</v>
      </c>
      <c r="Q1229" s="74">
        <v>100.8</v>
      </c>
      <c r="R1229" s="74">
        <v>100.8</v>
      </c>
      <c r="S1229" s="74">
        <v>100.8</v>
      </c>
    </row>
    <row r="1230" spans="1:26">
      <c r="A1230" s="14">
        <f t="shared" si="61"/>
        <v>1230</v>
      </c>
      <c r="B1230" s="121" t="s">
        <v>3380</v>
      </c>
      <c r="C1230" s="121" t="s">
        <v>3381</v>
      </c>
      <c r="D1230" s="121"/>
      <c r="E1230" s="121" t="s">
        <v>3382</v>
      </c>
      <c r="F1230" s="121" t="s">
        <v>1553</v>
      </c>
      <c r="G1230" s="121" t="s">
        <v>46</v>
      </c>
      <c r="H1230" s="122">
        <v>2022</v>
      </c>
      <c r="I1230" s="74">
        <v>9.9</v>
      </c>
      <c r="J1230" s="74">
        <v>9.9</v>
      </c>
      <c r="K1230" s="74">
        <v>9.9</v>
      </c>
      <c r="L1230" s="74">
        <v>9.9</v>
      </c>
      <c r="M1230" s="74">
        <v>9.9</v>
      </c>
      <c r="N1230" s="74">
        <v>9.9</v>
      </c>
      <c r="O1230" s="74">
        <v>9.9</v>
      </c>
      <c r="P1230" s="74">
        <v>9.9</v>
      </c>
      <c r="Q1230" s="74">
        <v>9.9</v>
      </c>
      <c r="R1230" s="74">
        <v>9.9</v>
      </c>
      <c r="S1230" s="74">
        <v>9.9</v>
      </c>
    </row>
    <row r="1231" spans="1:26">
      <c r="A1231" s="14">
        <f t="shared" si="61"/>
        <v>1231</v>
      </c>
      <c r="B1231" s="121" t="s">
        <v>3707</v>
      </c>
      <c r="C1231" s="121" t="s">
        <v>3708</v>
      </c>
      <c r="D1231" s="121"/>
      <c r="E1231" s="121" t="s">
        <v>979</v>
      </c>
      <c r="F1231" s="121" t="s">
        <v>1553</v>
      </c>
      <c r="G1231" s="121" t="s">
        <v>45</v>
      </c>
      <c r="H1231" s="122">
        <v>2023</v>
      </c>
      <c r="I1231" s="74">
        <v>104.62</v>
      </c>
      <c r="J1231" s="74">
        <v>104.62</v>
      </c>
      <c r="K1231" s="74">
        <v>104.62</v>
      </c>
      <c r="L1231" s="74">
        <v>104.62</v>
      </c>
      <c r="M1231" s="74">
        <v>104.62</v>
      </c>
      <c r="N1231" s="74">
        <v>104.62</v>
      </c>
      <c r="O1231" s="74">
        <v>104.62</v>
      </c>
      <c r="P1231" s="74">
        <v>104.62</v>
      </c>
      <c r="Q1231" s="74">
        <v>104.62</v>
      </c>
      <c r="R1231" s="74">
        <v>104.62</v>
      </c>
      <c r="S1231" s="74">
        <v>104.62</v>
      </c>
    </row>
    <row r="1232" spans="1:26">
      <c r="A1232" s="14">
        <f t="shared" si="61"/>
        <v>1232</v>
      </c>
      <c r="B1232" s="121" t="s">
        <v>3455</v>
      </c>
      <c r="C1232" s="121" t="s">
        <v>1801</v>
      </c>
      <c r="D1232" s="121"/>
      <c r="E1232" s="121" t="s">
        <v>63</v>
      </c>
      <c r="F1232" s="121" t="s">
        <v>1553</v>
      </c>
      <c r="G1232" s="121" t="s">
        <v>46</v>
      </c>
      <c r="H1232" s="122">
        <v>2022</v>
      </c>
      <c r="I1232" s="74">
        <v>100</v>
      </c>
      <c r="J1232" s="74">
        <v>100</v>
      </c>
      <c r="K1232" s="74">
        <v>100</v>
      </c>
      <c r="L1232" s="74">
        <v>100</v>
      </c>
      <c r="M1232" s="74">
        <v>100</v>
      </c>
      <c r="N1232" s="74">
        <v>100</v>
      </c>
      <c r="O1232" s="74">
        <v>100</v>
      </c>
      <c r="P1232" s="74">
        <v>100</v>
      </c>
      <c r="Q1232" s="74">
        <v>100</v>
      </c>
      <c r="R1232" s="74">
        <v>100</v>
      </c>
      <c r="S1232" s="74">
        <v>100</v>
      </c>
    </row>
    <row r="1233" spans="1:19">
      <c r="A1233" s="14">
        <f t="shared" si="61"/>
        <v>1233</v>
      </c>
      <c r="B1233" s="121" t="s">
        <v>3456</v>
      </c>
      <c r="C1233" s="121" t="s">
        <v>2361</v>
      </c>
      <c r="D1233" s="121"/>
      <c r="E1233" s="121" t="s">
        <v>63</v>
      </c>
      <c r="F1233" s="121" t="s">
        <v>1553</v>
      </c>
      <c r="G1233" s="121" t="s">
        <v>46</v>
      </c>
      <c r="H1233" s="122">
        <v>2022</v>
      </c>
      <c r="I1233" s="74">
        <v>100</v>
      </c>
      <c r="J1233" s="74">
        <v>100</v>
      </c>
      <c r="K1233" s="74">
        <v>100</v>
      </c>
      <c r="L1233" s="74">
        <v>100</v>
      </c>
      <c r="M1233" s="74">
        <v>100</v>
      </c>
      <c r="N1233" s="74">
        <v>100</v>
      </c>
      <c r="O1233" s="74">
        <v>100</v>
      </c>
      <c r="P1233" s="74">
        <v>100</v>
      </c>
      <c r="Q1233" s="74">
        <v>100</v>
      </c>
      <c r="R1233" s="74">
        <v>100</v>
      </c>
      <c r="S1233" s="74">
        <v>100</v>
      </c>
    </row>
    <row r="1234" spans="1:19">
      <c r="A1234" s="14">
        <f t="shared" si="61"/>
        <v>1234</v>
      </c>
      <c r="B1234" s="121" t="s">
        <v>3383</v>
      </c>
      <c r="C1234" s="121" t="s">
        <v>3384</v>
      </c>
      <c r="D1234" s="121"/>
      <c r="E1234" s="121" t="s">
        <v>1662</v>
      </c>
      <c r="F1234" s="121" t="s">
        <v>1553</v>
      </c>
      <c r="G1234" s="121" t="s">
        <v>47</v>
      </c>
      <c r="H1234" s="122">
        <v>2022</v>
      </c>
      <c r="I1234" s="74">
        <v>9.9</v>
      </c>
      <c r="J1234" s="74">
        <v>9.9</v>
      </c>
      <c r="K1234" s="74">
        <v>9.9</v>
      </c>
      <c r="L1234" s="74">
        <v>9.9</v>
      </c>
      <c r="M1234" s="74">
        <v>9.9</v>
      </c>
      <c r="N1234" s="74">
        <v>9.9</v>
      </c>
      <c r="O1234" s="74">
        <v>9.9</v>
      </c>
      <c r="P1234" s="74">
        <v>9.9</v>
      </c>
      <c r="Q1234" s="74">
        <v>9.9</v>
      </c>
      <c r="R1234" s="74">
        <v>9.9</v>
      </c>
      <c r="S1234" s="74">
        <v>9.9</v>
      </c>
    </row>
    <row r="1235" spans="1:19">
      <c r="A1235" s="14">
        <f t="shared" si="61"/>
        <v>1235</v>
      </c>
      <c r="B1235" s="121" t="s">
        <v>3385</v>
      </c>
      <c r="C1235" s="121" t="s">
        <v>3386</v>
      </c>
      <c r="D1235" s="121"/>
      <c r="E1235" s="121" t="s">
        <v>136</v>
      </c>
      <c r="F1235" s="121" t="s">
        <v>1553</v>
      </c>
      <c r="G1235" s="121" t="s">
        <v>46</v>
      </c>
      <c r="H1235" s="122">
        <v>2023</v>
      </c>
      <c r="I1235" s="74">
        <v>71.8</v>
      </c>
      <c r="J1235" s="74">
        <v>71.8</v>
      </c>
      <c r="K1235" s="74">
        <v>71.8</v>
      </c>
      <c r="L1235" s="74">
        <v>71.8</v>
      </c>
      <c r="M1235" s="74">
        <v>71.8</v>
      </c>
      <c r="N1235" s="74">
        <v>71.8</v>
      </c>
      <c r="O1235" s="74">
        <v>71.8</v>
      </c>
      <c r="P1235" s="74">
        <v>71.8</v>
      </c>
      <c r="Q1235" s="74">
        <v>71.8</v>
      </c>
      <c r="R1235" s="74">
        <v>71.8</v>
      </c>
      <c r="S1235" s="74">
        <v>71.8</v>
      </c>
    </row>
    <row r="1236" spans="1:19">
      <c r="A1236" s="14">
        <f t="shared" si="61"/>
        <v>1236</v>
      </c>
      <c r="B1236" s="121" t="s">
        <v>2826</v>
      </c>
      <c r="C1236" s="121" t="s">
        <v>2827</v>
      </c>
      <c r="D1236" s="121"/>
      <c r="E1236" s="121" t="s">
        <v>397</v>
      </c>
      <c r="F1236" s="121" t="s">
        <v>1553</v>
      </c>
      <c r="G1236" s="121" t="s">
        <v>45</v>
      </c>
      <c r="H1236" s="122">
        <v>2022</v>
      </c>
      <c r="I1236" s="74">
        <v>125</v>
      </c>
      <c r="J1236" s="74">
        <v>125</v>
      </c>
      <c r="K1236" s="74">
        <v>125</v>
      </c>
      <c r="L1236" s="74">
        <v>125</v>
      </c>
      <c r="M1236" s="74">
        <v>125</v>
      </c>
      <c r="N1236" s="74">
        <v>125</v>
      </c>
      <c r="O1236" s="74">
        <v>125</v>
      </c>
      <c r="P1236" s="74">
        <v>125</v>
      </c>
      <c r="Q1236" s="74">
        <v>125</v>
      </c>
      <c r="R1236" s="74">
        <v>125</v>
      </c>
      <c r="S1236" s="74">
        <v>125</v>
      </c>
    </row>
    <row r="1237" spans="1:19">
      <c r="A1237" s="14">
        <f t="shared" si="61"/>
        <v>1237</v>
      </c>
      <c r="B1237" s="121" t="s">
        <v>3703</v>
      </c>
      <c r="C1237" s="121" t="s">
        <v>3704</v>
      </c>
      <c r="D1237" s="121"/>
      <c r="E1237" s="121" t="s">
        <v>397</v>
      </c>
      <c r="F1237" s="121" t="s">
        <v>1553</v>
      </c>
      <c r="G1237" s="121" t="s">
        <v>45</v>
      </c>
      <c r="H1237" s="122">
        <v>2022</v>
      </c>
      <c r="I1237" s="74">
        <v>62.5</v>
      </c>
      <c r="J1237" s="74">
        <v>62.5</v>
      </c>
      <c r="K1237" s="74">
        <v>62.5</v>
      </c>
      <c r="L1237" s="74">
        <v>62.5</v>
      </c>
      <c r="M1237" s="74">
        <v>62.5</v>
      </c>
      <c r="N1237" s="74">
        <v>62.5</v>
      </c>
      <c r="O1237" s="74">
        <v>62.5</v>
      </c>
      <c r="P1237" s="74">
        <v>62.5</v>
      </c>
      <c r="Q1237" s="74">
        <v>62.5</v>
      </c>
      <c r="R1237" s="74">
        <v>62.5</v>
      </c>
      <c r="S1237" s="74">
        <v>62.5</v>
      </c>
    </row>
    <row r="1238" spans="1:19">
      <c r="A1238" s="14">
        <f t="shared" si="61"/>
        <v>1238</v>
      </c>
      <c r="B1238" s="121" t="s">
        <v>3389</v>
      </c>
      <c r="C1238" s="121" t="s">
        <v>3390</v>
      </c>
      <c r="D1238" s="121"/>
      <c r="E1238" s="121" t="s">
        <v>1077</v>
      </c>
      <c r="F1238" s="121" t="s">
        <v>1553</v>
      </c>
      <c r="G1238" s="121" t="s">
        <v>47</v>
      </c>
      <c r="H1238" s="122">
        <v>2022</v>
      </c>
      <c r="I1238" s="74">
        <v>30.2</v>
      </c>
      <c r="J1238" s="74">
        <v>30.2</v>
      </c>
      <c r="K1238" s="74">
        <v>30.2</v>
      </c>
      <c r="L1238" s="74">
        <v>30.2</v>
      </c>
      <c r="M1238" s="74">
        <v>30.2</v>
      </c>
      <c r="N1238" s="74">
        <v>30.2</v>
      </c>
      <c r="O1238" s="74">
        <v>30.2</v>
      </c>
      <c r="P1238" s="74">
        <v>30.2</v>
      </c>
      <c r="Q1238" s="74">
        <v>30.2</v>
      </c>
      <c r="R1238" s="74">
        <v>30.2</v>
      </c>
      <c r="S1238" s="74">
        <v>30.2</v>
      </c>
    </row>
    <row r="1239" spans="1:19">
      <c r="A1239" s="14">
        <f t="shared" si="61"/>
        <v>1239</v>
      </c>
      <c r="B1239" s="121" t="s">
        <v>2365</v>
      </c>
      <c r="C1239" s="121" t="s">
        <v>2366</v>
      </c>
      <c r="D1239" s="121"/>
      <c r="E1239" s="121" t="s">
        <v>89</v>
      </c>
      <c r="F1239" s="121" t="s">
        <v>1553</v>
      </c>
      <c r="G1239" s="121" t="s">
        <v>47</v>
      </c>
      <c r="H1239" s="122">
        <v>2024</v>
      </c>
      <c r="I1239" s="74">
        <v>50</v>
      </c>
      <c r="J1239" s="74">
        <v>0</v>
      </c>
      <c r="K1239" s="74">
        <v>50</v>
      </c>
      <c r="L1239" s="74">
        <v>50</v>
      </c>
      <c r="M1239" s="74">
        <v>50</v>
      </c>
      <c r="N1239" s="74">
        <v>50</v>
      </c>
      <c r="O1239" s="74">
        <v>50</v>
      </c>
      <c r="P1239" s="74">
        <v>50</v>
      </c>
      <c r="Q1239" s="74">
        <v>50</v>
      </c>
      <c r="R1239" s="74">
        <v>50</v>
      </c>
      <c r="S1239" s="74">
        <v>50</v>
      </c>
    </row>
    <row r="1240" spans="1:19">
      <c r="A1240" s="14">
        <f t="shared" si="61"/>
        <v>1240</v>
      </c>
      <c r="B1240" s="121" t="s">
        <v>2828</v>
      </c>
      <c r="C1240" s="121" t="s">
        <v>2829</v>
      </c>
      <c r="D1240" s="121"/>
      <c r="E1240" s="121" t="s">
        <v>146</v>
      </c>
      <c r="F1240" s="121" t="s">
        <v>1553</v>
      </c>
      <c r="G1240" s="121" t="s">
        <v>46</v>
      </c>
      <c r="H1240" s="122">
        <v>2022</v>
      </c>
      <c r="I1240" s="74">
        <v>50</v>
      </c>
      <c r="J1240" s="74">
        <v>50</v>
      </c>
      <c r="K1240" s="74">
        <v>50</v>
      </c>
      <c r="L1240" s="74">
        <v>50</v>
      </c>
      <c r="M1240" s="74">
        <v>50</v>
      </c>
      <c r="N1240" s="74">
        <v>50</v>
      </c>
      <c r="O1240" s="74">
        <v>50</v>
      </c>
      <c r="P1240" s="74">
        <v>50</v>
      </c>
      <c r="Q1240" s="74">
        <v>50</v>
      </c>
      <c r="R1240" s="74">
        <v>50</v>
      </c>
      <c r="S1240" s="74">
        <v>50</v>
      </c>
    </row>
    <row r="1241" spans="1:19">
      <c r="A1241" s="14">
        <f t="shared" si="61"/>
        <v>1241</v>
      </c>
      <c r="B1241" s="121" t="s">
        <v>2830</v>
      </c>
      <c r="C1241" s="121" t="s">
        <v>2831</v>
      </c>
      <c r="D1241" s="121"/>
      <c r="E1241" s="121" t="s">
        <v>146</v>
      </c>
      <c r="F1241" s="121" t="s">
        <v>1553</v>
      </c>
      <c r="G1241" s="121" t="s">
        <v>46</v>
      </c>
      <c r="H1241" s="122">
        <v>2022</v>
      </c>
      <c r="I1241" s="74">
        <v>50</v>
      </c>
      <c r="J1241" s="74">
        <v>50</v>
      </c>
      <c r="K1241" s="74">
        <v>50</v>
      </c>
      <c r="L1241" s="74">
        <v>50</v>
      </c>
      <c r="M1241" s="74">
        <v>50</v>
      </c>
      <c r="N1241" s="74">
        <v>50</v>
      </c>
      <c r="O1241" s="74">
        <v>50</v>
      </c>
      <c r="P1241" s="74">
        <v>50</v>
      </c>
      <c r="Q1241" s="74">
        <v>50</v>
      </c>
      <c r="R1241" s="74">
        <v>50</v>
      </c>
      <c r="S1241" s="74">
        <v>50</v>
      </c>
    </row>
    <row r="1242" spans="1:19">
      <c r="A1242" s="14">
        <f t="shared" si="61"/>
        <v>1242</v>
      </c>
      <c r="B1242" s="121" t="s">
        <v>3713</v>
      </c>
      <c r="C1242" s="121" t="s">
        <v>3714</v>
      </c>
      <c r="D1242" s="121"/>
      <c r="E1242" s="121" t="s">
        <v>954</v>
      </c>
      <c r="F1242" s="121" t="s">
        <v>1553</v>
      </c>
      <c r="G1242" s="121" t="s">
        <v>46</v>
      </c>
      <c r="H1242" s="122">
        <v>2023</v>
      </c>
      <c r="I1242" s="74">
        <v>33</v>
      </c>
      <c r="J1242" s="74">
        <v>0</v>
      </c>
      <c r="K1242" s="74">
        <v>33</v>
      </c>
      <c r="L1242" s="74">
        <v>33</v>
      </c>
      <c r="M1242" s="74">
        <v>33</v>
      </c>
      <c r="N1242" s="74">
        <v>33</v>
      </c>
      <c r="O1242" s="74">
        <v>33</v>
      </c>
      <c r="P1242" s="74">
        <v>33</v>
      </c>
      <c r="Q1242" s="74">
        <v>33</v>
      </c>
      <c r="R1242" s="74">
        <v>33</v>
      </c>
      <c r="S1242" s="74">
        <v>33</v>
      </c>
    </row>
    <row r="1243" spans="1:19">
      <c r="A1243" s="14">
        <f t="shared" si="61"/>
        <v>1243</v>
      </c>
      <c r="B1243" s="121" t="s">
        <v>3391</v>
      </c>
      <c r="C1243" s="121" t="s">
        <v>3392</v>
      </c>
      <c r="D1243" s="121"/>
      <c r="E1243" s="121" t="s">
        <v>1508</v>
      </c>
      <c r="F1243" s="121" t="s">
        <v>1553</v>
      </c>
      <c r="G1243" s="121" t="s">
        <v>45</v>
      </c>
      <c r="H1243" s="122">
        <v>2022</v>
      </c>
      <c r="I1243" s="74">
        <v>50</v>
      </c>
      <c r="J1243" s="74">
        <v>50</v>
      </c>
      <c r="K1243" s="74">
        <v>50</v>
      </c>
      <c r="L1243" s="74">
        <v>50</v>
      </c>
      <c r="M1243" s="74">
        <v>50</v>
      </c>
      <c r="N1243" s="74">
        <v>50</v>
      </c>
      <c r="O1243" s="74">
        <v>50</v>
      </c>
      <c r="P1243" s="74">
        <v>50</v>
      </c>
      <c r="Q1243" s="74">
        <v>50</v>
      </c>
      <c r="R1243" s="74">
        <v>50</v>
      </c>
      <c r="S1243" s="74">
        <v>50</v>
      </c>
    </row>
    <row r="1244" spans="1:19">
      <c r="A1244" s="14">
        <f t="shared" si="61"/>
        <v>1244</v>
      </c>
      <c r="B1244" s="121" t="s">
        <v>2368</v>
      </c>
      <c r="C1244" s="121" t="s">
        <v>2369</v>
      </c>
      <c r="D1244" s="121"/>
      <c r="E1244" s="121" t="s">
        <v>1590</v>
      </c>
      <c r="F1244" s="121" t="s">
        <v>1553</v>
      </c>
      <c r="G1244" s="121" t="s">
        <v>90</v>
      </c>
      <c r="H1244" s="122">
        <v>2022</v>
      </c>
      <c r="I1244" s="74">
        <v>50</v>
      </c>
      <c r="J1244" s="74">
        <v>50</v>
      </c>
      <c r="K1244" s="74">
        <v>50</v>
      </c>
      <c r="L1244" s="74">
        <v>50</v>
      </c>
      <c r="M1244" s="74">
        <v>50</v>
      </c>
      <c r="N1244" s="74">
        <v>50</v>
      </c>
      <c r="O1244" s="74">
        <v>50</v>
      </c>
      <c r="P1244" s="74">
        <v>50</v>
      </c>
      <c r="Q1244" s="74">
        <v>50</v>
      </c>
      <c r="R1244" s="74">
        <v>50</v>
      </c>
      <c r="S1244" s="74">
        <v>50</v>
      </c>
    </row>
    <row r="1245" spans="1:19">
      <c r="A1245" s="14">
        <f t="shared" si="61"/>
        <v>1245</v>
      </c>
      <c r="B1245" s="121" t="s">
        <v>2484</v>
      </c>
      <c r="C1245" s="121" t="s">
        <v>2485</v>
      </c>
      <c r="D1245" s="121"/>
      <c r="E1245" s="121" t="s">
        <v>2096</v>
      </c>
      <c r="F1245" s="121" t="s">
        <v>1553</v>
      </c>
      <c r="G1245" s="121" t="s">
        <v>45</v>
      </c>
      <c r="H1245" s="122">
        <v>2023</v>
      </c>
      <c r="I1245" s="74">
        <v>50</v>
      </c>
      <c r="J1245" s="74">
        <v>50</v>
      </c>
      <c r="K1245" s="74">
        <v>50</v>
      </c>
      <c r="L1245" s="74">
        <v>50</v>
      </c>
      <c r="M1245" s="74">
        <v>50</v>
      </c>
      <c r="N1245" s="74">
        <v>50</v>
      </c>
      <c r="O1245" s="74">
        <v>50</v>
      </c>
      <c r="P1245" s="74">
        <v>50</v>
      </c>
      <c r="Q1245" s="74">
        <v>50</v>
      </c>
      <c r="R1245" s="74">
        <v>50</v>
      </c>
      <c r="S1245" s="74">
        <v>50</v>
      </c>
    </row>
    <row r="1246" spans="1:19">
      <c r="A1246" s="14">
        <f t="shared" si="61"/>
        <v>1246</v>
      </c>
      <c r="B1246" s="121" t="s">
        <v>3715</v>
      </c>
      <c r="C1246" s="121" t="s">
        <v>3716</v>
      </c>
      <c r="D1246" s="121"/>
      <c r="E1246" s="121" t="s">
        <v>48</v>
      </c>
      <c r="F1246" s="121" t="s">
        <v>1553</v>
      </c>
      <c r="G1246" s="121" t="s">
        <v>90</v>
      </c>
      <c r="H1246" s="122">
        <v>2023</v>
      </c>
      <c r="I1246" s="74">
        <v>24</v>
      </c>
      <c r="J1246" s="74">
        <v>24</v>
      </c>
      <c r="K1246" s="74">
        <v>24</v>
      </c>
      <c r="L1246" s="74">
        <v>24</v>
      </c>
      <c r="M1246" s="74">
        <v>24</v>
      </c>
      <c r="N1246" s="74">
        <v>24</v>
      </c>
      <c r="O1246" s="74">
        <v>24</v>
      </c>
      <c r="P1246" s="74">
        <v>24</v>
      </c>
      <c r="Q1246" s="74">
        <v>24</v>
      </c>
      <c r="R1246" s="74">
        <v>24</v>
      </c>
      <c r="S1246" s="74">
        <v>24</v>
      </c>
    </row>
    <row r="1247" spans="1:19">
      <c r="A1247" s="14">
        <f t="shared" si="61"/>
        <v>1247</v>
      </c>
      <c r="B1247" s="121" t="s">
        <v>3395</v>
      </c>
      <c r="C1247" s="121" t="s">
        <v>3396</v>
      </c>
      <c r="D1247" s="121"/>
      <c r="E1247" s="121" t="s">
        <v>128</v>
      </c>
      <c r="F1247" s="121" t="s">
        <v>1553</v>
      </c>
      <c r="G1247" s="121" t="s">
        <v>47</v>
      </c>
      <c r="H1247" s="122">
        <v>2022</v>
      </c>
      <c r="I1247" s="74">
        <v>9.9</v>
      </c>
      <c r="J1247" s="74">
        <v>9.9</v>
      </c>
      <c r="K1247" s="74">
        <v>9.9</v>
      </c>
      <c r="L1247" s="74">
        <v>9.9</v>
      </c>
      <c r="M1247" s="74">
        <v>9.9</v>
      </c>
      <c r="N1247" s="74">
        <v>9.9</v>
      </c>
      <c r="O1247" s="74">
        <v>9.9</v>
      </c>
      <c r="P1247" s="74">
        <v>9.9</v>
      </c>
      <c r="Q1247" s="74">
        <v>9.9</v>
      </c>
      <c r="R1247" s="74">
        <v>9.9</v>
      </c>
      <c r="S1247" s="74">
        <v>9.9</v>
      </c>
    </row>
    <row r="1248" spans="1:19">
      <c r="A1248" s="14">
        <f t="shared" si="61"/>
        <v>1248</v>
      </c>
      <c r="B1248" s="121" t="s">
        <v>1802</v>
      </c>
      <c r="C1248" s="121" t="s">
        <v>1803</v>
      </c>
      <c r="D1248" s="121"/>
      <c r="E1248" s="121" t="s">
        <v>352</v>
      </c>
      <c r="F1248" s="121" t="s">
        <v>1553</v>
      </c>
      <c r="G1248" s="121" t="s">
        <v>46</v>
      </c>
      <c r="H1248" s="122">
        <v>2022</v>
      </c>
      <c r="I1248" s="74">
        <v>100</v>
      </c>
      <c r="J1248" s="74">
        <v>100</v>
      </c>
      <c r="K1248" s="74">
        <v>100</v>
      </c>
      <c r="L1248" s="74">
        <v>100</v>
      </c>
      <c r="M1248" s="74">
        <v>100</v>
      </c>
      <c r="N1248" s="74">
        <v>100</v>
      </c>
      <c r="O1248" s="74">
        <v>100</v>
      </c>
      <c r="P1248" s="74">
        <v>100</v>
      </c>
      <c r="Q1248" s="74">
        <v>100</v>
      </c>
      <c r="R1248" s="74">
        <v>100</v>
      </c>
      <c r="S1248" s="74">
        <v>100</v>
      </c>
    </row>
    <row r="1249" spans="1:19">
      <c r="A1249" s="14">
        <f t="shared" si="61"/>
        <v>1249</v>
      </c>
      <c r="B1249" s="121" t="s">
        <v>3711</v>
      </c>
      <c r="C1249" s="121" t="s">
        <v>3712</v>
      </c>
      <c r="D1249" s="121"/>
      <c r="E1249" s="121" t="s">
        <v>59</v>
      </c>
      <c r="F1249" s="121" t="s">
        <v>1553</v>
      </c>
      <c r="G1249" s="121" t="s">
        <v>45</v>
      </c>
      <c r="H1249" s="122">
        <v>2023</v>
      </c>
      <c r="I1249" s="74">
        <v>203</v>
      </c>
      <c r="J1249" s="74">
        <v>203</v>
      </c>
      <c r="K1249" s="74">
        <v>203</v>
      </c>
      <c r="L1249" s="74">
        <v>203</v>
      </c>
      <c r="M1249" s="74">
        <v>203</v>
      </c>
      <c r="N1249" s="74">
        <v>203</v>
      </c>
      <c r="O1249" s="74">
        <v>203</v>
      </c>
      <c r="P1249" s="74">
        <v>203</v>
      </c>
      <c r="Q1249" s="74">
        <v>203</v>
      </c>
      <c r="R1249" s="74">
        <v>203</v>
      </c>
      <c r="S1249" s="74">
        <v>203</v>
      </c>
    </row>
    <row r="1250" spans="1:19">
      <c r="A1250" s="14">
        <f t="shared" si="61"/>
        <v>1250</v>
      </c>
      <c r="B1250" s="121" t="s">
        <v>2370</v>
      </c>
      <c r="C1250" s="121" t="s">
        <v>2371</v>
      </c>
      <c r="D1250" s="121"/>
      <c r="E1250" s="121" t="s">
        <v>61</v>
      </c>
      <c r="F1250" s="121" t="s">
        <v>1553</v>
      </c>
      <c r="G1250" s="121" t="s">
        <v>47</v>
      </c>
      <c r="H1250" s="122">
        <v>2022</v>
      </c>
      <c r="I1250" s="74">
        <v>22.7</v>
      </c>
      <c r="J1250" s="74">
        <v>22.7</v>
      </c>
      <c r="K1250" s="74">
        <v>22.7</v>
      </c>
      <c r="L1250" s="74">
        <v>22.7</v>
      </c>
      <c r="M1250" s="74">
        <v>22.7</v>
      </c>
      <c r="N1250" s="74">
        <v>22.7</v>
      </c>
      <c r="O1250" s="74">
        <v>22.7</v>
      </c>
      <c r="P1250" s="74">
        <v>22.7</v>
      </c>
      <c r="Q1250" s="74">
        <v>22.7</v>
      </c>
      <c r="R1250" s="74">
        <v>22.7</v>
      </c>
      <c r="S1250" s="74">
        <v>22.7</v>
      </c>
    </row>
    <row r="1251" spans="1:19">
      <c r="A1251" s="14">
        <f t="shared" si="61"/>
        <v>1251</v>
      </c>
      <c r="B1251" s="121" t="s">
        <v>3397</v>
      </c>
      <c r="C1251" s="121" t="s">
        <v>3398</v>
      </c>
      <c r="D1251" s="121"/>
      <c r="E1251" s="121" t="s">
        <v>2329</v>
      </c>
      <c r="F1251" s="121" t="s">
        <v>1553</v>
      </c>
      <c r="G1251" s="121" t="s">
        <v>45</v>
      </c>
      <c r="H1251" s="122">
        <v>2022</v>
      </c>
      <c r="I1251" s="74">
        <v>73.099999999999994</v>
      </c>
      <c r="J1251" s="74">
        <v>73.099999999999994</v>
      </c>
      <c r="K1251" s="74">
        <v>73.099999999999994</v>
      </c>
      <c r="L1251" s="74">
        <v>73.099999999999994</v>
      </c>
      <c r="M1251" s="74">
        <v>73.099999999999994</v>
      </c>
      <c r="N1251" s="74">
        <v>73.099999999999994</v>
      </c>
      <c r="O1251" s="74">
        <v>73.099999999999994</v>
      </c>
      <c r="P1251" s="74">
        <v>73.099999999999994</v>
      </c>
      <c r="Q1251" s="74">
        <v>73.099999999999994</v>
      </c>
      <c r="R1251" s="74">
        <v>73.099999999999994</v>
      </c>
      <c r="S1251" s="74">
        <v>73.099999999999994</v>
      </c>
    </row>
    <row r="1252" spans="1:19">
      <c r="A1252" s="14">
        <f t="shared" si="61"/>
        <v>1252</v>
      </c>
      <c r="B1252" s="121" t="s">
        <v>3156</v>
      </c>
      <c r="C1252" s="121" t="s">
        <v>3157</v>
      </c>
      <c r="D1252" s="121"/>
      <c r="E1252" s="121" t="s">
        <v>61</v>
      </c>
      <c r="F1252" s="121" t="s">
        <v>1553</v>
      </c>
      <c r="G1252" s="121" t="s">
        <v>47</v>
      </c>
      <c r="H1252" s="122">
        <v>2023</v>
      </c>
      <c r="I1252" s="74">
        <v>150</v>
      </c>
      <c r="J1252" s="74">
        <v>150</v>
      </c>
      <c r="K1252" s="74">
        <v>150</v>
      </c>
      <c r="L1252" s="74">
        <v>150</v>
      </c>
      <c r="M1252" s="74">
        <v>150</v>
      </c>
      <c r="N1252" s="74">
        <v>150</v>
      </c>
      <c r="O1252" s="74">
        <v>150</v>
      </c>
      <c r="P1252" s="74">
        <v>150</v>
      </c>
      <c r="Q1252" s="74">
        <v>150</v>
      </c>
      <c r="R1252" s="74">
        <v>150</v>
      </c>
      <c r="S1252" s="74">
        <v>150</v>
      </c>
    </row>
    <row r="1253" spans="1:19">
      <c r="A1253" s="14">
        <f t="shared" si="61"/>
        <v>1253</v>
      </c>
      <c r="B1253" s="121" t="s">
        <v>3399</v>
      </c>
      <c r="C1253" s="121" t="s">
        <v>3400</v>
      </c>
      <c r="D1253" s="121"/>
      <c r="E1253" s="121" t="s">
        <v>513</v>
      </c>
      <c r="F1253" s="121" t="s">
        <v>1553</v>
      </c>
      <c r="G1253" s="121" t="s">
        <v>45</v>
      </c>
      <c r="H1253" s="122">
        <v>2022</v>
      </c>
      <c r="I1253" s="74">
        <v>196.2</v>
      </c>
      <c r="J1253" s="74">
        <v>196.2</v>
      </c>
      <c r="K1253" s="74">
        <v>196.2</v>
      </c>
      <c r="L1253" s="74">
        <v>196.2</v>
      </c>
      <c r="M1253" s="74">
        <v>196.2</v>
      </c>
      <c r="N1253" s="74">
        <v>196.2</v>
      </c>
      <c r="O1253" s="74">
        <v>196.2</v>
      </c>
      <c r="P1253" s="74">
        <v>196.2</v>
      </c>
      <c r="Q1253" s="74">
        <v>196.2</v>
      </c>
      <c r="R1253" s="74">
        <v>196.2</v>
      </c>
      <c r="S1253" s="74">
        <v>196.2</v>
      </c>
    </row>
    <row r="1254" spans="1:19">
      <c r="A1254" s="14">
        <f t="shared" si="61"/>
        <v>1254</v>
      </c>
      <c r="B1254" s="121" t="s">
        <v>2592</v>
      </c>
      <c r="C1254" s="121" t="s">
        <v>2593</v>
      </c>
      <c r="D1254" s="121"/>
      <c r="E1254" s="121" t="s">
        <v>2304</v>
      </c>
      <c r="F1254" s="121" t="s">
        <v>1553</v>
      </c>
      <c r="G1254" s="121" t="s">
        <v>47</v>
      </c>
      <c r="H1254" s="122">
        <v>2022</v>
      </c>
      <c r="I1254" s="74">
        <v>121.8</v>
      </c>
      <c r="J1254" s="74">
        <v>121.8</v>
      </c>
      <c r="K1254" s="74">
        <v>121.8</v>
      </c>
      <c r="L1254" s="74">
        <v>121.8</v>
      </c>
      <c r="M1254" s="74">
        <v>121.8</v>
      </c>
      <c r="N1254" s="74">
        <v>121.8</v>
      </c>
      <c r="O1254" s="74">
        <v>121.8</v>
      </c>
      <c r="P1254" s="74">
        <v>121.8</v>
      </c>
      <c r="Q1254" s="74">
        <v>121.8</v>
      </c>
      <c r="R1254" s="74">
        <v>121.8</v>
      </c>
      <c r="S1254" s="74">
        <v>121.8</v>
      </c>
    </row>
    <row r="1255" spans="1:19">
      <c r="A1255" s="14">
        <f t="shared" si="61"/>
        <v>1255</v>
      </c>
      <c r="B1255" s="121" t="s">
        <v>2834</v>
      </c>
      <c r="C1255" s="121" t="s">
        <v>2835</v>
      </c>
      <c r="D1255" s="121"/>
      <c r="E1255" s="121" t="s">
        <v>592</v>
      </c>
      <c r="F1255" s="121" t="s">
        <v>1553</v>
      </c>
      <c r="G1255" s="121" t="s">
        <v>46</v>
      </c>
      <c r="H1255" s="122">
        <v>2022</v>
      </c>
      <c r="I1255" s="74">
        <v>155.5</v>
      </c>
      <c r="J1255" s="74">
        <v>155.5</v>
      </c>
      <c r="K1255" s="74">
        <v>155.5</v>
      </c>
      <c r="L1255" s="74">
        <v>155.5</v>
      </c>
      <c r="M1255" s="74">
        <v>155.5</v>
      </c>
      <c r="N1255" s="74">
        <v>155.5</v>
      </c>
      <c r="O1255" s="74">
        <v>155.5</v>
      </c>
      <c r="P1255" s="74">
        <v>155.5</v>
      </c>
      <c r="Q1255" s="74">
        <v>155.5</v>
      </c>
      <c r="R1255" s="74">
        <v>155.5</v>
      </c>
      <c r="S1255" s="74">
        <v>155.5</v>
      </c>
    </row>
    <row r="1256" spans="1:19">
      <c r="A1256" s="14">
        <f t="shared" si="61"/>
        <v>1256</v>
      </c>
      <c r="B1256" s="121" t="s">
        <v>3401</v>
      </c>
      <c r="C1256" s="121"/>
      <c r="D1256" s="121"/>
      <c r="E1256" s="121"/>
      <c r="F1256" s="121"/>
      <c r="G1256" s="121"/>
      <c r="H1256" s="122"/>
      <c r="I1256" s="74">
        <v>19.8</v>
      </c>
      <c r="J1256" s="74">
        <v>19.8</v>
      </c>
      <c r="K1256" s="74">
        <v>19.8</v>
      </c>
      <c r="L1256" s="74">
        <v>19.8</v>
      </c>
      <c r="M1256" s="74">
        <v>19.8</v>
      </c>
      <c r="N1256" s="74">
        <v>19.8</v>
      </c>
      <c r="O1256" s="74">
        <v>19.8</v>
      </c>
      <c r="P1256" s="74">
        <v>19.8</v>
      </c>
      <c r="Q1256" s="74">
        <v>19.8</v>
      </c>
      <c r="R1256" s="74">
        <v>19.8</v>
      </c>
      <c r="S1256" s="74">
        <v>19.8</v>
      </c>
    </row>
    <row r="1257" spans="1:19">
      <c r="A1257" s="14">
        <f t="shared" si="61"/>
        <v>1257</v>
      </c>
      <c r="B1257" s="119" t="s">
        <v>1675</v>
      </c>
      <c r="C1257" s="119"/>
      <c r="D1257" s="119"/>
      <c r="E1257" s="119"/>
      <c r="F1257" s="119"/>
      <c r="G1257" s="119"/>
      <c r="H1257" s="120"/>
      <c r="I1257" s="71">
        <f t="shared" ref="I1257:S1257" si="62">SUM(I1198:I1256)</f>
        <v>5680.0800000000008</v>
      </c>
      <c r="J1257" s="71">
        <f t="shared" si="62"/>
        <v>5396.25</v>
      </c>
      <c r="K1257" s="71">
        <f t="shared" si="62"/>
        <v>5680.0800000000008</v>
      </c>
      <c r="L1257" s="71">
        <f t="shared" si="62"/>
        <v>5680.0800000000008</v>
      </c>
      <c r="M1257" s="71">
        <f t="shared" si="62"/>
        <v>5680.0800000000008</v>
      </c>
      <c r="N1257" s="71">
        <f t="shared" si="62"/>
        <v>5680.0800000000008</v>
      </c>
      <c r="O1257" s="71">
        <f t="shared" si="62"/>
        <v>5680.0800000000008</v>
      </c>
      <c r="P1257" s="71">
        <f t="shared" si="62"/>
        <v>5680.0800000000008</v>
      </c>
      <c r="Q1257" s="71">
        <f t="shared" si="62"/>
        <v>5680.0800000000008</v>
      </c>
      <c r="R1257" s="71">
        <f t="shared" si="62"/>
        <v>5680.0800000000008</v>
      </c>
      <c r="S1257" s="71">
        <f t="shared" si="62"/>
        <v>5680.0800000000008</v>
      </c>
    </row>
    <row r="1258" spans="1:19">
      <c r="A1258" s="14">
        <f t="shared" si="61"/>
        <v>1258</v>
      </c>
      <c r="B1258" s="121" t="s">
        <v>1563</v>
      </c>
      <c r="C1258" s="121"/>
      <c r="D1258" s="121" t="s">
        <v>1676</v>
      </c>
      <c r="E1258" s="121" t="s">
        <v>1413</v>
      </c>
      <c r="F1258" s="121"/>
      <c r="G1258" s="121"/>
      <c r="H1258" s="122"/>
      <c r="I1258" s="74">
        <v>100</v>
      </c>
      <c r="J1258" s="74">
        <v>0</v>
      </c>
      <c r="K1258" s="74">
        <v>0</v>
      </c>
      <c r="L1258" s="74">
        <v>0</v>
      </c>
      <c r="M1258" s="74">
        <v>0</v>
      </c>
      <c r="N1258" s="74">
        <v>0</v>
      </c>
      <c r="O1258" s="74">
        <v>0</v>
      </c>
      <c r="P1258" s="74">
        <v>0</v>
      </c>
      <c r="Q1258" s="74">
        <v>0</v>
      </c>
      <c r="R1258" s="74">
        <v>0</v>
      </c>
      <c r="S1258" s="74">
        <v>0</v>
      </c>
    </row>
    <row r="1259" spans="1:19">
      <c r="A1259" s="14">
        <f t="shared" si="61"/>
        <v>1259</v>
      </c>
      <c r="B1259" s="121"/>
      <c r="C1259" s="121"/>
      <c r="D1259" s="121"/>
      <c r="E1259" s="121"/>
      <c r="F1259" s="121"/>
      <c r="G1259" s="121"/>
      <c r="H1259" s="122"/>
      <c r="I1259" s="74"/>
      <c r="J1259" s="74"/>
      <c r="K1259" s="74"/>
      <c r="L1259" s="74"/>
      <c r="M1259" s="74"/>
      <c r="N1259" s="74"/>
      <c r="O1259" s="74"/>
      <c r="P1259" s="74"/>
      <c r="Q1259" s="74"/>
      <c r="R1259" s="74"/>
      <c r="S1259" s="74"/>
    </row>
    <row r="1260" spans="1:19">
      <c r="A1260" s="14">
        <f t="shared" si="61"/>
        <v>1260</v>
      </c>
      <c r="B1260" s="119" t="s">
        <v>1808</v>
      </c>
      <c r="C1260" s="119"/>
      <c r="D1260" s="119"/>
      <c r="E1260" s="119"/>
      <c r="F1260" s="119"/>
      <c r="G1260" s="119"/>
      <c r="H1260" s="120"/>
      <c r="I1260" s="71"/>
      <c r="J1260" s="71"/>
      <c r="K1260" s="71"/>
      <c r="L1260" s="71"/>
      <c r="M1260" s="71"/>
      <c r="N1260" s="71"/>
      <c r="O1260" s="71"/>
      <c r="P1260" s="71"/>
      <c r="Q1260" s="71"/>
      <c r="R1260" s="71"/>
      <c r="S1260" s="71"/>
    </row>
    <row r="1261" spans="1:19">
      <c r="A1261" s="14">
        <f t="shared" si="61"/>
        <v>1261</v>
      </c>
      <c r="B1261" s="121" t="s">
        <v>126</v>
      </c>
      <c r="C1261" s="121" t="s">
        <v>127</v>
      </c>
      <c r="D1261" s="121"/>
      <c r="E1261" s="121" t="s">
        <v>62</v>
      </c>
      <c r="F1261" s="121" t="s">
        <v>52</v>
      </c>
      <c r="G1261" s="121" t="s">
        <v>45</v>
      </c>
      <c r="H1261" s="122">
        <v>2020</v>
      </c>
      <c r="I1261" s="74">
        <v>60</v>
      </c>
      <c r="J1261" s="74">
        <v>60</v>
      </c>
      <c r="K1261" s="74">
        <v>60</v>
      </c>
      <c r="L1261" s="74">
        <v>60</v>
      </c>
      <c r="M1261" s="74">
        <v>60</v>
      </c>
      <c r="N1261" s="74">
        <v>60</v>
      </c>
      <c r="O1261" s="74">
        <v>60</v>
      </c>
      <c r="P1261" s="74">
        <v>60</v>
      </c>
      <c r="Q1261" s="74">
        <v>60</v>
      </c>
      <c r="R1261" s="74">
        <v>60</v>
      </c>
      <c r="S1261" s="74">
        <v>60</v>
      </c>
    </row>
    <row r="1262" spans="1:19">
      <c r="A1262" s="14">
        <f t="shared" si="61"/>
        <v>1262</v>
      </c>
      <c r="B1262" s="121" t="s">
        <v>3402</v>
      </c>
      <c r="C1262" s="121" t="s">
        <v>3403</v>
      </c>
      <c r="D1262" s="121"/>
      <c r="E1262" s="121" t="s">
        <v>592</v>
      </c>
      <c r="F1262" s="121" t="s">
        <v>1553</v>
      </c>
      <c r="G1262" s="121" t="s">
        <v>46</v>
      </c>
      <c r="H1262" s="122">
        <v>2023</v>
      </c>
      <c r="I1262" s="74">
        <v>201.1</v>
      </c>
      <c r="J1262" s="74">
        <v>201.1</v>
      </c>
      <c r="K1262" s="74">
        <v>201.1</v>
      </c>
      <c r="L1262" s="74">
        <v>201.1</v>
      </c>
      <c r="M1262" s="74">
        <v>201.1</v>
      </c>
      <c r="N1262" s="74">
        <v>201.1</v>
      </c>
      <c r="O1262" s="74">
        <v>201.1</v>
      </c>
      <c r="P1262" s="74">
        <v>201.1</v>
      </c>
      <c r="Q1262" s="74">
        <v>201.1</v>
      </c>
      <c r="R1262" s="74">
        <v>201.1</v>
      </c>
      <c r="S1262" s="74">
        <v>201.1</v>
      </c>
    </row>
    <row r="1263" spans="1:19">
      <c r="A1263" s="14">
        <f t="shared" si="61"/>
        <v>1263</v>
      </c>
      <c r="B1263" s="121" t="s">
        <v>1612</v>
      </c>
      <c r="C1263" s="121" t="s">
        <v>1613</v>
      </c>
      <c r="D1263" s="121"/>
      <c r="E1263" s="121" t="s">
        <v>1102</v>
      </c>
      <c r="F1263" s="121" t="s">
        <v>1718</v>
      </c>
      <c r="G1263" s="121" t="s">
        <v>47</v>
      </c>
      <c r="H1263" s="122">
        <v>2023</v>
      </c>
      <c r="I1263" s="74">
        <v>250.1</v>
      </c>
      <c r="J1263" s="74">
        <v>250.1</v>
      </c>
      <c r="K1263" s="74">
        <v>250.1</v>
      </c>
      <c r="L1263" s="74">
        <v>250.1</v>
      </c>
      <c r="M1263" s="74">
        <v>250.1</v>
      </c>
      <c r="N1263" s="74">
        <v>250.1</v>
      </c>
      <c r="O1263" s="74">
        <v>250.1</v>
      </c>
      <c r="P1263" s="74">
        <v>250.1</v>
      </c>
      <c r="Q1263" s="74">
        <v>250.1</v>
      </c>
      <c r="R1263" s="74">
        <v>250.1</v>
      </c>
      <c r="S1263" s="74">
        <v>250.1</v>
      </c>
    </row>
    <row r="1264" spans="1:19">
      <c r="A1264" s="14">
        <f t="shared" si="61"/>
        <v>1264</v>
      </c>
      <c r="B1264" s="121" t="s">
        <v>1614</v>
      </c>
      <c r="C1264" s="121" t="s">
        <v>1615</v>
      </c>
      <c r="D1264" s="121"/>
      <c r="E1264" s="121" t="s">
        <v>1102</v>
      </c>
      <c r="F1264" s="121" t="s">
        <v>1718</v>
      </c>
      <c r="G1264" s="121" t="s">
        <v>47</v>
      </c>
      <c r="H1264" s="122">
        <v>2023</v>
      </c>
      <c r="I1264" s="74">
        <v>250.1</v>
      </c>
      <c r="J1264" s="74">
        <v>250.1</v>
      </c>
      <c r="K1264" s="74">
        <v>250.1</v>
      </c>
      <c r="L1264" s="74">
        <v>250.1</v>
      </c>
      <c r="M1264" s="74">
        <v>250.1</v>
      </c>
      <c r="N1264" s="74">
        <v>250.1</v>
      </c>
      <c r="O1264" s="74">
        <v>250.1</v>
      </c>
      <c r="P1264" s="74">
        <v>250.1</v>
      </c>
      <c r="Q1264" s="74">
        <v>250.1</v>
      </c>
      <c r="R1264" s="74">
        <v>250.1</v>
      </c>
      <c r="S1264" s="74">
        <v>250.1</v>
      </c>
    </row>
    <row r="1265" spans="1:19">
      <c r="A1265" s="14">
        <f t="shared" si="61"/>
        <v>1265</v>
      </c>
      <c r="B1265" s="121" t="s">
        <v>1621</v>
      </c>
      <c r="C1265" s="121" t="s">
        <v>1622</v>
      </c>
      <c r="D1265" s="121"/>
      <c r="E1265" s="121" t="s">
        <v>1244</v>
      </c>
      <c r="F1265" s="121" t="s">
        <v>1406</v>
      </c>
      <c r="G1265" s="121" t="s">
        <v>55</v>
      </c>
      <c r="H1265" s="122">
        <v>2020</v>
      </c>
      <c r="I1265" s="74">
        <v>152.5</v>
      </c>
      <c r="J1265" s="74">
        <v>152.5</v>
      </c>
      <c r="K1265" s="74">
        <v>152.5</v>
      </c>
      <c r="L1265" s="74">
        <v>152.5</v>
      </c>
      <c r="M1265" s="74">
        <v>152.5</v>
      </c>
      <c r="N1265" s="74">
        <v>152.5</v>
      </c>
      <c r="O1265" s="74">
        <v>152.5</v>
      </c>
      <c r="P1265" s="74">
        <v>152.5</v>
      </c>
      <c r="Q1265" s="74">
        <v>152.5</v>
      </c>
      <c r="R1265" s="74">
        <v>152.5</v>
      </c>
      <c r="S1265" s="74">
        <v>152.5</v>
      </c>
    </row>
    <row r="1266" spans="1:19">
      <c r="A1266" s="14">
        <f t="shared" si="61"/>
        <v>1266</v>
      </c>
      <c r="B1266" s="121" t="s">
        <v>1624</v>
      </c>
      <c r="C1266" s="121" t="s">
        <v>1625</v>
      </c>
      <c r="D1266" s="121"/>
      <c r="E1266" s="121" t="s">
        <v>1112</v>
      </c>
      <c r="F1266" s="121" t="s">
        <v>1406</v>
      </c>
      <c r="G1266" s="121" t="s">
        <v>55</v>
      </c>
      <c r="H1266" s="122">
        <v>2020</v>
      </c>
      <c r="I1266" s="74">
        <v>150</v>
      </c>
      <c r="J1266" s="74">
        <v>150</v>
      </c>
      <c r="K1266" s="74">
        <v>150</v>
      </c>
      <c r="L1266" s="74">
        <v>150</v>
      </c>
      <c r="M1266" s="74">
        <v>150</v>
      </c>
      <c r="N1266" s="74">
        <v>150</v>
      </c>
      <c r="O1266" s="74">
        <v>150</v>
      </c>
      <c r="P1266" s="74">
        <v>150</v>
      </c>
      <c r="Q1266" s="74">
        <v>150</v>
      </c>
      <c r="R1266" s="74">
        <v>150</v>
      </c>
      <c r="S1266" s="74">
        <v>150</v>
      </c>
    </row>
    <row r="1267" spans="1:19">
      <c r="A1267" s="14">
        <f t="shared" si="61"/>
        <v>1267</v>
      </c>
      <c r="B1267" s="121" t="s">
        <v>3387</v>
      </c>
      <c r="C1267" s="121" t="s">
        <v>3388</v>
      </c>
      <c r="D1267" s="121"/>
      <c r="E1267" s="121" t="s">
        <v>51</v>
      </c>
      <c r="F1267" s="121" t="s">
        <v>1553</v>
      </c>
      <c r="G1267" s="121" t="s">
        <v>46</v>
      </c>
      <c r="H1267" s="122">
        <v>2024</v>
      </c>
      <c r="I1267" s="74">
        <v>202.6</v>
      </c>
      <c r="J1267" s="74">
        <v>0</v>
      </c>
      <c r="K1267" s="74">
        <v>202.6</v>
      </c>
      <c r="L1267" s="74">
        <v>202.6</v>
      </c>
      <c r="M1267" s="74">
        <v>202.6</v>
      </c>
      <c r="N1267" s="74">
        <v>202.6</v>
      </c>
      <c r="O1267" s="74">
        <v>202.6</v>
      </c>
      <c r="P1267" s="74">
        <v>202.6</v>
      </c>
      <c r="Q1267" s="74">
        <v>202.6</v>
      </c>
      <c r="R1267" s="74">
        <v>202.6</v>
      </c>
      <c r="S1267" s="74">
        <v>202.6</v>
      </c>
    </row>
    <row r="1268" spans="1:19">
      <c r="A1268" s="14">
        <f t="shared" si="61"/>
        <v>1268</v>
      </c>
      <c r="B1268" s="121" t="s">
        <v>1688</v>
      </c>
      <c r="C1268" s="121" t="s">
        <v>1689</v>
      </c>
      <c r="D1268" s="121"/>
      <c r="E1268" s="121" t="s">
        <v>113</v>
      </c>
      <c r="F1268" s="121" t="s">
        <v>52</v>
      </c>
      <c r="G1268" s="121" t="s">
        <v>47</v>
      </c>
      <c r="H1268" s="122">
        <v>2022</v>
      </c>
      <c r="I1268" s="74">
        <v>200</v>
      </c>
      <c r="J1268" s="74">
        <v>200</v>
      </c>
      <c r="K1268" s="74">
        <v>200</v>
      </c>
      <c r="L1268" s="74">
        <v>200</v>
      </c>
      <c r="M1268" s="74">
        <v>200</v>
      </c>
      <c r="N1268" s="74">
        <v>200</v>
      </c>
      <c r="O1268" s="74">
        <v>200</v>
      </c>
      <c r="P1268" s="74">
        <v>200</v>
      </c>
      <c r="Q1268" s="74">
        <v>200</v>
      </c>
      <c r="R1268" s="74">
        <v>200</v>
      </c>
      <c r="S1268" s="74">
        <v>200</v>
      </c>
    </row>
    <row r="1269" spans="1:19">
      <c r="A1269" s="14">
        <f t="shared" si="61"/>
        <v>1269</v>
      </c>
      <c r="B1269" s="121" t="s">
        <v>140</v>
      </c>
      <c r="C1269" s="121" t="s">
        <v>141</v>
      </c>
      <c r="D1269" s="121"/>
      <c r="E1269" s="121" t="s">
        <v>142</v>
      </c>
      <c r="F1269" s="121" t="s">
        <v>52</v>
      </c>
      <c r="G1269" s="121" t="s">
        <v>46</v>
      </c>
      <c r="H1269" s="122">
        <v>2024</v>
      </c>
      <c r="I1269" s="74">
        <v>30</v>
      </c>
      <c r="J1269" s="74">
        <v>0</v>
      </c>
      <c r="K1269" s="74">
        <v>30</v>
      </c>
      <c r="L1269" s="74">
        <v>30</v>
      </c>
      <c r="M1269" s="74">
        <v>30</v>
      </c>
      <c r="N1269" s="74">
        <v>30</v>
      </c>
      <c r="O1269" s="74">
        <v>30</v>
      </c>
      <c r="P1269" s="74">
        <v>30</v>
      </c>
      <c r="Q1269" s="74">
        <v>30</v>
      </c>
      <c r="R1269" s="74">
        <v>30</v>
      </c>
      <c r="S1269" s="74">
        <v>30</v>
      </c>
    </row>
    <row r="1270" spans="1:19">
      <c r="A1270" s="14">
        <f t="shared" si="61"/>
        <v>1270</v>
      </c>
      <c r="B1270" s="121" t="s">
        <v>143</v>
      </c>
      <c r="C1270" s="121" t="s">
        <v>144</v>
      </c>
      <c r="D1270" s="121"/>
      <c r="E1270" s="121" t="s">
        <v>56</v>
      </c>
      <c r="F1270" s="121" t="s">
        <v>52</v>
      </c>
      <c r="G1270" s="121" t="s">
        <v>47</v>
      </c>
      <c r="H1270" s="122">
        <v>2022</v>
      </c>
      <c r="I1270" s="74">
        <v>203.8</v>
      </c>
      <c r="J1270" s="74">
        <v>203.8</v>
      </c>
      <c r="K1270" s="74">
        <v>203.8</v>
      </c>
      <c r="L1270" s="74">
        <v>203.8</v>
      </c>
      <c r="M1270" s="74">
        <v>203.8</v>
      </c>
      <c r="N1270" s="74">
        <v>203.8</v>
      </c>
      <c r="O1270" s="74">
        <v>203.8</v>
      </c>
      <c r="P1270" s="74">
        <v>203.8</v>
      </c>
      <c r="Q1270" s="74">
        <v>203.8</v>
      </c>
      <c r="R1270" s="74">
        <v>203.8</v>
      </c>
      <c r="S1270" s="74">
        <v>203.8</v>
      </c>
    </row>
    <row r="1271" spans="1:19">
      <c r="A1271" s="14">
        <f t="shared" si="61"/>
        <v>1271</v>
      </c>
      <c r="B1271" s="119" t="s">
        <v>1809</v>
      </c>
      <c r="C1271" s="119"/>
      <c r="D1271" s="119"/>
      <c r="E1271" s="119"/>
      <c r="F1271" s="119"/>
      <c r="G1271" s="119"/>
      <c r="H1271" s="120"/>
      <c r="I1271" s="71">
        <f t="shared" ref="I1271:S1271" si="63">SUM(I1261:I1270)</f>
        <v>1700.2</v>
      </c>
      <c r="J1271" s="71">
        <f t="shared" si="63"/>
        <v>1467.6000000000001</v>
      </c>
      <c r="K1271" s="71">
        <f t="shared" si="63"/>
        <v>1700.2</v>
      </c>
      <c r="L1271" s="71">
        <f t="shared" si="63"/>
        <v>1700.2</v>
      </c>
      <c r="M1271" s="71">
        <f t="shared" si="63"/>
        <v>1700.2</v>
      </c>
      <c r="N1271" s="71">
        <f t="shared" si="63"/>
        <v>1700.2</v>
      </c>
      <c r="O1271" s="71">
        <f t="shared" si="63"/>
        <v>1700.2</v>
      </c>
      <c r="P1271" s="71">
        <f t="shared" si="63"/>
        <v>1700.2</v>
      </c>
      <c r="Q1271" s="71">
        <f t="shared" si="63"/>
        <v>1700.2</v>
      </c>
      <c r="R1271" s="71">
        <f t="shared" si="63"/>
        <v>1700.2</v>
      </c>
      <c r="S1271" s="71">
        <f t="shared" si="63"/>
        <v>1700.2</v>
      </c>
    </row>
    <row r="1272" spans="1:19">
      <c r="A1272" s="14">
        <f t="shared" si="61"/>
        <v>1272</v>
      </c>
      <c r="B1272" s="119"/>
      <c r="C1272" s="119"/>
      <c r="D1272" s="119"/>
      <c r="E1272" s="119"/>
      <c r="F1272" s="119"/>
      <c r="G1272" s="119"/>
      <c r="H1272" s="120"/>
      <c r="I1272" s="71"/>
      <c r="J1272" s="71"/>
      <c r="K1272" s="71"/>
      <c r="L1272" s="71"/>
      <c r="M1272" s="71"/>
      <c r="N1272" s="71"/>
      <c r="O1272" s="71"/>
      <c r="P1272" s="71"/>
      <c r="Q1272" s="71"/>
      <c r="R1272" s="71"/>
      <c r="S1272" s="71"/>
    </row>
    <row r="1273" spans="1:19">
      <c r="A1273" s="14">
        <f t="shared" si="61"/>
        <v>1273</v>
      </c>
      <c r="B1273" s="119" t="s">
        <v>1678</v>
      </c>
      <c r="C1273" s="119"/>
      <c r="D1273" s="119"/>
      <c r="E1273" s="119"/>
      <c r="F1273" s="119"/>
      <c r="G1273" s="119"/>
      <c r="H1273" s="120"/>
      <c r="I1273" s="71"/>
      <c r="J1273" s="71"/>
      <c r="K1273" s="71"/>
      <c r="L1273" s="71"/>
      <c r="M1273" s="71"/>
      <c r="N1273" s="71"/>
      <c r="O1273" s="71"/>
      <c r="P1273" s="71"/>
      <c r="Q1273" s="71"/>
      <c r="R1273" s="71"/>
      <c r="S1273" s="71"/>
    </row>
    <row r="1274" spans="1:19">
      <c r="A1274" s="14">
        <f t="shared" si="61"/>
        <v>1274</v>
      </c>
      <c r="B1274" s="121" t="s">
        <v>3150</v>
      </c>
      <c r="C1274" s="121"/>
      <c r="D1274" s="121" t="s">
        <v>393</v>
      </c>
      <c r="E1274" s="121" t="s">
        <v>394</v>
      </c>
      <c r="F1274" s="121" t="s">
        <v>2251</v>
      </c>
      <c r="G1274" s="121" t="s">
        <v>90</v>
      </c>
      <c r="H1274" s="122">
        <v>2000</v>
      </c>
      <c r="I1274" s="74">
        <v>185</v>
      </c>
      <c r="J1274" s="74">
        <v>165</v>
      </c>
      <c r="K1274" s="74">
        <v>165</v>
      </c>
      <c r="L1274" s="74">
        <v>165</v>
      </c>
      <c r="M1274" s="74">
        <v>165</v>
      </c>
      <c r="N1274" s="74">
        <v>165</v>
      </c>
      <c r="O1274" s="74">
        <v>165</v>
      </c>
      <c r="P1274" s="74">
        <v>165</v>
      </c>
      <c r="Q1274" s="74">
        <v>165</v>
      </c>
      <c r="R1274" s="74">
        <v>165</v>
      </c>
      <c r="S1274" s="74">
        <v>165</v>
      </c>
    </row>
    <row r="1275" spans="1:19">
      <c r="A1275" s="14">
        <f t="shared" si="61"/>
        <v>1275</v>
      </c>
      <c r="B1275" s="121" t="s">
        <v>3151</v>
      </c>
      <c r="C1275" s="121"/>
      <c r="D1275" s="121" t="s">
        <v>398</v>
      </c>
      <c r="E1275" s="121" t="s">
        <v>394</v>
      </c>
      <c r="F1275" s="121" t="s">
        <v>2251</v>
      </c>
      <c r="G1275" s="121" t="s">
        <v>90</v>
      </c>
      <c r="H1275" s="122">
        <v>2000</v>
      </c>
      <c r="I1275" s="74">
        <v>185</v>
      </c>
      <c r="J1275" s="74">
        <v>165</v>
      </c>
      <c r="K1275" s="74">
        <v>165</v>
      </c>
      <c r="L1275" s="74">
        <v>165</v>
      </c>
      <c r="M1275" s="74">
        <v>165</v>
      </c>
      <c r="N1275" s="74">
        <v>165</v>
      </c>
      <c r="O1275" s="74">
        <v>165</v>
      </c>
      <c r="P1275" s="74">
        <v>165</v>
      </c>
      <c r="Q1275" s="74">
        <v>165</v>
      </c>
      <c r="R1275" s="74">
        <v>165</v>
      </c>
      <c r="S1275" s="74">
        <v>165</v>
      </c>
    </row>
    <row r="1276" spans="1:19">
      <c r="A1276" s="14">
        <f t="shared" si="61"/>
        <v>1276</v>
      </c>
      <c r="B1276" s="121" t="s">
        <v>3152</v>
      </c>
      <c r="C1276" s="121"/>
      <c r="D1276" s="121" t="s">
        <v>401</v>
      </c>
      <c r="E1276" s="121" t="s">
        <v>394</v>
      </c>
      <c r="F1276" s="121" t="s">
        <v>2251</v>
      </c>
      <c r="G1276" s="121" t="s">
        <v>90</v>
      </c>
      <c r="H1276" s="122">
        <v>2000</v>
      </c>
      <c r="I1276" s="74">
        <v>100</v>
      </c>
      <c r="J1276" s="74">
        <v>75</v>
      </c>
      <c r="K1276" s="74">
        <v>75</v>
      </c>
      <c r="L1276" s="74">
        <v>75</v>
      </c>
      <c r="M1276" s="74">
        <v>75</v>
      </c>
      <c r="N1276" s="74">
        <v>75</v>
      </c>
      <c r="O1276" s="74">
        <v>75</v>
      </c>
      <c r="P1276" s="74">
        <v>75</v>
      </c>
      <c r="Q1276" s="74">
        <v>75</v>
      </c>
      <c r="R1276" s="74">
        <v>75</v>
      </c>
      <c r="S1276" s="74">
        <v>75</v>
      </c>
    </row>
    <row r="1277" spans="1:19">
      <c r="A1277" s="14">
        <f t="shared" si="61"/>
        <v>1277</v>
      </c>
      <c r="B1277" s="119" t="s">
        <v>1681</v>
      </c>
      <c r="C1277" s="119"/>
      <c r="D1277" s="119"/>
      <c r="E1277" s="119"/>
      <c r="F1277" s="119"/>
      <c r="G1277" s="119"/>
      <c r="H1277" s="120"/>
      <c r="I1277" s="71">
        <f t="shared" ref="I1277:R1277" si="64">SUM(I1274:I1276)</f>
        <v>470</v>
      </c>
      <c r="J1277" s="71">
        <f t="shared" si="64"/>
        <v>405</v>
      </c>
      <c r="K1277" s="71">
        <f t="shared" si="64"/>
        <v>405</v>
      </c>
      <c r="L1277" s="71">
        <f t="shared" si="64"/>
        <v>405</v>
      </c>
      <c r="M1277" s="71">
        <f t="shared" si="64"/>
        <v>405</v>
      </c>
      <c r="N1277" s="71">
        <f t="shared" si="64"/>
        <v>405</v>
      </c>
      <c r="O1277" s="71">
        <f t="shared" si="64"/>
        <v>405</v>
      </c>
      <c r="P1277" s="71">
        <f t="shared" si="64"/>
        <v>405</v>
      </c>
      <c r="Q1277" s="71">
        <f t="shared" si="64"/>
        <v>405</v>
      </c>
      <c r="R1277" s="71">
        <f t="shared" si="64"/>
        <v>405</v>
      </c>
      <c r="S1277" s="71">
        <f t="shared" ref="S1277" si="65">SUM(S1274:S1276)</f>
        <v>405</v>
      </c>
    </row>
    <row r="1278" spans="1:19">
      <c r="A1278" s="14">
        <f t="shared" si="61"/>
        <v>1278</v>
      </c>
      <c r="B1278" s="119"/>
      <c r="C1278" s="119"/>
      <c r="D1278" s="119"/>
      <c r="E1278" s="119"/>
      <c r="F1278" s="119"/>
      <c r="G1278" s="119"/>
      <c r="H1278" s="120"/>
      <c r="I1278" s="71"/>
      <c r="J1278" s="71"/>
      <c r="K1278" s="71"/>
      <c r="L1278" s="71"/>
      <c r="M1278" s="71"/>
      <c r="N1278" s="71"/>
      <c r="O1278" s="71"/>
      <c r="P1278" s="71"/>
      <c r="Q1278" s="71"/>
      <c r="R1278" s="71"/>
      <c r="S1278" s="71"/>
    </row>
    <row r="1279" spans="1:19">
      <c r="A1279" s="14">
        <f t="shared" si="61"/>
        <v>1279</v>
      </c>
      <c r="B1279" s="119" t="s">
        <v>1682</v>
      </c>
      <c r="C1279" s="119"/>
      <c r="D1279" s="119"/>
      <c r="E1279" s="119"/>
      <c r="F1279" s="119"/>
      <c r="G1279" s="119"/>
      <c r="H1279" s="120"/>
      <c r="I1279" s="71"/>
      <c r="J1279" s="71"/>
      <c r="K1279" s="71"/>
      <c r="L1279" s="71"/>
      <c r="M1279" s="71"/>
      <c r="N1279" s="71"/>
      <c r="O1279" s="71"/>
      <c r="P1279" s="71"/>
      <c r="Q1279" s="71"/>
      <c r="R1279" s="71"/>
      <c r="S1279" s="71"/>
    </row>
    <row r="1280" spans="1:19">
      <c r="A1280" s="14">
        <f t="shared" si="61"/>
        <v>1280</v>
      </c>
      <c r="B1280" s="121" t="s">
        <v>3404</v>
      </c>
      <c r="C1280" s="121"/>
      <c r="D1280" s="121" t="s">
        <v>774</v>
      </c>
      <c r="E1280" s="121" t="s">
        <v>773</v>
      </c>
      <c r="F1280" s="121" t="s">
        <v>2253</v>
      </c>
      <c r="G1280" s="121" t="s">
        <v>45</v>
      </c>
      <c r="H1280" s="122">
        <v>1967</v>
      </c>
      <c r="I1280" s="74">
        <v>78</v>
      </c>
      <c r="J1280" s="74">
        <v>78</v>
      </c>
      <c r="K1280" s="74">
        <v>78</v>
      </c>
      <c r="L1280" s="74">
        <v>78</v>
      </c>
      <c r="M1280" s="74">
        <v>78</v>
      </c>
      <c r="N1280" s="74">
        <v>78</v>
      </c>
      <c r="O1280" s="74">
        <v>78</v>
      </c>
      <c r="P1280" s="74">
        <v>78</v>
      </c>
      <c r="Q1280" s="74">
        <v>78</v>
      </c>
      <c r="R1280" s="74">
        <v>78</v>
      </c>
      <c r="S1280" s="74">
        <v>78</v>
      </c>
    </row>
    <row r="1281" spans="1:26">
      <c r="A1281" s="14">
        <f t="shared" si="61"/>
        <v>1281</v>
      </c>
      <c r="B1281" s="121" t="s">
        <v>1683</v>
      </c>
      <c r="C1281" s="121"/>
      <c r="D1281" s="121" t="s">
        <v>1684</v>
      </c>
      <c r="E1281" s="121" t="s">
        <v>51</v>
      </c>
      <c r="F1281" s="121" t="s">
        <v>185</v>
      </c>
      <c r="G1281" s="121" t="s">
        <v>46</v>
      </c>
      <c r="H1281" s="122">
        <v>1977</v>
      </c>
      <c r="I1281" s="74">
        <v>430</v>
      </c>
      <c r="J1281" s="74">
        <v>430</v>
      </c>
      <c r="K1281" s="74">
        <v>430</v>
      </c>
      <c r="L1281" s="74">
        <v>430</v>
      </c>
      <c r="M1281" s="74">
        <v>430</v>
      </c>
      <c r="N1281" s="74">
        <v>430</v>
      </c>
      <c r="O1281" s="74">
        <v>430</v>
      </c>
      <c r="P1281" s="74">
        <v>430</v>
      </c>
      <c r="Q1281" s="74">
        <v>430</v>
      </c>
      <c r="R1281" s="74">
        <v>430</v>
      </c>
      <c r="S1281" s="74">
        <v>430</v>
      </c>
    </row>
    <row r="1282" spans="1:26">
      <c r="A1282" s="14">
        <f t="shared" si="61"/>
        <v>1282</v>
      </c>
      <c r="B1282" s="121" t="s">
        <v>1685</v>
      </c>
      <c r="C1282" s="121"/>
      <c r="D1282" s="121" t="s">
        <v>1686</v>
      </c>
      <c r="E1282" s="121" t="s">
        <v>51</v>
      </c>
      <c r="F1282" s="121" t="s">
        <v>185</v>
      </c>
      <c r="G1282" s="121" t="s">
        <v>46</v>
      </c>
      <c r="H1282" s="122">
        <v>1978</v>
      </c>
      <c r="I1282" s="74">
        <v>420</v>
      </c>
      <c r="J1282" s="74">
        <v>420</v>
      </c>
      <c r="K1282" s="74">
        <v>420</v>
      </c>
      <c r="L1282" s="74">
        <v>420</v>
      </c>
      <c r="M1282" s="74">
        <v>420</v>
      </c>
      <c r="N1282" s="74">
        <v>420</v>
      </c>
      <c r="O1282" s="74">
        <v>420</v>
      </c>
      <c r="P1282" s="74">
        <v>420</v>
      </c>
      <c r="Q1282" s="74">
        <v>420</v>
      </c>
      <c r="R1282" s="74">
        <v>420</v>
      </c>
      <c r="S1282" s="74">
        <v>420</v>
      </c>
    </row>
    <row r="1283" spans="1:26">
      <c r="A1283" s="14">
        <f t="shared" si="61"/>
        <v>1283</v>
      </c>
      <c r="B1283" s="119" t="s">
        <v>1690</v>
      </c>
      <c r="C1283" s="119"/>
      <c r="D1283" s="119"/>
      <c r="E1283" s="119"/>
      <c r="F1283" s="119"/>
      <c r="G1283" s="119"/>
      <c r="H1283" s="120"/>
      <c r="I1283" s="71">
        <f t="shared" ref="I1283:R1283" si="66">SUM(I1280:I1282)</f>
        <v>928</v>
      </c>
      <c r="J1283" s="71">
        <f t="shared" si="66"/>
        <v>928</v>
      </c>
      <c r="K1283" s="71">
        <f t="shared" si="66"/>
        <v>928</v>
      </c>
      <c r="L1283" s="71">
        <f t="shared" si="66"/>
        <v>928</v>
      </c>
      <c r="M1283" s="71">
        <f t="shared" si="66"/>
        <v>928</v>
      </c>
      <c r="N1283" s="71">
        <f t="shared" si="66"/>
        <v>928</v>
      </c>
      <c r="O1283" s="71">
        <f t="shared" si="66"/>
        <v>928</v>
      </c>
      <c r="P1283" s="71">
        <f t="shared" si="66"/>
        <v>928</v>
      </c>
      <c r="Q1283" s="71">
        <f t="shared" si="66"/>
        <v>928</v>
      </c>
      <c r="R1283" s="71">
        <f t="shared" si="66"/>
        <v>928</v>
      </c>
      <c r="S1283" s="71">
        <f t="shared" ref="S1283" si="67">SUM(S1280:S1282)</f>
        <v>928</v>
      </c>
    </row>
    <row r="1284" spans="1:26">
      <c r="A1284" s="14">
        <f t="shared" si="61"/>
        <v>1284</v>
      </c>
      <c r="B1284" s="119"/>
      <c r="C1284" s="119"/>
      <c r="D1284" s="119"/>
      <c r="E1284" s="119"/>
      <c r="F1284" s="119"/>
      <c r="G1284" s="119"/>
      <c r="H1284" s="120"/>
      <c r="I1284" s="71"/>
      <c r="J1284" s="71"/>
      <c r="K1284" s="71"/>
      <c r="L1284" s="71"/>
      <c r="M1284" s="71"/>
      <c r="N1284" s="71"/>
      <c r="O1284" s="71"/>
      <c r="P1284" s="71"/>
      <c r="Q1284" s="71"/>
      <c r="R1284" s="71"/>
      <c r="S1284" s="71"/>
    </row>
    <row r="1285" spans="1:26">
      <c r="A1285" s="14">
        <f t="shared" si="61"/>
        <v>1285</v>
      </c>
      <c r="B1285" s="119" t="s">
        <v>1701</v>
      </c>
      <c r="C1285" s="119"/>
      <c r="D1285" s="119"/>
      <c r="E1285" s="119"/>
      <c r="F1285" s="119"/>
      <c r="G1285" s="119"/>
      <c r="H1285" s="120"/>
      <c r="I1285" s="71"/>
      <c r="J1285" s="71"/>
      <c r="K1285" s="71"/>
      <c r="L1285" s="71"/>
      <c r="M1285" s="71"/>
      <c r="N1285" s="71"/>
      <c r="O1285" s="71"/>
      <c r="P1285" s="71"/>
      <c r="Q1285" s="71"/>
      <c r="R1285" s="71"/>
      <c r="S1285" s="71"/>
    </row>
    <row r="1286" spans="1:26">
      <c r="A1286" s="14">
        <f t="shared" ref="A1286" si="68">A1285+1</f>
        <v>1286</v>
      </c>
      <c r="B1286" s="119" t="s">
        <v>1693</v>
      </c>
      <c r="C1286" s="119"/>
      <c r="D1286" s="119"/>
      <c r="E1286" s="119"/>
      <c r="F1286" s="119"/>
      <c r="G1286" s="119"/>
      <c r="H1286" s="120"/>
      <c r="I1286" s="71">
        <f t="shared" ref="I1286:R1286" si="69">SUM(I1285:I1285)</f>
        <v>0</v>
      </c>
      <c r="J1286" s="71">
        <f t="shared" si="69"/>
        <v>0</v>
      </c>
      <c r="K1286" s="71">
        <f t="shared" si="69"/>
        <v>0</v>
      </c>
      <c r="L1286" s="71">
        <f t="shared" si="69"/>
        <v>0</v>
      </c>
      <c r="M1286" s="71">
        <f t="shared" si="69"/>
        <v>0</v>
      </c>
      <c r="N1286" s="71">
        <f t="shared" si="69"/>
        <v>0</v>
      </c>
      <c r="O1286" s="71">
        <f t="shared" si="69"/>
        <v>0</v>
      </c>
      <c r="P1286" s="71">
        <f t="shared" si="69"/>
        <v>0</v>
      </c>
      <c r="Q1286" s="71">
        <f t="shared" si="69"/>
        <v>0</v>
      </c>
      <c r="R1286" s="71">
        <f t="shared" si="69"/>
        <v>0</v>
      </c>
      <c r="S1286" s="71">
        <f t="shared" ref="S1286" si="70">SUM(S1285:S1285)</f>
        <v>0</v>
      </c>
    </row>
    <row r="1288" spans="1:26" s="14" customFormat="1" ht="12.75">
      <c r="B1288" s="111" t="s">
        <v>2562</v>
      </c>
      <c r="C1288" s="111"/>
      <c r="D1288" s="111"/>
      <c r="E1288" s="111"/>
      <c r="F1288" s="111"/>
      <c r="G1288" s="111"/>
      <c r="H1288" s="112"/>
      <c r="I1288" s="188"/>
      <c r="J1288" s="188"/>
      <c r="K1288"/>
      <c r="L1288"/>
      <c r="M1288"/>
      <c r="U1288"/>
      <c r="V1288"/>
      <c r="W1288"/>
      <c r="X1288"/>
      <c r="Y1288"/>
      <c r="Z1288"/>
    </row>
    <row r="1289" spans="1:26" s="14" customFormat="1" ht="35.25" customHeight="1">
      <c r="B1289" s="306" t="s">
        <v>2594</v>
      </c>
      <c r="C1289" s="306"/>
      <c r="D1289" s="306"/>
      <c r="E1289" s="306"/>
      <c r="F1289" s="306"/>
      <c r="G1289" s="306"/>
      <c r="H1289" s="306"/>
      <c r="I1289" s="306"/>
      <c r="J1289" s="306"/>
      <c r="K1289"/>
      <c r="L1289"/>
      <c r="M1289"/>
      <c r="U1289"/>
      <c r="V1289"/>
      <c r="W1289"/>
      <c r="X1289"/>
      <c r="Y1289"/>
      <c r="Z1289"/>
    </row>
    <row r="1290" spans="1:26" s="14" customFormat="1" ht="35.25" customHeight="1">
      <c r="B1290" s="306" t="s">
        <v>2563</v>
      </c>
      <c r="C1290" s="306"/>
      <c r="D1290" s="306"/>
      <c r="E1290" s="306"/>
      <c r="F1290" s="306"/>
      <c r="G1290" s="306"/>
      <c r="H1290" s="306"/>
      <c r="I1290" s="306"/>
      <c r="J1290" s="306"/>
      <c r="K1290"/>
      <c r="L1290"/>
      <c r="M1290"/>
      <c r="U1290"/>
      <c r="V1290"/>
      <c r="W1290"/>
      <c r="X1290"/>
      <c r="Y1290"/>
      <c r="Z1290"/>
    </row>
    <row r="1291" spans="1:26" s="14" customFormat="1" ht="35.25" customHeight="1">
      <c r="B1291" s="306" t="s">
        <v>2564</v>
      </c>
      <c r="C1291" s="306"/>
      <c r="D1291" s="306"/>
      <c r="E1291" s="306"/>
      <c r="F1291" s="306"/>
      <c r="G1291" s="306"/>
      <c r="H1291" s="306"/>
      <c r="I1291" s="306"/>
      <c r="J1291" s="306"/>
      <c r="K1291"/>
      <c r="L1291"/>
      <c r="M1291"/>
      <c r="U1291"/>
      <c r="V1291"/>
      <c r="W1291"/>
      <c r="X1291"/>
      <c r="Y1291"/>
      <c r="Z1291"/>
    </row>
    <row r="1292" spans="1:26" s="14" customFormat="1" ht="35.25" customHeight="1">
      <c r="B1292" s="306" t="s">
        <v>2595</v>
      </c>
      <c r="C1292" s="306"/>
      <c r="D1292" s="306"/>
      <c r="E1292" s="306"/>
      <c r="F1292" s="306"/>
      <c r="G1292" s="306"/>
      <c r="H1292" s="306"/>
      <c r="I1292" s="306"/>
      <c r="J1292" s="306"/>
      <c r="K1292"/>
      <c r="L1292"/>
      <c r="M1292"/>
      <c r="U1292"/>
      <c r="V1292"/>
      <c r="W1292"/>
      <c r="X1292"/>
      <c r="Y1292"/>
      <c r="Z1292"/>
    </row>
    <row r="1293" spans="1:26" s="14" customFormat="1" ht="35.25" customHeight="1">
      <c r="B1293" s="306" t="s">
        <v>3468</v>
      </c>
      <c r="C1293" s="306"/>
      <c r="D1293" s="306"/>
      <c r="E1293" s="306"/>
      <c r="F1293" s="306"/>
      <c r="G1293" s="306"/>
      <c r="H1293" s="306"/>
      <c r="I1293" s="306"/>
      <c r="J1293" s="306"/>
      <c r="K1293"/>
      <c r="L1293"/>
      <c r="M1293"/>
      <c r="U1293"/>
      <c r="V1293"/>
      <c r="W1293"/>
      <c r="X1293"/>
      <c r="Y1293"/>
      <c r="Z1293"/>
    </row>
  </sheetData>
  <autoFilter ref="B3:V1286" xr:uid="{00000000-0001-0000-0A00-000000000000}"/>
  <sortState xmlns:xlrd2="http://schemas.microsoft.com/office/spreadsheetml/2017/richdata2" ref="A1198:Z1255">
    <sortCondition ref="B1198:B1255"/>
  </sortState>
  <mergeCells count="6">
    <mergeCell ref="B1293:J1293"/>
    <mergeCell ref="B1292:J1292"/>
    <mergeCell ref="J1:S1"/>
    <mergeCell ref="B1289:J1289"/>
    <mergeCell ref="B1290:J1290"/>
    <mergeCell ref="B1291:J1291"/>
  </mergeCells>
  <phoneticPr fontId="24" type="noConversion"/>
  <pageMargins left="0.5" right="0.5" top="0.75" bottom="0.75" header="0.3" footer="0.3"/>
  <pageSetup scale="31" orientation="portrait" r:id="rId1"/>
  <headerFooter>
    <oddFooter>&amp;LPUBLIC&amp;C&amp;P</oddFooter>
  </headerFooter>
  <rowBreaks count="2" manualBreakCount="2">
    <brk id="843" max="18" man="1"/>
    <brk id="973"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rgb="FFC00000"/>
    <pageSetUpPr fitToPage="1"/>
  </sheetPr>
  <dimension ref="A1:P78"/>
  <sheetViews>
    <sheetView zoomScaleNormal="100" zoomScaleSheetLayoutView="100" workbookViewId="0"/>
  </sheetViews>
  <sheetFormatPr defaultRowHeight="12.75"/>
  <cols>
    <col min="1" max="1" width="2" bestFit="1" customWidth="1"/>
    <col min="2" max="2" width="12.7109375" customWidth="1"/>
    <col min="3" max="3" width="13.42578125" customWidth="1"/>
    <col min="4" max="4" width="10.7109375" customWidth="1"/>
    <col min="5" max="8" width="11.28515625" customWidth="1"/>
    <col min="9" max="13" width="10.7109375" customWidth="1"/>
    <col min="14" max="14" width="4.85546875" customWidth="1"/>
    <col min="15" max="15" width="13.28515625" customWidth="1"/>
    <col min="16" max="16" width="14.28515625" customWidth="1"/>
    <col min="17" max="17" width="10.7109375" customWidth="1"/>
    <col min="18" max="20" width="11.28515625" customWidth="1"/>
    <col min="21" max="27" width="10.7109375" customWidth="1"/>
    <col min="28" max="29" width="4.7109375" customWidth="1"/>
    <col min="30" max="36" width="10.7109375" customWidth="1"/>
    <col min="37" max="37" width="4.7109375" customWidth="1"/>
  </cols>
  <sheetData>
    <row r="1" spans="1:14" ht="12.95" customHeight="1">
      <c r="A1" s="14"/>
      <c r="B1" s="319" t="s">
        <v>19</v>
      </c>
      <c r="C1" s="319"/>
      <c r="D1" s="319"/>
      <c r="E1" s="319"/>
      <c r="F1" s="319"/>
      <c r="G1" s="319"/>
      <c r="H1" s="319"/>
      <c r="I1" s="319"/>
      <c r="J1" s="319"/>
      <c r="K1" s="319"/>
      <c r="L1" s="319"/>
      <c r="M1" s="319"/>
    </row>
    <row r="2" spans="1:14" ht="12.95" customHeight="1">
      <c r="B2" s="319"/>
      <c r="C2" s="319"/>
      <c r="D2" s="319"/>
      <c r="E2" s="319"/>
      <c r="F2" s="319"/>
      <c r="G2" s="319"/>
      <c r="H2" s="319"/>
      <c r="I2" s="319"/>
      <c r="J2" s="319"/>
      <c r="K2" s="319"/>
      <c r="L2" s="319"/>
      <c r="M2" s="319"/>
    </row>
    <row r="3" spans="1:14" ht="12.95" customHeight="1">
      <c r="A3" s="2"/>
      <c r="B3" s="1"/>
      <c r="C3" s="1"/>
      <c r="D3" s="1"/>
      <c r="E3" s="1"/>
      <c r="F3" s="1"/>
      <c r="G3" s="1"/>
      <c r="H3" s="1"/>
    </row>
    <row r="4" spans="1:14" ht="84.95" customHeight="1">
      <c r="A4" s="2"/>
      <c r="B4" s="293" t="s">
        <v>3080</v>
      </c>
      <c r="C4" s="293"/>
      <c r="D4" s="293"/>
      <c r="E4" s="293"/>
      <c r="F4" s="293"/>
      <c r="G4" s="293"/>
      <c r="H4" s="293"/>
      <c r="I4" s="293"/>
      <c r="J4" s="293"/>
      <c r="K4" s="293"/>
      <c r="L4" s="293"/>
      <c r="M4" s="293"/>
    </row>
    <row r="5" spans="1:14" ht="12.95" customHeight="1">
      <c r="A5" s="2"/>
      <c r="B5" s="4"/>
      <c r="C5" s="4"/>
    </row>
    <row r="6" spans="1:14" ht="12.95" customHeight="1">
      <c r="A6" s="2"/>
      <c r="B6" s="4"/>
      <c r="C6" s="4"/>
      <c r="D6" s="12"/>
      <c r="E6" s="12"/>
      <c r="F6" s="12"/>
      <c r="G6" s="12"/>
      <c r="H6" s="12"/>
    </row>
    <row r="7" spans="1:14" ht="15" customHeight="1">
      <c r="B7" s="320" t="s">
        <v>23</v>
      </c>
      <c r="C7" s="320"/>
      <c r="D7" s="320"/>
      <c r="E7" s="320"/>
      <c r="F7" s="320"/>
      <c r="G7" s="320"/>
      <c r="H7" s="320"/>
      <c r="I7" s="320"/>
      <c r="J7" s="320"/>
      <c r="K7" s="320"/>
      <c r="L7" s="320"/>
      <c r="M7" s="320"/>
    </row>
    <row r="8" spans="1:14" ht="40.35" customHeight="1">
      <c r="B8" s="6" t="s">
        <v>75</v>
      </c>
      <c r="C8" s="20" t="s">
        <v>85</v>
      </c>
      <c r="D8" s="21">
        <f>SummerCapacities!J2</f>
        <v>2023</v>
      </c>
      <c r="E8" s="21">
        <f>SummerCapacities!K2</f>
        <v>2024</v>
      </c>
      <c r="F8" s="21">
        <f>SummerCapacities!L2</f>
        <v>2025</v>
      </c>
      <c r="G8" s="21">
        <f>SummerCapacities!M2</f>
        <v>2026</v>
      </c>
      <c r="H8" s="21">
        <f>SummerCapacities!N2</f>
        <v>2027</v>
      </c>
      <c r="I8" s="21">
        <f>SummerCapacities!O2</f>
        <v>2028</v>
      </c>
      <c r="J8" s="21">
        <f>SummerCapacities!P2</f>
        <v>2029</v>
      </c>
      <c r="K8" s="21">
        <f>SummerCapacities!Q2</f>
        <v>2030</v>
      </c>
      <c r="L8" s="21">
        <f>SummerCapacities!R2</f>
        <v>2031</v>
      </c>
      <c r="M8" s="21">
        <f>SummerCapacities!S2</f>
        <v>2032</v>
      </c>
    </row>
    <row r="9" spans="1:14">
      <c r="B9" s="6"/>
      <c r="C9" s="6"/>
      <c r="D9" s="18"/>
      <c r="E9" s="7"/>
      <c r="F9" s="7"/>
      <c r="G9" s="7"/>
      <c r="H9" s="7"/>
      <c r="I9" s="18"/>
      <c r="J9" s="7"/>
      <c r="K9" s="7"/>
      <c r="L9" s="7"/>
      <c r="M9" s="7"/>
    </row>
    <row r="10" spans="1:14">
      <c r="B10" s="9" t="s">
        <v>24</v>
      </c>
      <c r="C10" s="16">
        <v>1</v>
      </c>
      <c r="D10" s="135">
        <f>SUMIF(SummerCapacities!$F$4:$F$1258,'Fuel Type Capacity Mix'!$B10,SummerCapacities!J$4:J$1258)*$C10</f>
        <v>162.79999999999998</v>
      </c>
      <c r="E10" s="135">
        <f>SUMIF(SummerCapacities!$F$4:$F$1258,'Fuel Type Capacity Mix'!$B10,SummerCapacities!K$4:K$1258)*$C10</f>
        <v>162.79999999999998</v>
      </c>
      <c r="F10" s="135">
        <f>SUMIF(SummerCapacities!$F$4:$F$1258,'Fuel Type Capacity Mix'!$B10,SummerCapacities!L$4:L$1258)*$C10</f>
        <v>162.79999999999998</v>
      </c>
      <c r="G10" s="135">
        <f>SUMIF(SummerCapacities!$F$4:$F$1258,'Fuel Type Capacity Mix'!$B10,SummerCapacities!M$4:M$1258)*$C10</f>
        <v>162.79999999999998</v>
      </c>
      <c r="H10" s="135">
        <f>SUMIF(SummerCapacities!$F$4:$F$1258,'Fuel Type Capacity Mix'!$B10,SummerCapacities!N$4:N$1258)*$C10</f>
        <v>162.79999999999998</v>
      </c>
      <c r="I10" s="135">
        <f>SUMIF(SummerCapacities!$F$4:$F$1258,'Fuel Type Capacity Mix'!$B10,SummerCapacities!O$4:O$1258)*$C10</f>
        <v>162.79999999999998</v>
      </c>
      <c r="J10" s="135">
        <f>SUMIF(SummerCapacities!$F$4:$F$1258,'Fuel Type Capacity Mix'!$B10,SummerCapacities!P$4:P$1258)*$C10</f>
        <v>162.79999999999998</v>
      </c>
      <c r="K10" s="135">
        <f>SUMIF(SummerCapacities!$F$4:$F$1258,'Fuel Type Capacity Mix'!$B10,SummerCapacities!Q$4:Q$1258)*$C10</f>
        <v>162.79999999999998</v>
      </c>
      <c r="L10" s="135">
        <f>SUMIF(SummerCapacities!$F$4:$F$1258,'Fuel Type Capacity Mix'!$B10,SummerCapacities!R$4:R$1258)*$C10</f>
        <v>162.79999999999998</v>
      </c>
      <c r="M10" s="135">
        <f>SUMIF(SummerCapacities!$F$4:$F$1258,'Fuel Type Capacity Mix'!$B10,SummerCapacities!S$4:S$1258)*$C10</f>
        <v>162.79999999999998</v>
      </c>
    </row>
    <row r="11" spans="1:14" ht="12.95" customHeight="1">
      <c r="B11" s="9" t="s">
        <v>25</v>
      </c>
      <c r="C11" s="16">
        <v>1</v>
      </c>
      <c r="D11" s="135">
        <f>SUMIF(SummerCapacities!$F$4:$F$1258,'Fuel Type Capacity Mix'!$B11,SummerCapacities!J$4:J$1258)*$C11</f>
        <v>13567.6</v>
      </c>
      <c r="E11" s="135">
        <f>SUMIF(SummerCapacities!$F$4:$F$1258,'Fuel Type Capacity Mix'!$B11,SummerCapacities!K$4:K$1258)*$C11</f>
        <v>13567.6</v>
      </c>
      <c r="F11" s="135">
        <f>SUMIF(SummerCapacities!$F$4:$F$1258,'Fuel Type Capacity Mix'!$B11,SummerCapacities!L$4:L$1258)*$C11</f>
        <v>13567.6</v>
      </c>
      <c r="G11" s="135">
        <f>SUMIF(SummerCapacities!$F$4:$F$1258,'Fuel Type Capacity Mix'!$B11,SummerCapacities!M$4:M$1258)*$C11</f>
        <v>13567.6</v>
      </c>
      <c r="H11" s="135">
        <f>SUMIF(SummerCapacities!$F$4:$F$1258,'Fuel Type Capacity Mix'!$B11,SummerCapacities!N$4:N$1258)*$C11</f>
        <v>13567.6</v>
      </c>
      <c r="I11" s="135">
        <f>SUMIF(SummerCapacities!$F$4:$F$1258,'Fuel Type Capacity Mix'!$B11,SummerCapacities!O$4:O$1258)*$C11</f>
        <v>13567.6</v>
      </c>
      <c r="J11" s="135">
        <f>SUMIF(SummerCapacities!$F$4:$F$1258,'Fuel Type Capacity Mix'!$B11,SummerCapacities!P$4:P$1258)*$C11</f>
        <v>13567.6</v>
      </c>
      <c r="K11" s="135">
        <f>SUMIF(SummerCapacities!$F$4:$F$1258,'Fuel Type Capacity Mix'!$B11,SummerCapacities!Q$4:Q$1258)*$C11</f>
        <v>13567.6</v>
      </c>
      <c r="L11" s="135">
        <f>SUMIF(SummerCapacities!$F$4:$F$1258,'Fuel Type Capacity Mix'!$B11,SummerCapacities!R$4:R$1258)*$C11</f>
        <v>13567.6</v>
      </c>
      <c r="M11" s="135">
        <f>SUMIF(SummerCapacities!$F$4:$F$1258,'Fuel Type Capacity Mix'!$B11,SummerCapacities!S$4:S$1258)*$C11</f>
        <v>13567.6</v>
      </c>
    </row>
    <row r="12" spans="1:14" ht="12.95" customHeight="1">
      <c r="B12" s="6" t="s">
        <v>31</v>
      </c>
      <c r="C12" s="16">
        <v>1</v>
      </c>
      <c r="D12" s="135">
        <f>SUMIF(SummerCapacities!$F$4:$F$1258,"=GAS",SummerCapacities!J$4:J$1258)*$C12
+SUMIF(SummerCapacities!$F$4:$F$1258,"=GAS-CC",SummerCapacities!J$4:J$1258)*$C12
+SUMIF(SummerCapacities!$F$4:$F$1258,"=GAS-GT",SummerCapacities!J$4:J$1258)*$C12
+SUMIF(SummerCapacities!$F$4:$F$1258,"=GAS-IC",SummerCapacities!J$4:J$1258)*$C12
+SUMIF(SummerCapacities!$F$4:$F$1258,"=GAS-ST",SummerCapacities!J$4:J$1258)*$C12
+365</f>
        <v>53105.400000000009</v>
      </c>
      <c r="E12" s="135">
        <f>SUMIF(SummerCapacities!$F$4:$F$1258,"=GAS",SummerCapacities!K$4:K$1258)*$C12
+SUMIF(SummerCapacities!$F$4:$F$1258,"=GAS-CC",SummerCapacities!K$4:K$1258)*$C12
+SUMIF(SummerCapacities!$F$4:$F$1258,"=GAS-GT",SummerCapacities!K$4:K$1258)*$C12
+SUMIF(SummerCapacities!$F$4:$F$1258,"=GAS-IC",SummerCapacities!K$4:K$1258)*$C12
+SUMIF(SummerCapacities!$F$4:$F$1258,"=GAS-ST",SummerCapacities!K$4:K$1258)*$C12
+365</f>
        <v>53116.400000000009</v>
      </c>
      <c r="F12" s="135">
        <f>SUMIF(SummerCapacities!$F$4:$F$1258,"=GAS",SummerCapacities!L$4:L$1258)*$C12
+SUMIF(SummerCapacities!$F$4:$F$1258,"=GAS-CC",SummerCapacities!L$4:L$1258)*$C12
+SUMIF(SummerCapacities!$F$4:$F$1258,"=GAS-GT",SummerCapacities!L$4:L$1258)*$C12
+SUMIF(SummerCapacities!$F$4:$F$1258,"=GAS-IC",SummerCapacities!L$4:L$1258)*$C12
+SUMIF(SummerCapacities!$F$4:$F$1258,"=GAS-ST",SummerCapacities!L$4:L$1258)*$C12
+365</f>
        <v>53116.400000000009</v>
      </c>
      <c r="G12" s="135">
        <f>SUMIF(SummerCapacities!$F$4:$F$1258,"=GAS",SummerCapacities!M$4:M$1258)*$C12
+SUMIF(SummerCapacities!$F$4:$F$1258,"=GAS-CC",SummerCapacities!M$4:M$1258)*$C12
+SUMIF(SummerCapacities!$F$4:$F$1258,"=GAS-GT",SummerCapacities!M$4:M$1258)*$C12
+SUMIF(SummerCapacities!$F$4:$F$1258,"=GAS-IC",SummerCapacities!M$4:M$1258)*$C12
+SUMIF(SummerCapacities!$F$4:$F$1258,"=GAS-ST",SummerCapacities!M$4:M$1258)*$C12
+365</f>
        <v>53116.400000000009</v>
      </c>
      <c r="H12" s="135">
        <f>SUMIF(SummerCapacities!$F$4:$F$1258,"=GAS",SummerCapacities!N$4:N$1258)*$C12
+SUMIF(SummerCapacities!$F$4:$F$1258,"=GAS-CC",SummerCapacities!N$4:N$1258)*$C12
+SUMIF(SummerCapacities!$F$4:$F$1258,"=GAS-GT",SummerCapacities!N$4:N$1258)*$C12
+SUMIF(SummerCapacities!$F$4:$F$1258,"=GAS-IC",SummerCapacities!N$4:N$1258)*$C12
+SUMIF(SummerCapacities!$F$4:$F$1258,"=GAS-ST",SummerCapacities!N$4:N$1258)*$C12
+365</f>
        <v>53111.400000000009</v>
      </c>
      <c r="I12" s="135">
        <f>SUMIF(SummerCapacities!$F$4:$F$1258,"=GAS",SummerCapacities!O$4:O$1258)*$C12
+SUMIF(SummerCapacities!$F$4:$F$1258,"=GAS-CC",SummerCapacities!O$4:O$1258)*$C12
+SUMIF(SummerCapacities!$F$4:$F$1258,"=GAS-GT",SummerCapacities!O$4:O$1258)*$C12
+SUMIF(SummerCapacities!$F$4:$F$1258,"=GAS-IC",SummerCapacities!O$4:O$1258)*$C12
+SUMIF(SummerCapacities!$F$4:$F$1258,"=GAS-ST",SummerCapacities!O$4:O$1258)*$C12
+365</f>
        <v>53111.400000000009</v>
      </c>
      <c r="J12" s="135">
        <f>SUMIF(SummerCapacities!$F$4:$F$1258,"=GAS",SummerCapacities!P$4:P$1258)*$C12
+SUMIF(SummerCapacities!$F$4:$F$1258,"=GAS-CC",SummerCapacities!P$4:P$1258)*$C12
+SUMIF(SummerCapacities!$F$4:$F$1258,"=GAS-GT",SummerCapacities!P$4:P$1258)*$C12
+SUMIF(SummerCapacities!$F$4:$F$1258,"=GAS-IC",SummerCapacities!P$4:P$1258)*$C12
+SUMIF(SummerCapacities!$F$4:$F$1258,"=GAS-ST",SummerCapacities!P$4:P$1258)*$C12
+365</f>
        <v>53111.400000000009</v>
      </c>
      <c r="K12" s="135">
        <f>SUMIF(SummerCapacities!$F$4:$F$1258,"=GAS",SummerCapacities!Q$4:Q$1258)*$C12
+SUMIF(SummerCapacities!$F$4:$F$1258,"=GAS-CC",SummerCapacities!Q$4:Q$1258)*$C12
+SUMIF(SummerCapacities!$F$4:$F$1258,"=GAS-GT",SummerCapacities!Q$4:Q$1258)*$C12
+SUMIF(SummerCapacities!$F$4:$F$1258,"=GAS-IC",SummerCapacities!Q$4:Q$1258)*$C12
+SUMIF(SummerCapacities!$F$4:$F$1258,"=GAS-ST",SummerCapacities!Q$4:Q$1258)*$C12
+365</f>
        <v>53111.400000000009</v>
      </c>
      <c r="L12" s="135">
        <f>SUMIF(SummerCapacities!$F$4:$F$1258,"=GAS",SummerCapacities!R$4:R$1258)*$C12
+SUMIF(SummerCapacities!$F$4:$F$1258,"=GAS-CC",SummerCapacities!R$4:R$1258)*$C12
+SUMIF(SummerCapacities!$F$4:$F$1258,"=GAS-GT",SummerCapacities!R$4:R$1258)*$C12
+SUMIF(SummerCapacities!$F$4:$F$1258,"=GAS-IC",SummerCapacities!R$4:R$1258)*$C12
+SUMIF(SummerCapacities!$F$4:$F$1258,"=GAS-ST",SummerCapacities!R$4:R$1258)*$C12
+365</f>
        <v>53111.400000000009</v>
      </c>
      <c r="M12" s="135">
        <f>SUMIF(SummerCapacities!$F$4:$F$1258,"=GAS",SummerCapacities!S$4:S$1258)*$C12
+SUMIF(SummerCapacities!$F$4:$F$1258,"=GAS-CC",SummerCapacities!S$4:S$1258)*$C12
+SUMIF(SummerCapacities!$F$4:$F$1258,"=GAS-GT",SummerCapacities!S$4:S$1258)*$C12
+SUMIF(SummerCapacities!$F$4:$F$1258,"=GAS-IC",SummerCapacities!S$4:S$1258)*$C12
+SUMIF(SummerCapacities!$F$4:$F$1258,"=GAS-ST",SummerCapacities!S$4:S$1258)*$C12
+365</f>
        <v>53111.400000000009</v>
      </c>
      <c r="N12" s="13"/>
    </row>
    <row r="13" spans="1:14" ht="12.95" customHeight="1">
      <c r="B13" s="9" t="s">
        <v>26</v>
      </c>
      <c r="C13" s="16">
        <v>1</v>
      </c>
      <c r="D13" s="135">
        <f>SUMIF(SummerCapacities!$F$4:$F$1258,'Fuel Type Capacity Mix'!$B13,SummerCapacities!J$4:J$1258)*$C13</f>
        <v>4973.2</v>
      </c>
      <c r="E13" s="135">
        <f>SUMIF(SummerCapacities!$F$4:$F$1258,'Fuel Type Capacity Mix'!$B13,SummerCapacities!K$4:K$1258)*$C13</f>
        <v>4973.2</v>
      </c>
      <c r="F13" s="135">
        <f>SUMIF(SummerCapacities!$F$4:$F$1258,'Fuel Type Capacity Mix'!$B13,SummerCapacities!L$4:L$1258)*$C13</f>
        <v>4973.2</v>
      </c>
      <c r="G13" s="135">
        <f>SUMIF(SummerCapacities!$F$4:$F$1258,'Fuel Type Capacity Mix'!$B13,SummerCapacities!M$4:M$1258)*$C13</f>
        <v>4973.2</v>
      </c>
      <c r="H13" s="135">
        <f>SUMIF(SummerCapacities!$F$4:$F$1258,'Fuel Type Capacity Mix'!$B13,SummerCapacities!N$4:N$1258)*$C13</f>
        <v>4973.2</v>
      </c>
      <c r="I13" s="135">
        <f>SUMIF(SummerCapacities!$F$4:$F$1258,'Fuel Type Capacity Mix'!$B13,SummerCapacities!O$4:O$1258)*$C13</f>
        <v>4973.2</v>
      </c>
      <c r="J13" s="135">
        <f>SUMIF(SummerCapacities!$F$4:$F$1258,'Fuel Type Capacity Mix'!$B13,SummerCapacities!P$4:P$1258)*$C13</f>
        <v>4973.2</v>
      </c>
      <c r="K13" s="135">
        <f>SUMIF(SummerCapacities!$F$4:$F$1258,'Fuel Type Capacity Mix'!$B13,SummerCapacities!Q$4:Q$1258)*$C13</f>
        <v>4973.2</v>
      </c>
      <c r="L13" s="135">
        <f>SUMIF(SummerCapacities!$F$4:$F$1258,'Fuel Type Capacity Mix'!$B13,SummerCapacities!R$4:R$1258)*$C13</f>
        <v>4973.2</v>
      </c>
      <c r="M13" s="135">
        <f>SUMIF(SummerCapacities!$F$4:$F$1258,'Fuel Type Capacity Mix'!$B13,SummerCapacities!S$4:S$1258)*$C13</f>
        <v>4973.2</v>
      </c>
    </row>
    <row r="14" spans="1:14" ht="12.95" customHeight="1">
      <c r="B14" s="9" t="s">
        <v>27</v>
      </c>
      <c r="C14" s="16">
        <f>SummerCapacities!J1033/100</f>
        <v>0.69669999999999999</v>
      </c>
      <c r="D14" s="135">
        <f>SUMIF(SummerCapacities!$F$4:$F$1258,'Fuel Type Capacity Mix'!$B14,SummerCapacities!J$4:J$1258)*$C14</f>
        <v>849.97399999999993</v>
      </c>
      <c r="E14" s="135">
        <f>SUMIF(SummerCapacities!$F$4:$F$1258,'Fuel Type Capacity Mix'!$B14,SummerCapacities!K$4:K$1258)*$C14</f>
        <v>849.97399999999993</v>
      </c>
      <c r="F14" s="135">
        <f>SUMIF(SummerCapacities!$F$4:$F$1258,'Fuel Type Capacity Mix'!$B14,SummerCapacities!L$4:L$1258)*$C14</f>
        <v>849.97399999999993</v>
      </c>
      <c r="G14" s="135">
        <f>SUMIF(SummerCapacities!$F$4:$F$1258,'Fuel Type Capacity Mix'!$B14,SummerCapacities!M$4:M$1258)*$C14</f>
        <v>849.97399999999993</v>
      </c>
      <c r="H14" s="135">
        <f>SUMIF(SummerCapacities!$F$4:$F$1258,'Fuel Type Capacity Mix'!$B14,SummerCapacities!N$4:N$1258)*$C14</f>
        <v>849.97399999999993</v>
      </c>
      <c r="I14" s="135">
        <f>SUMIF(SummerCapacities!$F$4:$F$1258,'Fuel Type Capacity Mix'!$B14,SummerCapacities!O$4:O$1258)*$C14</f>
        <v>849.97399999999993</v>
      </c>
      <c r="J14" s="135">
        <f>SUMIF(SummerCapacities!$F$4:$F$1258,'Fuel Type Capacity Mix'!$B14,SummerCapacities!P$4:P$1258)*$C14</f>
        <v>849.97399999999993</v>
      </c>
      <c r="K14" s="135">
        <f>SUMIF(SummerCapacities!$F$4:$F$1258,'Fuel Type Capacity Mix'!$B14,SummerCapacities!Q$4:Q$1258)*$C14</f>
        <v>849.97399999999993</v>
      </c>
      <c r="L14" s="135">
        <f>SUMIF(SummerCapacities!$F$4:$F$1258,'Fuel Type Capacity Mix'!$B14,SummerCapacities!R$4:R$1258)*$C14</f>
        <v>849.97399999999993</v>
      </c>
      <c r="M14" s="135">
        <f>SUMIF(SummerCapacities!$F$4:$F$1258,'Fuel Type Capacity Mix'!$B14,SummerCapacities!S$4:S$1258)*$C14</f>
        <v>849.97399999999993</v>
      </c>
    </row>
    <row r="15" spans="1:14" ht="12.95" customHeight="1">
      <c r="B15" s="9" t="s">
        <v>21</v>
      </c>
      <c r="C15" s="16">
        <f>SummerCapacities!J415/SummerCapacities!J414</f>
        <v>0.83243631144599928</v>
      </c>
      <c r="D15" s="135">
        <f>SUMIF(SummerCapacities!$F$4:$F$1258,'Fuel Type Capacity Mix'!$B15,SummerCapacities!J$4:J$1258)*$C15-5</f>
        <v>475.39899533548618</v>
      </c>
      <c r="E15" s="135">
        <f>SUMIF(SummerCapacities!$F$4:$F$1258,'Fuel Type Capacity Mix'!$B15,SummerCapacities!K$4:K$1258)*$C15-5</f>
        <v>475.39899533548618</v>
      </c>
      <c r="F15" s="135">
        <f>SUMIF(SummerCapacities!$F$4:$F$1258,'Fuel Type Capacity Mix'!$B15,SummerCapacities!L$4:L$1258)*$C15-5</f>
        <v>475.39899533548618</v>
      </c>
      <c r="G15" s="135">
        <f>SUMIF(SummerCapacities!$F$4:$F$1258,'Fuel Type Capacity Mix'!$B15,SummerCapacities!M$4:M$1258)*$C15-5</f>
        <v>475.39899533548618</v>
      </c>
      <c r="H15" s="135">
        <f>SUMIF(SummerCapacities!$F$4:$F$1258,'Fuel Type Capacity Mix'!$B15,SummerCapacities!N$4:N$1258)*$C15-5</f>
        <v>475.39899533548618</v>
      </c>
      <c r="I15" s="135">
        <f>SUMIF(SummerCapacities!$F$4:$F$1258,'Fuel Type Capacity Mix'!$B15,SummerCapacities!O$4:O$1258)*$C15-5</f>
        <v>475.39899533548618</v>
      </c>
      <c r="J15" s="135">
        <f>SUMIF(SummerCapacities!$F$4:$F$1258,'Fuel Type Capacity Mix'!$B15,SummerCapacities!P$4:P$1258)*$C15-5</f>
        <v>475.39899533548618</v>
      </c>
      <c r="K15" s="135">
        <f>SUMIF(SummerCapacities!$F$4:$F$1258,'Fuel Type Capacity Mix'!$B15,SummerCapacities!Q$4:Q$1258)*$C15-5</f>
        <v>475.39899533548618</v>
      </c>
      <c r="L15" s="135">
        <f>SUMIF(SummerCapacities!$F$4:$F$1258,'Fuel Type Capacity Mix'!$B15,SummerCapacities!R$4:R$1258)*$C15-5</f>
        <v>475.39899533548618</v>
      </c>
      <c r="M15" s="135">
        <f>SUMIF(SummerCapacities!$F$4:$F$1258,'Fuel Type Capacity Mix'!$B15,SummerCapacities!S$4:S$1258)*$C15-5</f>
        <v>475.39899533548618</v>
      </c>
    </row>
    <row r="16" spans="1:14" ht="12.95" customHeight="1">
      <c r="B16" s="9" t="s">
        <v>71</v>
      </c>
      <c r="C16" s="16">
        <f>SummerCapacities!J737/100</f>
        <v>0.56999999999999995</v>
      </c>
      <c r="D16" s="135">
        <f>SUMIF(SummerCapacities!$F$4:$F$1258,'Fuel Type Capacity Mix'!$B16,SummerCapacities!J$4:J$1258)*$C16</f>
        <v>3100.3440000000005</v>
      </c>
      <c r="E16" s="135">
        <f>SUMIF(SummerCapacities!$F$4:$F$1258,'Fuel Type Capacity Mix'!$B16,SummerCapacities!K$4:K$1258)*$C16</f>
        <v>3362.9430000000007</v>
      </c>
      <c r="F16" s="135">
        <f>SUMIF(SummerCapacities!$F$4:$F$1258,'Fuel Type Capacity Mix'!$B16,SummerCapacities!L$4:L$1258)*$C16</f>
        <v>3362.9430000000007</v>
      </c>
      <c r="G16" s="135">
        <f>SUMIF(SummerCapacities!$F$4:$F$1258,'Fuel Type Capacity Mix'!$B16,SummerCapacities!M$4:M$1258)*$C16</f>
        <v>3362.9430000000007</v>
      </c>
      <c r="H16" s="135">
        <f>SUMIF(SummerCapacities!$F$4:$F$1258,'Fuel Type Capacity Mix'!$B16,SummerCapacities!N$4:N$1258)*$C16</f>
        <v>3362.9430000000007</v>
      </c>
      <c r="I16" s="135">
        <f>SUMIF(SummerCapacities!$F$4:$F$1258,'Fuel Type Capacity Mix'!$B16,SummerCapacities!O$4:O$1258)*$C16</f>
        <v>3362.9430000000007</v>
      </c>
      <c r="J16" s="135">
        <f>SUMIF(SummerCapacities!$F$4:$F$1258,'Fuel Type Capacity Mix'!$B16,SummerCapacities!P$4:P$1258)*$C16</f>
        <v>3362.9430000000007</v>
      </c>
      <c r="K16" s="135">
        <f>SUMIF(SummerCapacities!$F$4:$F$1258,'Fuel Type Capacity Mix'!$B16,SummerCapacities!Q$4:Q$1258)*$C16</f>
        <v>3362.9430000000007</v>
      </c>
      <c r="L16" s="135">
        <f>SUMIF(SummerCapacities!$F$4:$F$1258,'Fuel Type Capacity Mix'!$B16,SummerCapacities!R$4:R$1258)*$C16</f>
        <v>3362.9430000000007</v>
      </c>
      <c r="M16" s="135">
        <f>SUMIF(SummerCapacities!$F$4:$F$1258,'Fuel Type Capacity Mix'!$B16,SummerCapacities!S$4:S$1258)*$C16</f>
        <v>3362.9430000000007</v>
      </c>
    </row>
    <row r="17" spans="1:14" ht="12.95" customHeight="1">
      <c r="B17" s="9" t="s">
        <v>1712</v>
      </c>
      <c r="C17" s="16">
        <f>SummerCapacities!J740/100</f>
        <v>0.3</v>
      </c>
      <c r="D17" s="135">
        <f>SUMIF(SummerCapacities!$F$4:$F$1258,'Fuel Type Capacity Mix'!$B17,SummerCapacities!J$4:J$1258)*$C17</f>
        <v>1425.3299999999997</v>
      </c>
      <c r="E17" s="135">
        <f>SUMIF(SummerCapacities!$F$4:$F$1258,'Fuel Type Capacity Mix'!$B17,SummerCapacities!K$4:K$1258)*$C17</f>
        <v>1521.5399999999997</v>
      </c>
      <c r="F17" s="135">
        <f>SUMIF(SummerCapacities!$F$4:$F$1258,'Fuel Type Capacity Mix'!$B17,SummerCapacities!L$4:L$1258)*$C17</f>
        <v>1521.5399999999997</v>
      </c>
      <c r="G17" s="135">
        <f>SUMIF(SummerCapacities!$F$4:$F$1258,'Fuel Type Capacity Mix'!$B17,SummerCapacities!M$4:M$1258)*$C17</f>
        <v>1521.5399999999997</v>
      </c>
      <c r="H17" s="135">
        <f>SUMIF(SummerCapacities!$F$4:$F$1258,'Fuel Type Capacity Mix'!$B17,SummerCapacities!N$4:N$1258)*$C17</f>
        <v>1521.5399999999997</v>
      </c>
      <c r="I17" s="135">
        <f>SUMIF(SummerCapacities!$F$4:$F$1258,'Fuel Type Capacity Mix'!$B17,SummerCapacities!O$4:O$1258)*$C17</f>
        <v>1521.5399999999997</v>
      </c>
      <c r="J17" s="135">
        <f>SUMIF(SummerCapacities!$F$4:$F$1258,'Fuel Type Capacity Mix'!$B17,SummerCapacities!P$4:P$1258)*$C17</f>
        <v>1521.5399999999997</v>
      </c>
      <c r="K17" s="135">
        <f>SUMIF(SummerCapacities!$F$4:$F$1258,'Fuel Type Capacity Mix'!$B17,SummerCapacities!Q$4:Q$1258)*$C17</f>
        <v>1521.5399999999997</v>
      </c>
      <c r="L17" s="135">
        <f>SUMIF(SummerCapacities!$F$4:$F$1258,'Fuel Type Capacity Mix'!$B17,SummerCapacities!R$4:R$1258)*$C17</f>
        <v>1521.5399999999997</v>
      </c>
      <c r="M17" s="135">
        <f>SUMIF(SummerCapacities!$F$4:$F$1258,'Fuel Type Capacity Mix'!$B17,SummerCapacities!S$4:S$1258)*$C17</f>
        <v>1521.5399999999997</v>
      </c>
    </row>
    <row r="18" spans="1:14" ht="12.95" customHeight="1">
      <c r="B18" s="9" t="s">
        <v>1723</v>
      </c>
      <c r="C18" s="16">
        <f>SummerCapacities!J743/100</f>
        <v>0.2</v>
      </c>
      <c r="D18" s="135">
        <f>SUMIF(SummerCapacities!$F$4:$F$1258,'Fuel Type Capacity Mix'!$B18,SummerCapacities!J$4:J$1258)*$C18</f>
        <v>5672.0799999999981</v>
      </c>
      <c r="E18" s="135">
        <f>SUMIF(SummerCapacities!$F$4:$F$1258,'Fuel Type Capacity Mix'!$B18,SummerCapacities!K$4:K$1258)*$C18</f>
        <v>5846.5599999999986</v>
      </c>
      <c r="F18" s="135">
        <f>SUMIF(SummerCapacities!$F$4:$F$1258,'Fuel Type Capacity Mix'!$B18,SummerCapacities!L$4:L$1258)*$C18</f>
        <v>5926.5599999999986</v>
      </c>
      <c r="G18" s="135">
        <f>SUMIF(SummerCapacities!$F$4:$F$1258,'Fuel Type Capacity Mix'!$B18,SummerCapacities!M$4:M$1258)*$C18</f>
        <v>5926.5599999999986</v>
      </c>
      <c r="H18" s="135">
        <f>SUMIF(SummerCapacities!$F$4:$F$1258,'Fuel Type Capacity Mix'!$B18,SummerCapacities!N$4:N$1258)*$C18</f>
        <v>5926.5599999999986</v>
      </c>
      <c r="I18" s="135">
        <f>SUMIF(SummerCapacities!$F$4:$F$1258,'Fuel Type Capacity Mix'!$B18,SummerCapacities!O$4:O$1258)*$C18</f>
        <v>5926.5599999999986</v>
      </c>
      <c r="J18" s="135">
        <f>SUMIF(SummerCapacities!$F$4:$F$1258,'Fuel Type Capacity Mix'!$B18,SummerCapacities!P$4:P$1258)*$C18</f>
        <v>5926.5599999999986</v>
      </c>
      <c r="K18" s="135">
        <f>SUMIF(SummerCapacities!$F$4:$F$1258,'Fuel Type Capacity Mix'!$B18,SummerCapacities!Q$4:Q$1258)*$C18</f>
        <v>5926.5599999999986</v>
      </c>
      <c r="L18" s="135">
        <f>SUMIF(SummerCapacities!$F$4:$F$1258,'Fuel Type Capacity Mix'!$B18,SummerCapacities!R$4:R$1258)*$C18</f>
        <v>5926.5599999999986</v>
      </c>
      <c r="M18" s="135">
        <f>SUMIF(SummerCapacities!$F$4:$F$1258,'Fuel Type Capacity Mix'!$B18,SummerCapacities!S$4:S$1258)*$C18</f>
        <v>5926.5599999999986</v>
      </c>
    </row>
    <row r="19" spans="1:14" ht="12.95" customHeight="1">
      <c r="B19" s="9" t="s">
        <v>39</v>
      </c>
      <c r="C19" s="16">
        <f>SummerCapacities!J932/100</f>
        <v>0.81</v>
      </c>
      <c r="D19" s="135">
        <f>SUMIF(SummerCapacities!$F$4:$F$1258,'Fuel Type Capacity Mix'!$B19,SummerCapacities!J$4:J$1258)*$C19</f>
        <v>20842.263899999994</v>
      </c>
      <c r="E19" s="135">
        <f>SUMIF(SummerCapacities!$F$4:$F$1258,'Fuel Type Capacity Mix'!$B19,SummerCapacities!K$4:K$1258)*$C19</f>
        <v>29737.521899999996</v>
      </c>
      <c r="F19" s="135">
        <f>SUMIF(SummerCapacities!$F$4:$F$1258,'Fuel Type Capacity Mix'!$B19,SummerCapacities!L$4:L$1258)*$C19</f>
        <v>30925.062899999994</v>
      </c>
      <c r="G19" s="135">
        <f>SUMIF(SummerCapacities!$F$4:$F$1258,'Fuel Type Capacity Mix'!$B19,SummerCapacities!M$4:M$1258)*$C19</f>
        <v>31087.062899999994</v>
      </c>
      <c r="H19" s="135">
        <f>SUMIF(SummerCapacities!$F$4:$F$1258,'Fuel Type Capacity Mix'!$B19,SummerCapacities!N$4:N$1258)*$C19</f>
        <v>31087.062899999994</v>
      </c>
      <c r="I19" s="135">
        <f>SUMIF(SummerCapacities!$F$4:$F$1258,'Fuel Type Capacity Mix'!$B19,SummerCapacities!O$4:O$1258)*$C19</f>
        <v>31087.062899999994</v>
      </c>
      <c r="J19" s="135">
        <f>SUMIF(SummerCapacities!$F$4:$F$1258,'Fuel Type Capacity Mix'!$B19,SummerCapacities!P$4:P$1258)*$C19</f>
        <v>31087.062899999994</v>
      </c>
      <c r="K19" s="135">
        <f>SUMIF(SummerCapacities!$F$4:$F$1258,'Fuel Type Capacity Mix'!$B19,SummerCapacities!Q$4:Q$1258)*$C19</f>
        <v>31087.062899999994</v>
      </c>
      <c r="L19" s="135">
        <f>SUMIF(SummerCapacities!$F$4:$F$1258,'Fuel Type Capacity Mix'!$B19,SummerCapacities!R$4:R$1258)*$C19</f>
        <v>31087.062899999994</v>
      </c>
      <c r="M19" s="135">
        <f>SUMIF(SummerCapacities!$F$4:$F$1258,'Fuel Type Capacity Mix'!$B19,SummerCapacities!S$4:S$1258)*$C19</f>
        <v>31087.062899999994</v>
      </c>
    </row>
    <row r="20" spans="1:14" ht="12.95" customHeight="1">
      <c r="B20" s="9" t="s">
        <v>44</v>
      </c>
      <c r="C20" s="16">
        <v>0</v>
      </c>
      <c r="D20" s="135">
        <f>SUMIF(SummerCapacities!$F$4:$F$1258,'Fuel Type Capacity Mix'!$B20,SummerCapacities!J$4:J$1258)*$C20</f>
        <v>0</v>
      </c>
      <c r="E20" s="135">
        <f>SUMIF(SummerCapacities!$F$4:$F$1258,'Fuel Type Capacity Mix'!$B20,SummerCapacities!K$4:K$1258)*$C20</f>
        <v>0</v>
      </c>
      <c r="F20" s="135">
        <f>SUMIF(SummerCapacities!$F$4:$F$1258,'Fuel Type Capacity Mix'!$B20,SummerCapacities!L$4:L$1258)*$C20</f>
        <v>0</v>
      </c>
      <c r="G20" s="135">
        <f>SUMIF(SummerCapacities!$F$4:$F$1258,'Fuel Type Capacity Mix'!$B20,SummerCapacities!M$4:M$1258)*$C20</f>
        <v>0</v>
      </c>
      <c r="H20" s="135">
        <f>SUMIF(SummerCapacities!$F$4:$F$1258,'Fuel Type Capacity Mix'!$B20,SummerCapacities!N$4:N$1258)*$C20</f>
        <v>0</v>
      </c>
      <c r="I20" s="135">
        <f>SUMIF(SummerCapacities!$F$4:$F$1258,'Fuel Type Capacity Mix'!$B20,SummerCapacities!O$4:O$1258)*$C20</f>
        <v>0</v>
      </c>
      <c r="J20" s="135">
        <f>SUMIF(SummerCapacities!$F$4:$F$1258,'Fuel Type Capacity Mix'!$B20,SummerCapacities!P$4:P$1258)*$C20</f>
        <v>0</v>
      </c>
      <c r="K20" s="135">
        <f>SUMIF(SummerCapacities!$F$4:$F$1258,'Fuel Type Capacity Mix'!$B20,SummerCapacities!Q$4:Q$1258)*$C20</f>
        <v>0</v>
      </c>
      <c r="L20" s="135">
        <f>SUMIF(SummerCapacities!$F$4:$F$1258,'Fuel Type Capacity Mix'!$B20,SummerCapacities!R$4:R$1258)*$C20</f>
        <v>0</v>
      </c>
      <c r="M20" s="135">
        <f>SUMIF(SummerCapacities!$F$4:$F$1258,'Fuel Type Capacity Mix'!$B20,SummerCapacities!S$4:S$1258)*$C20</f>
        <v>0</v>
      </c>
    </row>
    <row r="21" spans="1:14" ht="12.95" customHeight="1">
      <c r="B21" s="5" t="s">
        <v>28</v>
      </c>
      <c r="C21" s="5"/>
      <c r="D21" s="17">
        <f t="shared" ref="D21:M21" si="0">SUM(D10:D20)</f>
        <v>104174.39089533548</v>
      </c>
      <c r="E21" s="17">
        <f t="shared" si="0"/>
        <v>113613.93789533548</v>
      </c>
      <c r="F21" s="17">
        <f t="shared" si="0"/>
        <v>114881.47889533547</v>
      </c>
      <c r="G21" s="17">
        <f t="shared" si="0"/>
        <v>115043.47889533547</v>
      </c>
      <c r="H21" s="17">
        <f t="shared" si="0"/>
        <v>115038.47889533547</v>
      </c>
      <c r="I21" s="17">
        <f t="shared" si="0"/>
        <v>115038.47889533547</v>
      </c>
      <c r="J21" s="17">
        <f t="shared" si="0"/>
        <v>115038.47889533547</v>
      </c>
      <c r="K21" s="17">
        <f t="shared" si="0"/>
        <v>115038.47889533547</v>
      </c>
      <c r="L21" s="17">
        <f t="shared" si="0"/>
        <v>115038.47889533547</v>
      </c>
      <c r="M21" s="17">
        <f t="shared" si="0"/>
        <v>115038.47889533547</v>
      </c>
      <c r="N21" s="13"/>
    </row>
    <row r="22" spans="1:14" ht="12.95" customHeight="1">
      <c r="B22" s="5"/>
      <c r="C22" s="5"/>
      <c r="D22" s="8"/>
      <c r="E22" s="8"/>
      <c r="F22" s="8"/>
      <c r="G22" s="8"/>
      <c r="H22" s="8"/>
      <c r="J22" s="13"/>
      <c r="K22" s="13"/>
      <c r="L22" s="13"/>
      <c r="M22" s="13"/>
      <c r="N22" s="13"/>
    </row>
    <row r="23" spans="1:14" ht="12.95" customHeight="1">
      <c r="A23" s="15"/>
      <c r="B23" s="5"/>
      <c r="C23" s="5"/>
      <c r="D23" s="8"/>
      <c r="E23" s="8"/>
      <c r="F23" s="8"/>
      <c r="G23" s="8"/>
      <c r="H23" s="8"/>
      <c r="I23" s="8"/>
      <c r="J23" s="8"/>
      <c r="K23" s="8"/>
      <c r="L23" s="8"/>
      <c r="M23" s="8"/>
    </row>
    <row r="24" spans="1:14" ht="12.95" customHeight="1">
      <c r="B24" s="318" t="s">
        <v>3469</v>
      </c>
      <c r="C24" s="318"/>
      <c r="D24" s="318"/>
      <c r="E24" s="318"/>
      <c r="F24" s="318"/>
      <c r="G24" s="318"/>
      <c r="H24" s="318"/>
      <c r="I24" s="318"/>
      <c r="J24" s="318"/>
      <c r="K24" s="318"/>
      <c r="L24" s="318"/>
      <c r="M24" s="318"/>
    </row>
    <row r="25" spans="1:14">
      <c r="B25" s="9" t="s">
        <v>75</v>
      </c>
      <c r="C25" s="9"/>
      <c r="D25" s="9">
        <f t="shared" ref="D25:M25" si="1">+D8</f>
        <v>2023</v>
      </c>
      <c r="E25" s="9">
        <f t="shared" si="1"/>
        <v>2024</v>
      </c>
      <c r="F25" s="9">
        <f t="shared" si="1"/>
        <v>2025</v>
      </c>
      <c r="G25" s="9">
        <f t="shared" si="1"/>
        <v>2026</v>
      </c>
      <c r="H25" s="9">
        <f t="shared" si="1"/>
        <v>2027</v>
      </c>
      <c r="I25" s="9">
        <f t="shared" si="1"/>
        <v>2028</v>
      </c>
      <c r="J25" s="9">
        <f t="shared" si="1"/>
        <v>2029</v>
      </c>
      <c r="K25" s="9">
        <f t="shared" si="1"/>
        <v>2030</v>
      </c>
      <c r="L25" s="9">
        <f t="shared" si="1"/>
        <v>2031</v>
      </c>
      <c r="M25" s="9">
        <f t="shared" si="1"/>
        <v>2032</v>
      </c>
    </row>
    <row r="26" spans="1:14">
      <c r="B26" s="9"/>
      <c r="C26" s="9"/>
      <c r="D26" s="3"/>
      <c r="E26" s="3"/>
      <c r="F26" s="3"/>
      <c r="G26" s="3"/>
      <c r="H26" s="3"/>
      <c r="I26" s="3"/>
      <c r="J26" s="3"/>
      <c r="K26" s="3"/>
      <c r="L26" s="3"/>
      <c r="M26" s="3"/>
    </row>
    <row r="27" spans="1:14">
      <c r="B27" s="9" t="s">
        <v>24</v>
      </c>
      <c r="C27" s="16"/>
      <c r="D27" s="224">
        <f>D10/D$21</f>
        <v>1.5627641169850077E-3</v>
      </c>
      <c r="E27" s="224">
        <f>E10/E$21</f>
        <v>1.432922782326022E-3</v>
      </c>
      <c r="F27" s="224">
        <f t="shared" ref="D27:M37" si="2">F10/F$21</f>
        <v>1.417112676172296E-3</v>
      </c>
      <c r="G27" s="224">
        <f t="shared" si="2"/>
        <v>1.4151171501699158E-3</v>
      </c>
      <c r="H27" s="224">
        <f t="shared" si="2"/>
        <v>1.4151786564225958E-3</v>
      </c>
      <c r="I27" s="224">
        <f t="shared" si="2"/>
        <v>1.4151786564225958E-3</v>
      </c>
      <c r="J27" s="224">
        <f t="shared" si="2"/>
        <v>1.4151786564225958E-3</v>
      </c>
      <c r="K27" s="224">
        <f t="shared" si="2"/>
        <v>1.4151786564225958E-3</v>
      </c>
      <c r="L27" s="224">
        <f t="shared" si="2"/>
        <v>1.4151786564225958E-3</v>
      </c>
      <c r="M27" s="224">
        <f t="shared" si="2"/>
        <v>1.4151786564225958E-3</v>
      </c>
    </row>
    <row r="28" spans="1:14">
      <c r="B28" s="9" t="s">
        <v>25</v>
      </c>
      <c r="C28" s="16"/>
      <c r="D28" s="224">
        <f t="shared" si="2"/>
        <v>0.13023930241772599</v>
      </c>
      <c r="E28" s="224">
        <f t="shared" si="2"/>
        <v>0.11941844681502788</v>
      </c>
      <c r="F28" s="224">
        <f t="shared" si="2"/>
        <v>0.11810084732945482</v>
      </c>
      <c r="G28" s="224">
        <f t="shared" si="2"/>
        <v>0.11793454205556113</v>
      </c>
      <c r="H28" s="224">
        <f t="shared" si="2"/>
        <v>0.11793966792923348</v>
      </c>
      <c r="I28" s="224">
        <f t="shared" si="2"/>
        <v>0.11793966792923348</v>
      </c>
      <c r="J28" s="224">
        <f t="shared" si="2"/>
        <v>0.11793966792923348</v>
      </c>
      <c r="K28" s="224">
        <f t="shared" si="2"/>
        <v>0.11793966792923348</v>
      </c>
      <c r="L28" s="224">
        <f t="shared" si="2"/>
        <v>0.11793966792923348</v>
      </c>
      <c r="M28" s="224">
        <f t="shared" si="2"/>
        <v>0.11793966792923348</v>
      </c>
    </row>
    <row r="29" spans="1:14">
      <c r="B29" s="9" t="s">
        <v>3470</v>
      </c>
      <c r="C29" s="16"/>
      <c r="D29" s="224">
        <f t="shared" si="2"/>
        <v>0.50977403893203721</v>
      </c>
      <c r="E29" s="224">
        <f t="shared" si="2"/>
        <v>0.46751658277114211</v>
      </c>
      <c r="F29" s="224">
        <f t="shared" si="2"/>
        <v>0.4623582540088339</v>
      </c>
      <c r="G29" s="224">
        <f t="shared" si="2"/>
        <v>0.46170717810371825</v>
      </c>
      <c r="H29" s="224">
        <f t="shared" si="2"/>
        <v>0.46168378189633336</v>
      </c>
      <c r="I29" s="224">
        <f t="shared" si="2"/>
        <v>0.46168378189633336</v>
      </c>
      <c r="J29" s="224">
        <f t="shared" si="2"/>
        <v>0.46168378189633336</v>
      </c>
      <c r="K29" s="224">
        <f t="shared" si="2"/>
        <v>0.46168378189633336</v>
      </c>
      <c r="L29" s="224">
        <f t="shared" si="2"/>
        <v>0.46168378189633336</v>
      </c>
      <c r="M29" s="224">
        <f t="shared" si="2"/>
        <v>0.46168378189633336</v>
      </c>
    </row>
    <row r="30" spans="1:14">
      <c r="B30" s="9" t="s">
        <v>26</v>
      </c>
      <c r="C30" s="16"/>
      <c r="D30" s="224">
        <f t="shared" si="2"/>
        <v>4.7739180015908114E-2</v>
      </c>
      <c r="E30" s="224">
        <f t="shared" si="2"/>
        <v>4.3772798409482637E-2</v>
      </c>
      <c r="F30" s="224">
        <f t="shared" si="2"/>
        <v>4.3289832685135518E-2</v>
      </c>
      <c r="G30" s="224">
        <f t="shared" si="2"/>
        <v>4.3228873533323255E-2</v>
      </c>
      <c r="H30" s="224">
        <f t="shared" si="2"/>
        <v>4.3230752420889765E-2</v>
      </c>
      <c r="I30" s="224">
        <f t="shared" si="2"/>
        <v>4.3230752420889765E-2</v>
      </c>
      <c r="J30" s="224">
        <f t="shared" si="2"/>
        <v>4.3230752420889765E-2</v>
      </c>
      <c r="K30" s="224">
        <f t="shared" si="2"/>
        <v>4.3230752420889765E-2</v>
      </c>
      <c r="L30" s="224">
        <f t="shared" si="2"/>
        <v>4.3230752420889765E-2</v>
      </c>
      <c r="M30" s="224">
        <f t="shared" si="2"/>
        <v>4.3230752420889765E-2</v>
      </c>
    </row>
    <row r="31" spans="1:14">
      <c r="B31" s="9" t="s">
        <v>27</v>
      </c>
      <c r="C31" s="16"/>
      <c r="D31" s="224">
        <f t="shared" si="2"/>
        <v>8.1591453781954242E-3</v>
      </c>
      <c r="E31" s="224">
        <f t="shared" si="2"/>
        <v>7.4812475981865991E-3</v>
      </c>
      <c r="F31" s="224">
        <f t="shared" si="2"/>
        <v>7.3987035001036308E-3</v>
      </c>
      <c r="G31" s="224">
        <f t="shared" si="2"/>
        <v>7.3882849176813512E-3</v>
      </c>
      <c r="H31" s="224">
        <f t="shared" si="2"/>
        <v>7.3886060400131411E-3</v>
      </c>
      <c r="I31" s="224">
        <f t="shared" si="2"/>
        <v>7.3886060400131411E-3</v>
      </c>
      <c r="J31" s="224">
        <f t="shared" si="2"/>
        <v>7.3886060400131411E-3</v>
      </c>
      <c r="K31" s="224">
        <f t="shared" si="2"/>
        <v>7.3886060400131411E-3</v>
      </c>
      <c r="L31" s="224">
        <f t="shared" si="2"/>
        <v>7.3886060400131411E-3</v>
      </c>
      <c r="M31" s="224">
        <f t="shared" si="2"/>
        <v>7.3886060400131411E-3</v>
      </c>
    </row>
    <row r="32" spans="1:14">
      <c r="B32" s="9" t="s">
        <v>21</v>
      </c>
      <c r="C32" s="16"/>
      <c r="D32" s="224">
        <f t="shared" si="2"/>
        <v>4.5634919604485317E-3</v>
      </c>
      <c r="E32" s="224">
        <f t="shared" si="2"/>
        <v>4.184336923286981E-3</v>
      </c>
      <c r="F32" s="224">
        <f t="shared" si="2"/>
        <v>4.1381691801565829E-3</v>
      </c>
      <c r="G32" s="224">
        <f t="shared" si="2"/>
        <v>4.1323419623636014E-3</v>
      </c>
      <c r="H32" s="224">
        <f t="shared" si="2"/>
        <v>4.1325215693091234E-3</v>
      </c>
      <c r="I32" s="224">
        <f t="shared" si="2"/>
        <v>4.1325215693091234E-3</v>
      </c>
      <c r="J32" s="224">
        <f t="shared" si="2"/>
        <v>4.1325215693091234E-3</v>
      </c>
      <c r="K32" s="224">
        <f t="shared" si="2"/>
        <v>4.1325215693091234E-3</v>
      </c>
      <c r="L32" s="224">
        <f t="shared" si="2"/>
        <v>4.1325215693091234E-3</v>
      </c>
      <c r="M32" s="224">
        <f t="shared" si="2"/>
        <v>4.1325215693091234E-3</v>
      </c>
    </row>
    <row r="33" spans="2:16">
      <c r="B33" s="9" t="s">
        <v>71</v>
      </c>
      <c r="C33" s="16"/>
      <c r="D33" s="224">
        <f t="shared" si="2"/>
        <v>2.9761095537529286E-2</v>
      </c>
      <c r="E33" s="224">
        <f t="shared" si="2"/>
        <v>2.9599739805674576E-2</v>
      </c>
      <c r="F33" s="224">
        <f t="shared" si="2"/>
        <v>2.9273152054944046E-2</v>
      </c>
      <c r="G33" s="224">
        <f t="shared" si="2"/>
        <v>2.9231930677787892E-2</v>
      </c>
      <c r="H33" s="224">
        <f t="shared" si="2"/>
        <v>2.9233201206177978E-2</v>
      </c>
      <c r="I33" s="224">
        <f t="shared" si="2"/>
        <v>2.9233201206177978E-2</v>
      </c>
      <c r="J33" s="224">
        <f t="shared" si="2"/>
        <v>2.9233201206177978E-2</v>
      </c>
      <c r="K33" s="224">
        <f t="shared" si="2"/>
        <v>2.9233201206177978E-2</v>
      </c>
      <c r="L33" s="224">
        <f t="shared" si="2"/>
        <v>2.9233201206177978E-2</v>
      </c>
      <c r="M33" s="224">
        <f t="shared" si="2"/>
        <v>2.9233201206177978E-2</v>
      </c>
    </row>
    <row r="34" spans="2:16">
      <c r="B34" s="9" t="s">
        <v>1712</v>
      </c>
      <c r="C34" s="16"/>
      <c r="D34" s="224">
        <f t="shared" si="2"/>
        <v>1.3682153432814747E-2</v>
      </c>
      <c r="E34" s="224">
        <f t="shared" si="2"/>
        <v>1.3392194903073314E-2</v>
      </c>
      <c r="F34" s="224">
        <f t="shared" si="2"/>
        <v>1.3244432563287438E-2</v>
      </c>
      <c r="G34" s="224">
        <f t="shared" si="2"/>
        <v>1.322578223998485E-2</v>
      </c>
      <c r="H34" s="224">
        <f t="shared" si="2"/>
        <v>1.3226357081653784E-2</v>
      </c>
      <c r="I34" s="224">
        <f t="shared" si="2"/>
        <v>1.3226357081653784E-2</v>
      </c>
      <c r="J34" s="224">
        <f t="shared" si="2"/>
        <v>1.3226357081653784E-2</v>
      </c>
      <c r="K34" s="224">
        <f t="shared" si="2"/>
        <v>1.3226357081653784E-2</v>
      </c>
      <c r="L34" s="224">
        <f t="shared" si="2"/>
        <v>1.3226357081653784E-2</v>
      </c>
      <c r="M34" s="224">
        <f t="shared" si="2"/>
        <v>1.3226357081653784E-2</v>
      </c>
    </row>
    <row r="35" spans="2:16">
      <c r="B35" s="9" t="s">
        <v>1723</v>
      </c>
      <c r="C35" s="16"/>
      <c r="D35" s="224">
        <f t="shared" si="2"/>
        <v>5.4447930544645702E-2</v>
      </c>
      <c r="E35" s="224">
        <f t="shared" si="2"/>
        <v>5.145988342896822E-2</v>
      </c>
      <c r="F35" s="224">
        <f t="shared" si="2"/>
        <v>5.1588472371595091E-2</v>
      </c>
      <c r="G35" s="224">
        <f t="shared" si="2"/>
        <v>5.1515827380288787E-2</v>
      </c>
      <c r="H35" s="224">
        <f t="shared" si="2"/>
        <v>5.1518066449679961E-2</v>
      </c>
      <c r="I35" s="224">
        <f t="shared" si="2"/>
        <v>5.1518066449679961E-2</v>
      </c>
      <c r="J35" s="224">
        <f t="shared" si="2"/>
        <v>5.1518066449679961E-2</v>
      </c>
      <c r="K35" s="224">
        <f t="shared" si="2"/>
        <v>5.1518066449679961E-2</v>
      </c>
      <c r="L35" s="224">
        <f t="shared" si="2"/>
        <v>5.1518066449679961E-2</v>
      </c>
      <c r="M35" s="224">
        <f t="shared" si="2"/>
        <v>5.1518066449679961E-2</v>
      </c>
    </row>
    <row r="36" spans="2:16">
      <c r="B36" s="9" t="s">
        <v>39</v>
      </c>
      <c r="C36" s="16"/>
      <c r="D36" s="224">
        <f t="shared" si="2"/>
        <v>0.20007089766371006</v>
      </c>
      <c r="E36" s="224">
        <f t="shared" si="2"/>
        <v>0.26174184656283178</v>
      </c>
      <c r="F36" s="224">
        <f t="shared" si="2"/>
        <v>0.26919102363031683</v>
      </c>
      <c r="G36" s="224">
        <f t="shared" si="2"/>
        <v>0.2702201219791211</v>
      </c>
      <c r="H36" s="224">
        <f t="shared" si="2"/>
        <v>0.27023186675028693</v>
      </c>
      <c r="I36" s="224">
        <f t="shared" si="2"/>
        <v>0.27023186675028693</v>
      </c>
      <c r="J36" s="224">
        <f t="shared" si="2"/>
        <v>0.27023186675028693</v>
      </c>
      <c r="K36" s="224">
        <f t="shared" si="2"/>
        <v>0.27023186675028693</v>
      </c>
      <c r="L36" s="224">
        <f t="shared" si="2"/>
        <v>0.27023186675028693</v>
      </c>
      <c r="M36" s="224">
        <f t="shared" si="2"/>
        <v>0.27023186675028693</v>
      </c>
    </row>
    <row r="37" spans="2:16">
      <c r="B37" s="9" t="s">
        <v>44</v>
      </c>
      <c r="C37" s="16"/>
      <c r="D37" s="224">
        <f t="shared" si="2"/>
        <v>0</v>
      </c>
      <c r="E37" s="224">
        <f t="shared" si="2"/>
        <v>0</v>
      </c>
      <c r="F37" s="224">
        <f t="shared" si="2"/>
        <v>0</v>
      </c>
      <c r="G37" s="224">
        <f t="shared" si="2"/>
        <v>0</v>
      </c>
      <c r="H37" s="224">
        <f t="shared" si="2"/>
        <v>0</v>
      </c>
      <c r="I37" s="224">
        <f t="shared" si="2"/>
        <v>0</v>
      </c>
      <c r="J37" s="224">
        <f t="shared" si="2"/>
        <v>0</v>
      </c>
      <c r="K37" s="224">
        <f t="shared" si="2"/>
        <v>0</v>
      </c>
      <c r="L37" s="224">
        <f t="shared" si="2"/>
        <v>0</v>
      </c>
      <c r="M37" s="224">
        <f t="shared" si="2"/>
        <v>0</v>
      </c>
    </row>
    <row r="38" spans="2:16">
      <c r="B38" s="9" t="s">
        <v>28</v>
      </c>
      <c r="C38" s="9"/>
      <c r="D38" s="225">
        <f>SUM(D27:D37)</f>
        <v>1</v>
      </c>
      <c r="E38" s="225">
        <f t="shared" ref="E38:H38" si="3">SUM(E27:E37)</f>
        <v>1.0000000000000002</v>
      </c>
      <c r="F38" s="225">
        <f t="shared" si="3"/>
        <v>1.0000000000000002</v>
      </c>
      <c r="G38" s="225">
        <f t="shared" si="3"/>
        <v>1.0000000000000002</v>
      </c>
      <c r="H38" s="225">
        <f t="shared" si="3"/>
        <v>1</v>
      </c>
      <c r="I38" s="225">
        <f>SUM(I27:I37)</f>
        <v>1</v>
      </c>
      <c r="J38" s="225">
        <f t="shared" ref="J38:M38" si="4">SUM(J27:J37)</f>
        <v>1</v>
      </c>
      <c r="K38" s="225">
        <f t="shared" si="4"/>
        <v>1</v>
      </c>
      <c r="L38" s="225">
        <f t="shared" si="4"/>
        <v>1</v>
      </c>
      <c r="M38" s="225">
        <f t="shared" si="4"/>
        <v>1</v>
      </c>
    </row>
    <row r="39" spans="2:16">
      <c r="B39" s="6"/>
      <c r="C39" s="6"/>
      <c r="O39" s="5"/>
      <c r="P39" s="5"/>
    </row>
    <row r="40" spans="2:16">
      <c r="B40" s="6"/>
      <c r="C40" s="6"/>
      <c r="O40" s="6"/>
      <c r="P40" s="6"/>
    </row>
    <row r="41" spans="2:16">
      <c r="B41" s="321" t="s">
        <v>22</v>
      </c>
      <c r="C41" s="273"/>
      <c r="D41" s="273"/>
      <c r="E41" s="273"/>
      <c r="F41" s="273"/>
      <c r="G41" s="273"/>
      <c r="H41" s="273"/>
      <c r="I41" s="273"/>
      <c r="J41" s="273"/>
      <c r="K41" s="273"/>
      <c r="L41" s="273"/>
      <c r="M41" s="273"/>
    </row>
    <row r="42" spans="2:16">
      <c r="B42" s="321"/>
      <c r="C42" s="273"/>
      <c r="D42" s="273"/>
      <c r="E42" s="273"/>
      <c r="F42" s="273"/>
      <c r="G42" s="273"/>
      <c r="H42" s="273"/>
      <c r="I42" s="273"/>
      <c r="J42" s="273"/>
      <c r="K42" s="273"/>
      <c r="L42" s="273"/>
      <c r="M42" s="273"/>
    </row>
    <row r="43" spans="2:16" ht="18">
      <c r="B43" s="1"/>
      <c r="C43" s="1"/>
      <c r="D43" s="1"/>
      <c r="E43" s="1"/>
      <c r="F43" s="1"/>
      <c r="G43" s="1"/>
      <c r="H43" s="1"/>
    </row>
    <row r="44" spans="2:16" ht="85.5" customHeight="1">
      <c r="B44" s="293" t="s">
        <v>3466</v>
      </c>
      <c r="C44" s="293"/>
      <c r="D44" s="293"/>
      <c r="E44" s="293"/>
      <c r="F44" s="293"/>
      <c r="G44" s="293"/>
      <c r="H44" s="293"/>
      <c r="I44" s="293"/>
      <c r="J44" s="293"/>
      <c r="K44" s="293"/>
      <c r="L44" s="293"/>
      <c r="M44" s="293"/>
    </row>
    <row r="45" spans="2:16">
      <c r="B45" s="4"/>
      <c r="C45" s="4"/>
    </row>
    <row r="46" spans="2:16">
      <c r="B46" s="4"/>
      <c r="C46" s="4"/>
      <c r="D46" s="12"/>
      <c r="E46" s="12"/>
      <c r="F46" s="12"/>
      <c r="G46" s="12"/>
      <c r="H46" s="12"/>
    </row>
    <row r="47" spans="2:16">
      <c r="B47" s="320" t="s">
        <v>23</v>
      </c>
      <c r="C47" s="320"/>
      <c r="D47" s="320"/>
      <c r="E47" s="320"/>
      <c r="F47" s="320"/>
      <c r="G47" s="320"/>
      <c r="H47" s="320"/>
      <c r="I47" s="320"/>
      <c r="J47" s="320"/>
      <c r="K47" s="320"/>
      <c r="L47" s="320"/>
      <c r="M47" s="320"/>
    </row>
    <row r="48" spans="2:16">
      <c r="B48" s="123" t="s">
        <v>75</v>
      </c>
      <c r="C48" s="124" t="s">
        <v>85</v>
      </c>
      <c r="D48" s="125" t="str">
        <f>WinterCapacities!J2</f>
        <v>2023/2024</v>
      </c>
      <c r="E48" s="125" t="str">
        <f>WinterCapacities!K2</f>
        <v>2024/2025</v>
      </c>
      <c r="F48" s="125" t="str">
        <f>WinterCapacities!L2</f>
        <v>2025/2026</v>
      </c>
      <c r="G48" s="125" t="str">
        <f>WinterCapacities!M2</f>
        <v>2026/2027</v>
      </c>
      <c r="H48" s="125" t="str">
        <f>WinterCapacities!N2</f>
        <v>2027/2028</v>
      </c>
      <c r="I48" s="125" t="str">
        <f>WinterCapacities!O2</f>
        <v>2028/2029</v>
      </c>
      <c r="J48" s="125" t="str">
        <f>WinterCapacities!P2</f>
        <v>2029/2030</v>
      </c>
      <c r="K48" s="125" t="str">
        <f>WinterCapacities!Q2</f>
        <v>2030/2031</v>
      </c>
      <c r="L48" s="125" t="str">
        <f>WinterCapacities!R2</f>
        <v>2031/2032</v>
      </c>
      <c r="M48" s="125" t="str">
        <f>WinterCapacities!S2</f>
        <v>2032/2033</v>
      </c>
    </row>
    <row r="49" spans="2:13">
      <c r="B49" s="6"/>
      <c r="C49" s="6"/>
      <c r="D49" s="18"/>
      <c r="E49" s="7"/>
      <c r="F49" s="7"/>
      <c r="G49" s="7"/>
      <c r="H49" s="7"/>
      <c r="I49" s="18"/>
      <c r="J49" s="7"/>
      <c r="K49" s="7"/>
      <c r="L49" s="7"/>
      <c r="M49" s="7"/>
    </row>
    <row r="50" spans="2:13">
      <c r="B50" s="9" t="s">
        <v>24</v>
      </c>
      <c r="C50" s="16">
        <v>1</v>
      </c>
      <c r="D50" s="135">
        <f>SUMIF(WinterCapacities!$F$4:$F$1258,'Fuel Type Capacity Mix'!$B50,WinterCapacities!J$4:J$1258)*$C50</f>
        <v>162.79999999999998</v>
      </c>
      <c r="E50" s="135">
        <f>SUMIF(WinterCapacities!$F$4:$F$1258,'Fuel Type Capacity Mix'!$B50,WinterCapacities!K$4:K$1258)*$C50</f>
        <v>162.79999999999998</v>
      </c>
      <c r="F50" s="135">
        <f>SUMIF(WinterCapacities!$F$4:$F$1258,'Fuel Type Capacity Mix'!$B50,WinterCapacities!L$4:L$1258)*$C50</f>
        <v>162.79999999999998</v>
      </c>
      <c r="G50" s="135">
        <f>SUMIF(WinterCapacities!$F$4:$F$1258,'Fuel Type Capacity Mix'!$B50,WinterCapacities!M$4:M$1258)*$C50</f>
        <v>162.79999999999998</v>
      </c>
      <c r="H50" s="135">
        <f>SUMIF(WinterCapacities!$F$4:$F$1258,'Fuel Type Capacity Mix'!$B50,WinterCapacities!N$4:N$1258)*$C50</f>
        <v>162.79999999999998</v>
      </c>
      <c r="I50" s="135">
        <f>SUMIF(WinterCapacities!$F$4:$F$1258,'Fuel Type Capacity Mix'!$B50,WinterCapacities!O$4:O$1258)*$C50</f>
        <v>162.79999999999998</v>
      </c>
      <c r="J50" s="135">
        <f>SUMIF(WinterCapacities!$F$4:$F$1258,'Fuel Type Capacity Mix'!$B50,WinterCapacities!P$4:P$1258)*$C50</f>
        <v>162.79999999999998</v>
      </c>
      <c r="K50" s="135">
        <f>SUMIF(WinterCapacities!$F$4:$F$1258,'Fuel Type Capacity Mix'!$B50,WinterCapacities!Q$4:Q$1258)*$C50</f>
        <v>162.79999999999998</v>
      </c>
      <c r="L50" s="135">
        <f>SUMIF(WinterCapacities!$F$4:$F$1258,'Fuel Type Capacity Mix'!$B50,WinterCapacities!R$4:R$1258)*$C50</f>
        <v>162.79999999999998</v>
      </c>
      <c r="M50" s="135">
        <f>SUMIF(WinterCapacities!$F$4:$F$1258,'Fuel Type Capacity Mix'!$B50,WinterCapacities!S$4:S$1258)*$C50</f>
        <v>162.79999999999998</v>
      </c>
    </row>
    <row r="51" spans="2:13">
      <c r="B51" s="9" t="s">
        <v>25</v>
      </c>
      <c r="C51" s="16">
        <v>1</v>
      </c>
      <c r="D51" s="135">
        <f>SUMIF(WinterCapacities!$F$4:$F$1258,'Fuel Type Capacity Mix'!$B51,WinterCapacities!J$4:J$1258)*$C51</f>
        <v>13629.6</v>
      </c>
      <c r="E51" s="135">
        <f>SUMIF(WinterCapacities!$F$4:$F$1258,'Fuel Type Capacity Mix'!$B51,WinterCapacities!K$4:K$1258)*$C51</f>
        <v>13629.6</v>
      </c>
      <c r="F51" s="135">
        <f>SUMIF(WinterCapacities!$F$4:$F$1258,'Fuel Type Capacity Mix'!$B51,WinterCapacities!L$4:L$1258)*$C51</f>
        <v>13629.6</v>
      </c>
      <c r="G51" s="135">
        <f>SUMIF(WinterCapacities!$F$4:$F$1258,'Fuel Type Capacity Mix'!$B51,WinterCapacities!M$4:M$1258)*$C51</f>
        <v>13629.6</v>
      </c>
      <c r="H51" s="135">
        <f>SUMIF(WinterCapacities!$F$4:$F$1258,'Fuel Type Capacity Mix'!$B51,WinterCapacities!N$4:N$1258)*$C51</f>
        <v>13629.6</v>
      </c>
      <c r="I51" s="135">
        <f>SUMIF(WinterCapacities!$F$4:$F$1258,'Fuel Type Capacity Mix'!$B51,WinterCapacities!O$4:O$1258)*$C51</f>
        <v>13629.6</v>
      </c>
      <c r="J51" s="135">
        <f>SUMIF(WinterCapacities!$F$4:$F$1258,'Fuel Type Capacity Mix'!$B51,WinterCapacities!P$4:P$1258)*$C51</f>
        <v>13629.6</v>
      </c>
      <c r="K51" s="135">
        <f>SUMIF(WinterCapacities!$F$4:$F$1258,'Fuel Type Capacity Mix'!$B51,WinterCapacities!Q$4:Q$1258)*$C51</f>
        <v>13629.6</v>
      </c>
      <c r="L51" s="135">
        <f>SUMIF(WinterCapacities!$F$4:$F$1258,'Fuel Type Capacity Mix'!$B51,WinterCapacities!R$4:R$1258)*$C51</f>
        <v>13629.6</v>
      </c>
      <c r="M51" s="135">
        <f>SUMIF(WinterCapacities!$F$4:$F$1258,'Fuel Type Capacity Mix'!$B51,WinterCapacities!S$4:S$1258)*$C51</f>
        <v>13629.6</v>
      </c>
    </row>
    <row r="52" spans="2:13">
      <c r="B52" s="6" t="s">
        <v>31</v>
      </c>
      <c r="C52" s="16">
        <v>1</v>
      </c>
      <c r="D52" s="135">
        <f>SUMIF(WinterCapacities!$F$4:$F$1258,"=GAS",WinterCapacities!J$4:J$1258)*$C52
+SUMIF(WinterCapacities!$F$4:$F$1258,"=GAS-CC",WinterCapacities!J$4:J$1258)*$C52
+SUMIF(WinterCapacities!$F$4:$F$1258,"=GAS-GT",WinterCapacities!J$4:J$1258)*$C52
+SUMIF(WinterCapacities!$F$4:$F$1258,"=GAS-IC",WinterCapacities!J$4:J$1258)*$C52
+SUMIF(WinterCapacities!$F$4:$F$1258,"=GAS-ST",WinterCapacities!J$4:J$1258)*$C52
+405</f>
        <v>57725.100000000013</v>
      </c>
      <c r="E52" s="135">
        <f>SUMIF(WinterCapacities!$F$4:$F$1258,"=GAS",WinterCapacities!K$4:K$1258)*$C52
+SUMIF(WinterCapacities!$F$4:$F$1258,"=GAS-CC",WinterCapacities!K$4:K$1258)*$C52
+SUMIF(WinterCapacities!$F$4:$F$1258,"=GAS-GT",WinterCapacities!K$4:K$1258)*$C52
+SUMIF(WinterCapacities!$F$4:$F$1258,"=GAS-IC",WinterCapacities!K$4:K$1258)*$C52
+SUMIF(WinterCapacities!$F$4:$F$1258,"=GAS-ST",WinterCapacities!K$4:K$1258)*$C52
+405</f>
        <v>57725.100000000013</v>
      </c>
      <c r="F52" s="135">
        <f>SUMIF(WinterCapacities!$F$4:$F$1258,"=GAS",WinterCapacities!L$4:L$1258)*$C52
+SUMIF(WinterCapacities!$F$4:$F$1258,"=GAS-CC",WinterCapacities!L$4:L$1258)*$C52
+SUMIF(WinterCapacities!$F$4:$F$1258,"=GAS-GT",WinterCapacities!L$4:L$1258)*$C52
+SUMIF(WinterCapacities!$F$4:$F$1258,"=GAS-IC",WinterCapacities!L$4:L$1258)*$C52
+SUMIF(WinterCapacities!$F$4:$F$1258,"=GAS-ST",WinterCapacities!L$4:L$1258)*$C52
+405</f>
        <v>57725.100000000013</v>
      </c>
      <c r="G52" s="135">
        <f>SUMIF(WinterCapacities!$F$4:$F$1258,"=GAS",WinterCapacities!M$4:M$1258)*$C52
+SUMIF(WinterCapacities!$F$4:$F$1258,"=GAS-CC",WinterCapacities!M$4:M$1258)*$C52
+SUMIF(WinterCapacities!$F$4:$F$1258,"=GAS-GT",WinterCapacities!M$4:M$1258)*$C52
+SUMIF(WinterCapacities!$F$4:$F$1258,"=GAS-IC",WinterCapacities!M$4:M$1258)*$C52
+SUMIF(WinterCapacities!$F$4:$F$1258,"=GAS-ST",WinterCapacities!M$4:M$1258)*$C52
+405</f>
        <v>57725.100000000013</v>
      </c>
      <c r="H52" s="135">
        <f>SUMIF(WinterCapacities!$F$4:$F$1258,"=GAS",WinterCapacities!N$4:N$1258)*$C52
+SUMIF(WinterCapacities!$F$4:$F$1258,"=GAS-CC",WinterCapacities!N$4:N$1258)*$C52
+SUMIF(WinterCapacities!$F$4:$F$1258,"=GAS-GT",WinterCapacities!N$4:N$1258)*$C52
+SUMIF(WinterCapacities!$F$4:$F$1258,"=GAS-IC",WinterCapacities!N$4:N$1258)*$C52
+SUMIF(WinterCapacities!$F$4:$F$1258,"=GAS-ST",WinterCapacities!N$4:N$1258)*$C52
+405</f>
        <v>57720.100000000013</v>
      </c>
      <c r="I52" s="135">
        <f>SUMIF(WinterCapacities!$F$4:$F$1258,"=GAS",WinterCapacities!O$4:O$1258)*$C52
+SUMIF(WinterCapacities!$F$4:$F$1258,"=GAS-CC",WinterCapacities!O$4:O$1258)*$C52
+SUMIF(WinterCapacities!$F$4:$F$1258,"=GAS-GT",WinterCapacities!O$4:O$1258)*$C52
+SUMIF(WinterCapacities!$F$4:$F$1258,"=GAS-IC",WinterCapacities!O$4:O$1258)*$C52
+SUMIF(WinterCapacities!$F$4:$F$1258,"=GAS-ST",WinterCapacities!O$4:O$1258)*$C52
+405</f>
        <v>57720.100000000013</v>
      </c>
      <c r="J52" s="135">
        <f>SUMIF(WinterCapacities!$F$4:$F$1258,"=GAS",WinterCapacities!P$4:P$1258)*$C52
+SUMIF(WinterCapacities!$F$4:$F$1258,"=GAS-CC",WinterCapacities!P$4:P$1258)*$C52
+SUMIF(WinterCapacities!$F$4:$F$1258,"=GAS-GT",WinterCapacities!P$4:P$1258)*$C52
+SUMIF(WinterCapacities!$F$4:$F$1258,"=GAS-IC",WinterCapacities!P$4:P$1258)*$C52
+SUMIF(WinterCapacities!$F$4:$F$1258,"=GAS-ST",WinterCapacities!P$4:P$1258)*$C52
+405</f>
        <v>57720.100000000013</v>
      </c>
      <c r="K52" s="135">
        <f>SUMIF(WinterCapacities!$F$4:$F$1258,"=GAS",WinterCapacities!Q$4:Q$1258)*$C52
+SUMIF(WinterCapacities!$F$4:$F$1258,"=GAS-CC",WinterCapacities!Q$4:Q$1258)*$C52
+SUMIF(WinterCapacities!$F$4:$F$1258,"=GAS-GT",WinterCapacities!Q$4:Q$1258)*$C52
+SUMIF(WinterCapacities!$F$4:$F$1258,"=GAS-IC",WinterCapacities!Q$4:Q$1258)*$C52
+SUMIF(WinterCapacities!$F$4:$F$1258,"=GAS-ST",WinterCapacities!Q$4:Q$1258)*$C52
+405</f>
        <v>57720.100000000013</v>
      </c>
      <c r="L52" s="135">
        <f>SUMIF(WinterCapacities!$F$4:$F$1258,"=GAS",WinterCapacities!R$4:R$1258)*$C52
+SUMIF(WinterCapacities!$F$4:$F$1258,"=GAS-CC",WinterCapacities!R$4:R$1258)*$C52
+SUMIF(WinterCapacities!$F$4:$F$1258,"=GAS-GT",WinterCapacities!R$4:R$1258)*$C52
+SUMIF(WinterCapacities!$F$4:$F$1258,"=GAS-IC",WinterCapacities!R$4:R$1258)*$C52
+SUMIF(WinterCapacities!$F$4:$F$1258,"=GAS-ST",WinterCapacities!R$4:R$1258)*$C52
+405</f>
        <v>57720.100000000013</v>
      </c>
      <c r="M52" s="135">
        <f>SUMIF(WinterCapacities!$F$4:$F$1258,"=GAS",WinterCapacities!S$4:S$1258)*$C52
+SUMIF(WinterCapacities!$F$4:$F$1258,"=GAS-CC",WinterCapacities!S$4:S$1258)*$C52
+SUMIF(WinterCapacities!$F$4:$F$1258,"=GAS-GT",WinterCapacities!S$4:S$1258)*$C52
+SUMIF(WinterCapacities!$F$4:$F$1258,"=GAS-IC",WinterCapacities!S$4:S$1258)*$C52
+SUMIF(WinterCapacities!$F$4:$F$1258,"=GAS-ST",WinterCapacities!S$4:S$1258)*$C52
+405</f>
        <v>57720.100000000013</v>
      </c>
    </row>
    <row r="53" spans="2:13">
      <c r="B53" s="9" t="s">
        <v>26</v>
      </c>
      <c r="C53" s="16">
        <v>1</v>
      </c>
      <c r="D53" s="135">
        <f>SUMIF(WinterCapacities!$F$4:$F$1258,'Fuel Type Capacity Mix'!$B53,WinterCapacities!J$4:J$1258)*$C53</f>
        <v>5153.2</v>
      </c>
      <c r="E53" s="135">
        <f>SUMIF(WinterCapacities!$F$4:$F$1258,'Fuel Type Capacity Mix'!$B53,WinterCapacities!K$4:K$1258)*$C53</f>
        <v>5153.2</v>
      </c>
      <c r="F53" s="135">
        <f>SUMIF(WinterCapacities!$F$4:$F$1258,'Fuel Type Capacity Mix'!$B53,WinterCapacities!L$4:L$1258)*$C53</f>
        <v>5153.2</v>
      </c>
      <c r="G53" s="135">
        <f>SUMIF(WinterCapacities!$F$4:$F$1258,'Fuel Type Capacity Mix'!$B53,WinterCapacities!M$4:M$1258)*$C53</f>
        <v>5153.2</v>
      </c>
      <c r="H53" s="135">
        <f>SUMIF(WinterCapacities!$F$4:$F$1258,'Fuel Type Capacity Mix'!$B53,WinterCapacities!N$4:N$1258)*$C53</f>
        <v>5153.2</v>
      </c>
      <c r="I53" s="135">
        <f>SUMIF(WinterCapacities!$F$4:$F$1258,'Fuel Type Capacity Mix'!$B53,WinterCapacities!O$4:O$1258)*$C53</f>
        <v>5153.2</v>
      </c>
      <c r="J53" s="135">
        <f>SUMIF(WinterCapacities!$F$4:$F$1258,'Fuel Type Capacity Mix'!$B53,WinterCapacities!P$4:P$1258)*$C53</f>
        <v>5153.2</v>
      </c>
      <c r="K53" s="135">
        <f>SUMIF(WinterCapacities!$F$4:$F$1258,'Fuel Type Capacity Mix'!$B53,WinterCapacities!Q$4:Q$1258)*$C53</f>
        <v>5153.2</v>
      </c>
      <c r="L53" s="135">
        <f>SUMIF(WinterCapacities!$F$4:$F$1258,'Fuel Type Capacity Mix'!$B53,WinterCapacities!R$4:R$1258)*$C53</f>
        <v>5153.2</v>
      </c>
      <c r="M53" s="135">
        <f>SUMIF(WinterCapacities!$F$4:$F$1258,'Fuel Type Capacity Mix'!$B53,WinterCapacities!S$4:S$1258)*$C53</f>
        <v>5153.2</v>
      </c>
    </row>
    <row r="54" spans="2:13">
      <c r="B54" s="9" t="s">
        <v>27</v>
      </c>
      <c r="C54" s="16">
        <f>WinterCapacities!J1033/100</f>
        <v>0.59</v>
      </c>
      <c r="D54" s="135">
        <f>SUMIF(WinterCapacities!$F$4:$F$1258,'Fuel Type Capacity Mix'!$B54,WinterCapacities!J$4:J$1258)*$C54</f>
        <v>719.8</v>
      </c>
      <c r="E54" s="135">
        <f>SUMIF(WinterCapacities!$F$4:$F$1258,'Fuel Type Capacity Mix'!$B54,WinterCapacities!K$4:K$1258)*$C54</f>
        <v>719.8</v>
      </c>
      <c r="F54" s="135">
        <f>SUMIF(WinterCapacities!$F$4:$F$1258,'Fuel Type Capacity Mix'!$B54,WinterCapacities!L$4:L$1258)*$C54</f>
        <v>719.8</v>
      </c>
      <c r="G54" s="135">
        <f>SUMIF(WinterCapacities!$F$4:$F$1258,'Fuel Type Capacity Mix'!$B54,WinterCapacities!M$4:M$1258)*$C54</f>
        <v>719.8</v>
      </c>
      <c r="H54" s="135">
        <f>SUMIF(WinterCapacities!$F$4:$F$1258,'Fuel Type Capacity Mix'!$B54,WinterCapacities!N$4:N$1258)*$C54</f>
        <v>719.8</v>
      </c>
      <c r="I54" s="135">
        <f>SUMIF(WinterCapacities!$F$4:$F$1258,'Fuel Type Capacity Mix'!$B54,WinterCapacities!O$4:O$1258)*$C54</f>
        <v>719.8</v>
      </c>
      <c r="J54" s="135">
        <f>SUMIF(WinterCapacities!$F$4:$F$1258,'Fuel Type Capacity Mix'!$B54,WinterCapacities!P$4:P$1258)*$C54</f>
        <v>719.8</v>
      </c>
      <c r="K54" s="135">
        <f>SUMIF(WinterCapacities!$F$4:$F$1258,'Fuel Type Capacity Mix'!$B54,WinterCapacities!Q$4:Q$1258)*$C54</f>
        <v>719.8</v>
      </c>
      <c r="L54" s="135">
        <f>SUMIF(WinterCapacities!$F$4:$F$1258,'Fuel Type Capacity Mix'!$B54,WinterCapacities!R$4:R$1258)*$C54</f>
        <v>719.8</v>
      </c>
      <c r="M54" s="135">
        <f>SUMIF(WinterCapacities!$F$4:$F$1258,'Fuel Type Capacity Mix'!$B54,WinterCapacities!S$4:S$1258)*$C54</f>
        <v>719.8</v>
      </c>
    </row>
    <row r="55" spans="2:13">
      <c r="B55" s="9" t="s">
        <v>21</v>
      </c>
      <c r="C55" s="16">
        <f>WinterCapacities!J415/WinterCapacities!J414</f>
        <v>0.72658772874058131</v>
      </c>
      <c r="D55" s="135">
        <f>(SUMIF(WinterCapacities!$F$4:$F$1258,'Fuel Type Capacity Mix'!$B55,WinterCapacities!J$4:J$1258)*$C55)-4.4</f>
        <v>414.91377825618952</v>
      </c>
      <c r="E55" s="135">
        <f>(SUMIF(WinterCapacities!$F$4:$F$1258,'Fuel Type Capacity Mix'!$B55,WinterCapacities!K$4:K$1258)*$C55)-4.4</f>
        <v>414.91377825618952</v>
      </c>
      <c r="F55" s="135">
        <f>(SUMIF(WinterCapacities!$F$4:$F$1258,'Fuel Type Capacity Mix'!$B55,WinterCapacities!L$4:L$1258)*$C55)-4.4</f>
        <v>414.91377825618952</v>
      </c>
      <c r="G55" s="135">
        <f>(SUMIF(WinterCapacities!$F$4:$F$1258,'Fuel Type Capacity Mix'!$B55,WinterCapacities!M$4:M$1258)*$C55)-4.4</f>
        <v>414.91377825618952</v>
      </c>
      <c r="H55" s="135">
        <f>(SUMIF(WinterCapacities!$F$4:$F$1258,'Fuel Type Capacity Mix'!$B55,WinterCapacities!N$4:N$1258)*$C55)-4.4</f>
        <v>414.91377825618952</v>
      </c>
      <c r="I55" s="135">
        <f>(SUMIF(WinterCapacities!$F$4:$F$1258,'Fuel Type Capacity Mix'!$B55,WinterCapacities!O$4:O$1258)*$C55)-4.4</f>
        <v>414.91377825618952</v>
      </c>
      <c r="J55" s="135">
        <f>(SUMIF(WinterCapacities!$F$4:$F$1258,'Fuel Type Capacity Mix'!$B55,WinterCapacities!P$4:P$1258)*$C55)-4.4</f>
        <v>414.91377825618952</v>
      </c>
      <c r="K55" s="135">
        <f>(SUMIF(WinterCapacities!$F$4:$F$1258,'Fuel Type Capacity Mix'!$B55,WinterCapacities!Q$4:Q$1258)*$C55)-4.4</f>
        <v>414.91377825618952</v>
      </c>
      <c r="L55" s="135">
        <f>(SUMIF(WinterCapacities!$F$4:$F$1258,'Fuel Type Capacity Mix'!$B55,WinterCapacities!R$4:R$1258)*$C55)-4.4</f>
        <v>414.91377825618952</v>
      </c>
      <c r="M55" s="135">
        <f>(SUMIF(WinterCapacities!$F$4:$F$1258,'Fuel Type Capacity Mix'!$B55,WinterCapacities!S$4:S$1258)*$C55)-4.4</f>
        <v>414.91377825618952</v>
      </c>
    </row>
    <row r="56" spans="2:13">
      <c r="B56" s="9" t="s">
        <v>71</v>
      </c>
      <c r="C56" s="16">
        <f>WinterCapacities!J737/100</f>
        <v>0.46</v>
      </c>
      <c r="D56" s="135">
        <f>SUMIF(WinterCapacities!$F$4:$F$1258,'Fuel Type Capacity Mix'!$B56,WinterCapacities!J$4:J$1258)*$C56</f>
        <v>2502.0320000000011</v>
      </c>
      <c r="E56" s="135">
        <f>SUMIF(WinterCapacities!$F$4:$F$1258,'Fuel Type Capacity Mix'!$B56,WinterCapacities!K$4:K$1258)*$C56</f>
        <v>2713.9540000000006</v>
      </c>
      <c r="F56" s="135">
        <f>SUMIF(WinterCapacities!$F$4:$F$1258,'Fuel Type Capacity Mix'!$B56,WinterCapacities!L$4:L$1258)*$C56</f>
        <v>2713.9540000000006</v>
      </c>
      <c r="G56" s="135">
        <f>SUMIF(WinterCapacities!$F$4:$F$1258,'Fuel Type Capacity Mix'!$B56,WinterCapacities!M$4:M$1258)*$C56</f>
        <v>2713.9540000000006</v>
      </c>
      <c r="H56" s="135">
        <f>SUMIF(WinterCapacities!$F$4:$F$1258,'Fuel Type Capacity Mix'!$B56,WinterCapacities!N$4:N$1258)*$C56</f>
        <v>2713.9540000000006</v>
      </c>
      <c r="I56" s="135">
        <f>SUMIF(WinterCapacities!$F$4:$F$1258,'Fuel Type Capacity Mix'!$B56,WinterCapacities!O$4:O$1258)*$C56</f>
        <v>2713.9540000000006</v>
      </c>
      <c r="J56" s="135">
        <f>SUMIF(WinterCapacities!$F$4:$F$1258,'Fuel Type Capacity Mix'!$B56,WinterCapacities!P$4:P$1258)*$C56</f>
        <v>2713.9540000000006</v>
      </c>
      <c r="K56" s="135">
        <f>SUMIF(WinterCapacities!$F$4:$F$1258,'Fuel Type Capacity Mix'!$B56,WinterCapacities!Q$4:Q$1258)*$C56</f>
        <v>2713.9540000000006</v>
      </c>
      <c r="L56" s="135">
        <f>SUMIF(WinterCapacities!$F$4:$F$1258,'Fuel Type Capacity Mix'!$B56,WinterCapacities!R$4:R$1258)*$C56</f>
        <v>2713.9540000000006</v>
      </c>
      <c r="M56" s="135">
        <f>SUMIF(WinterCapacities!$F$4:$F$1258,'Fuel Type Capacity Mix'!$B56,WinterCapacities!S$4:S$1258)*$C56</f>
        <v>2713.9540000000006</v>
      </c>
    </row>
    <row r="57" spans="2:13">
      <c r="B57" s="9" t="s">
        <v>1712</v>
      </c>
      <c r="C57" s="16">
        <f>WinterCapacities!J740/100</f>
        <v>0.34</v>
      </c>
      <c r="D57" s="135">
        <f>SUMIF(WinterCapacities!$F$4:$F$1258,'Fuel Type Capacity Mix'!$B57,WinterCapacities!J$4:J$1258)*$C57</f>
        <v>1615.374</v>
      </c>
      <c r="E57" s="135">
        <f>SUMIF(WinterCapacities!$F$4:$F$1258,'Fuel Type Capacity Mix'!$B57,WinterCapacities!K$4:K$1258)*$C57</f>
        <v>1724.4119999999998</v>
      </c>
      <c r="F57" s="135">
        <f>SUMIF(WinterCapacities!$F$4:$F$1258,'Fuel Type Capacity Mix'!$B57,WinterCapacities!L$4:L$1258)*$C57</f>
        <v>1724.4119999999998</v>
      </c>
      <c r="G57" s="135">
        <f>SUMIF(WinterCapacities!$F$4:$F$1258,'Fuel Type Capacity Mix'!$B57,WinterCapacities!M$4:M$1258)*$C57</f>
        <v>1724.4119999999998</v>
      </c>
      <c r="H57" s="135">
        <f>SUMIF(WinterCapacities!$F$4:$F$1258,'Fuel Type Capacity Mix'!$B57,WinterCapacities!N$4:N$1258)*$C57</f>
        <v>1724.4119999999998</v>
      </c>
      <c r="I57" s="135">
        <f>SUMIF(WinterCapacities!$F$4:$F$1258,'Fuel Type Capacity Mix'!$B57,WinterCapacities!O$4:O$1258)*$C57</f>
        <v>1724.4119999999998</v>
      </c>
      <c r="J57" s="135">
        <f>SUMIF(WinterCapacities!$F$4:$F$1258,'Fuel Type Capacity Mix'!$B57,WinterCapacities!P$4:P$1258)*$C57</f>
        <v>1724.4119999999998</v>
      </c>
      <c r="K57" s="135">
        <f>SUMIF(WinterCapacities!$F$4:$F$1258,'Fuel Type Capacity Mix'!$B57,WinterCapacities!Q$4:Q$1258)*$C57</f>
        <v>1724.4119999999998</v>
      </c>
      <c r="L57" s="135">
        <f>SUMIF(WinterCapacities!$F$4:$F$1258,'Fuel Type Capacity Mix'!$B57,WinterCapacities!R$4:R$1258)*$C57</f>
        <v>1724.4119999999998</v>
      </c>
      <c r="M57" s="135">
        <f>SUMIF(WinterCapacities!$F$4:$F$1258,'Fuel Type Capacity Mix'!$B57,WinterCapacities!S$4:S$1258)*$C57</f>
        <v>1724.4119999999998</v>
      </c>
    </row>
    <row r="58" spans="2:13">
      <c r="B58" s="9" t="s">
        <v>1723</v>
      </c>
      <c r="C58" s="16">
        <f>WinterCapacities!J743/100</f>
        <v>0.19</v>
      </c>
      <c r="D58" s="135">
        <f>SUMIF(WinterCapacities!$F$4:$F$1258,'Fuel Type Capacity Mix'!$B58,WinterCapacities!J$4:J$1258)*$C58</f>
        <v>5497.1939999999986</v>
      </c>
      <c r="E58" s="135">
        <f>SUMIF(WinterCapacities!$F$4:$F$1258,'Fuel Type Capacity Mix'!$B58,WinterCapacities!K$4:K$1258)*$C58</f>
        <v>5630.2319999999982</v>
      </c>
      <c r="F58" s="135">
        <f>SUMIF(WinterCapacities!$F$4:$F$1258,'Fuel Type Capacity Mix'!$B58,WinterCapacities!L$4:L$1258)*$C58</f>
        <v>5630.2319999999982</v>
      </c>
      <c r="G58" s="135">
        <f>SUMIF(WinterCapacities!$F$4:$F$1258,'Fuel Type Capacity Mix'!$B58,WinterCapacities!M$4:M$1258)*$C58</f>
        <v>5630.2319999999982</v>
      </c>
      <c r="H58" s="135">
        <f>SUMIF(WinterCapacities!$F$4:$F$1258,'Fuel Type Capacity Mix'!$B58,WinterCapacities!N$4:N$1258)*$C58</f>
        <v>5630.2319999999982</v>
      </c>
      <c r="I58" s="135">
        <f>SUMIF(WinterCapacities!$F$4:$F$1258,'Fuel Type Capacity Mix'!$B58,WinterCapacities!O$4:O$1258)*$C58</f>
        <v>5630.2319999999982</v>
      </c>
      <c r="J58" s="135">
        <f>SUMIF(WinterCapacities!$F$4:$F$1258,'Fuel Type Capacity Mix'!$B58,WinterCapacities!P$4:P$1258)*$C58</f>
        <v>5630.2319999999982</v>
      </c>
      <c r="K58" s="135">
        <f>SUMIF(WinterCapacities!$F$4:$F$1258,'Fuel Type Capacity Mix'!$B58,WinterCapacities!Q$4:Q$1258)*$C58</f>
        <v>5630.2319999999982</v>
      </c>
      <c r="L58" s="135">
        <f>SUMIF(WinterCapacities!$F$4:$F$1258,'Fuel Type Capacity Mix'!$B58,WinterCapacities!R$4:R$1258)*$C58</f>
        <v>5630.2319999999982</v>
      </c>
      <c r="M58" s="135">
        <f>SUMIF(WinterCapacities!$F$4:$F$1258,'Fuel Type Capacity Mix'!$B58,WinterCapacities!S$4:S$1258)*$C58</f>
        <v>5630.2319999999982</v>
      </c>
    </row>
    <row r="59" spans="2:13">
      <c r="B59" s="9" t="s">
        <v>39</v>
      </c>
      <c r="C59" s="16">
        <f>WinterCapacities!J932/100</f>
        <v>0.11</v>
      </c>
      <c r="D59" s="135">
        <f>SUMIF(WinterCapacities!$F$4:$F$1258,'Fuel Type Capacity Mix'!$B59,WinterCapacities!J$4:J$1258)*$C59</f>
        <v>3309.4368999999992</v>
      </c>
      <c r="E59" s="135">
        <f>SUMIF(WinterCapacities!$F$4:$F$1258,'Fuel Type Capacity Mix'!$B59,WinterCapacities!K$4:K$1258)*$C59</f>
        <v>4083.1878999999985</v>
      </c>
      <c r="F59" s="135">
        <f>SUMIF(WinterCapacities!$F$4:$F$1258,'Fuel Type Capacity Mix'!$B59,WinterCapacities!L$4:L$1258)*$C59</f>
        <v>4218.2898999999989</v>
      </c>
      <c r="G59" s="135">
        <f>SUMIF(WinterCapacities!$F$4:$F$1258,'Fuel Type Capacity Mix'!$B59,WinterCapacities!M$4:M$1258)*$C59</f>
        <v>4218.2898999999989</v>
      </c>
      <c r="H59" s="135">
        <f>SUMIF(WinterCapacities!$F$4:$F$1258,'Fuel Type Capacity Mix'!$B59,WinterCapacities!N$4:N$1258)*$C59</f>
        <v>4218.2898999999989</v>
      </c>
      <c r="I59" s="135">
        <f>SUMIF(WinterCapacities!$F$4:$F$1258,'Fuel Type Capacity Mix'!$B59,WinterCapacities!O$4:O$1258)*$C59</f>
        <v>4218.2898999999989</v>
      </c>
      <c r="J59" s="135">
        <f>SUMIF(WinterCapacities!$F$4:$F$1258,'Fuel Type Capacity Mix'!$B59,WinterCapacities!P$4:P$1258)*$C59</f>
        <v>4218.2898999999989</v>
      </c>
      <c r="K59" s="135">
        <f>SUMIF(WinterCapacities!$F$4:$F$1258,'Fuel Type Capacity Mix'!$B59,WinterCapacities!Q$4:Q$1258)*$C59</f>
        <v>4218.2898999999989</v>
      </c>
      <c r="L59" s="135">
        <f>SUMIF(WinterCapacities!$F$4:$F$1258,'Fuel Type Capacity Mix'!$B59,WinterCapacities!R$4:R$1258)*$C59</f>
        <v>4218.2898999999989</v>
      </c>
      <c r="M59" s="135">
        <f>SUMIF(WinterCapacities!$F$4:$F$1258,'Fuel Type Capacity Mix'!$B59,WinterCapacities!S$4:S$1258)*$C59</f>
        <v>4218.2898999999989</v>
      </c>
    </row>
    <row r="60" spans="2:13">
      <c r="B60" s="9" t="s">
        <v>44</v>
      </c>
      <c r="C60" s="16">
        <v>0</v>
      </c>
      <c r="D60" s="135">
        <f>SUMIF(WinterCapacities!$F$4:$F$1258,'Fuel Type Capacity Mix'!$B60,WinterCapacities!J$4:J$1258)*$C60</f>
        <v>0</v>
      </c>
      <c r="E60" s="135">
        <f>SUMIF(WinterCapacities!$F$4:$F$1258,'Fuel Type Capacity Mix'!$B60,WinterCapacities!K$4:K$1258)*$C60</f>
        <v>0</v>
      </c>
      <c r="F60" s="135">
        <f>SUMIF(WinterCapacities!$F$4:$F$1258,'Fuel Type Capacity Mix'!$B60,WinterCapacities!L$4:L$1258)*$C60</f>
        <v>0</v>
      </c>
      <c r="G60" s="135">
        <f>SUMIF(WinterCapacities!$F$4:$F$1258,'Fuel Type Capacity Mix'!$B60,WinterCapacities!M$4:M$1258)*$C60</f>
        <v>0</v>
      </c>
      <c r="H60" s="135">
        <f>SUMIF(WinterCapacities!$F$4:$F$1258,'Fuel Type Capacity Mix'!$B60,WinterCapacities!N$4:N$1258)*$C60</f>
        <v>0</v>
      </c>
      <c r="I60" s="135">
        <f>SUMIF(WinterCapacities!$F$4:$F$1258,'Fuel Type Capacity Mix'!$B60,WinterCapacities!O$4:O$1258)*$C60</f>
        <v>0</v>
      </c>
      <c r="J60" s="135">
        <f>SUMIF(WinterCapacities!$F$4:$F$1258,'Fuel Type Capacity Mix'!$B60,WinterCapacities!P$4:P$1258)*$C60</f>
        <v>0</v>
      </c>
      <c r="K60" s="135">
        <f>SUMIF(WinterCapacities!$F$4:$F$1258,'Fuel Type Capacity Mix'!$B60,WinterCapacities!Q$4:Q$1258)*$C60</f>
        <v>0</v>
      </c>
      <c r="L60" s="135">
        <f>SUMIF(WinterCapacities!$F$4:$F$1258,'Fuel Type Capacity Mix'!$B60,WinterCapacities!R$4:R$1258)*$C60</f>
        <v>0</v>
      </c>
      <c r="M60" s="135">
        <f>SUMIF(WinterCapacities!$F$4:$F$1258,'Fuel Type Capacity Mix'!$B60,WinterCapacities!S$4:S$1258)*$C60</f>
        <v>0</v>
      </c>
    </row>
    <row r="61" spans="2:13">
      <c r="B61" s="9" t="s">
        <v>28</v>
      </c>
      <c r="C61" s="16"/>
      <c r="D61" s="17">
        <f t="shared" ref="D61:K61" si="5">SUM(D50:D60)</f>
        <v>90729.450678256209</v>
      </c>
      <c r="E61" s="17">
        <f t="shared" si="5"/>
        <v>91957.199678256206</v>
      </c>
      <c r="F61" s="17">
        <f t="shared" si="5"/>
        <v>92092.301678256204</v>
      </c>
      <c r="G61" s="17">
        <f t="shared" si="5"/>
        <v>92092.301678256204</v>
      </c>
      <c r="H61" s="17">
        <f t="shared" si="5"/>
        <v>92087.301678256204</v>
      </c>
      <c r="I61" s="17">
        <f t="shared" si="5"/>
        <v>92087.301678256204</v>
      </c>
      <c r="J61" s="17">
        <f t="shared" si="5"/>
        <v>92087.301678256204</v>
      </c>
      <c r="K61" s="17">
        <f t="shared" si="5"/>
        <v>92087.301678256204</v>
      </c>
      <c r="L61" s="17">
        <f t="shared" ref="L61:M61" si="6">SUM(L50:L60)</f>
        <v>92087.301678256204</v>
      </c>
      <c r="M61" s="17">
        <f t="shared" si="6"/>
        <v>92087.301678256204</v>
      </c>
    </row>
    <row r="62" spans="2:13">
      <c r="B62" s="5"/>
      <c r="C62" s="5"/>
      <c r="D62" s="17"/>
      <c r="E62" s="17"/>
      <c r="F62" s="17"/>
      <c r="G62" s="17"/>
      <c r="H62" s="17"/>
    </row>
    <row r="63" spans="2:13">
      <c r="B63" s="5"/>
      <c r="C63" s="5"/>
      <c r="D63" s="8"/>
      <c r="E63" s="8"/>
      <c r="F63" s="8"/>
      <c r="G63" s="8"/>
      <c r="H63" s="8"/>
      <c r="I63" s="8"/>
      <c r="J63" s="8"/>
      <c r="K63" s="8"/>
      <c r="L63" s="8"/>
      <c r="M63" s="8"/>
    </row>
    <row r="64" spans="2:13">
      <c r="B64" s="318" t="s">
        <v>3469</v>
      </c>
      <c r="C64" s="318"/>
      <c r="D64" s="318"/>
      <c r="E64" s="318"/>
      <c r="F64" s="318"/>
      <c r="G64" s="318"/>
      <c r="H64" s="318"/>
      <c r="I64" s="318"/>
      <c r="J64" s="318"/>
      <c r="K64" s="318"/>
      <c r="L64" s="318"/>
      <c r="M64" s="318"/>
    </row>
    <row r="65" spans="2:13">
      <c r="B65" s="9" t="s">
        <v>75</v>
      </c>
      <c r="C65" s="9"/>
      <c r="D65" s="9" t="str">
        <f t="shared" ref="D65:M65" si="7">+D48</f>
        <v>2023/2024</v>
      </c>
      <c r="E65" s="9" t="str">
        <f t="shared" si="7"/>
        <v>2024/2025</v>
      </c>
      <c r="F65" s="9" t="str">
        <f t="shared" si="7"/>
        <v>2025/2026</v>
      </c>
      <c r="G65" s="9" t="str">
        <f t="shared" si="7"/>
        <v>2026/2027</v>
      </c>
      <c r="H65" s="9" t="str">
        <f t="shared" si="7"/>
        <v>2027/2028</v>
      </c>
      <c r="I65" s="9" t="str">
        <f t="shared" si="7"/>
        <v>2028/2029</v>
      </c>
      <c r="J65" s="9" t="str">
        <f t="shared" si="7"/>
        <v>2029/2030</v>
      </c>
      <c r="K65" s="9" t="str">
        <f t="shared" si="7"/>
        <v>2030/2031</v>
      </c>
      <c r="L65" s="9" t="str">
        <f t="shared" si="7"/>
        <v>2031/2032</v>
      </c>
      <c r="M65" s="9" t="str">
        <f t="shared" si="7"/>
        <v>2032/2033</v>
      </c>
    </row>
    <row r="66" spans="2:13">
      <c r="B66" s="9"/>
      <c r="C66" s="9"/>
      <c r="D66" s="3"/>
      <c r="E66" s="3"/>
      <c r="F66" s="3"/>
      <c r="G66" s="3"/>
      <c r="H66" s="3"/>
      <c r="I66" s="3"/>
      <c r="J66" s="3"/>
      <c r="K66" s="3"/>
      <c r="L66" s="3"/>
      <c r="M66" s="3"/>
    </row>
    <row r="67" spans="2:13">
      <c r="B67" s="9" t="s">
        <v>24</v>
      </c>
      <c r="C67" s="16"/>
      <c r="D67" s="224">
        <f t="shared" ref="D67:M67" si="8">D50/D$61</f>
        <v>1.7943457034399952E-3</v>
      </c>
      <c r="E67" s="224">
        <f t="shared" si="8"/>
        <v>1.7703888392601298E-3</v>
      </c>
      <c r="F67" s="224">
        <f t="shared" si="8"/>
        <v>1.7677916289765021E-3</v>
      </c>
      <c r="G67" s="224">
        <f t="shared" si="8"/>
        <v>1.7677916289765021E-3</v>
      </c>
      <c r="H67" s="224">
        <f t="shared" si="8"/>
        <v>1.7678876135257698E-3</v>
      </c>
      <c r="I67" s="224">
        <f t="shared" si="8"/>
        <v>1.7678876135257698E-3</v>
      </c>
      <c r="J67" s="224">
        <f t="shared" si="8"/>
        <v>1.7678876135257698E-3</v>
      </c>
      <c r="K67" s="224">
        <f t="shared" si="8"/>
        <v>1.7678876135257698E-3</v>
      </c>
      <c r="L67" s="224">
        <f t="shared" si="8"/>
        <v>1.7678876135257698E-3</v>
      </c>
      <c r="M67" s="224">
        <f t="shared" si="8"/>
        <v>1.7678876135257698E-3</v>
      </c>
    </row>
    <row r="68" spans="2:13">
      <c r="B68" s="9" t="s">
        <v>25</v>
      </c>
      <c r="C68" s="16"/>
      <c r="D68" s="224">
        <f t="shared" ref="D68:M68" si="9">D51/D$61</f>
        <v>0.15022244594352432</v>
      </c>
      <c r="E68" s="224">
        <f t="shared" si="9"/>
        <v>0.14821677962886898</v>
      </c>
      <c r="F68" s="224">
        <f t="shared" si="9"/>
        <v>0.14799934143917773</v>
      </c>
      <c r="G68" s="224">
        <f t="shared" si="9"/>
        <v>0.14799934143917773</v>
      </c>
      <c r="H68" s="224">
        <f t="shared" si="9"/>
        <v>0.14800737725620908</v>
      </c>
      <c r="I68" s="224">
        <f t="shared" si="9"/>
        <v>0.14800737725620908</v>
      </c>
      <c r="J68" s="224">
        <f t="shared" si="9"/>
        <v>0.14800737725620908</v>
      </c>
      <c r="K68" s="224">
        <f t="shared" si="9"/>
        <v>0.14800737725620908</v>
      </c>
      <c r="L68" s="224">
        <f t="shared" si="9"/>
        <v>0.14800737725620908</v>
      </c>
      <c r="M68" s="224">
        <f t="shared" si="9"/>
        <v>0.14800737725620908</v>
      </c>
    </row>
    <row r="69" spans="2:13">
      <c r="B69" s="9" t="s">
        <v>3470</v>
      </c>
      <c r="C69" s="16"/>
      <c r="D69" s="224">
        <f t="shared" ref="D69:M69" si="10">D52/D$61</f>
        <v>0.63623332411329303</v>
      </c>
      <c r="E69" s="224">
        <f t="shared" si="10"/>
        <v>0.62773877632171349</v>
      </c>
      <c r="F69" s="224">
        <f t="shared" si="10"/>
        <v>0.62681786585891586</v>
      </c>
      <c r="G69" s="224">
        <f t="shared" si="10"/>
        <v>0.62681786585891586</v>
      </c>
      <c r="H69" s="224">
        <f t="shared" si="10"/>
        <v>0.62679760344882574</v>
      </c>
      <c r="I69" s="224">
        <f t="shared" si="10"/>
        <v>0.62679760344882574</v>
      </c>
      <c r="J69" s="224">
        <f t="shared" si="10"/>
        <v>0.62679760344882574</v>
      </c>
      <c r="K69" s="224">
        <f t="shared" si="10"/>
        <v>0.62679760344882574</v>
      </c>
      <c r="L69" s="224">
        <f t="shared" si="10"/>
        <v>0.62679760344882574</v>
      </c>
      <c r="M69" s="224">
        <f t="shared" si="10"/>
        <v>0.62679760344882574</v>
      </c>
    </row>
    <row r="70" spans="2:13">
      <c r="B70" s="9" t="s">
        <v>26</v>
      </c>
      <c r="C70" s="16"/>
      <c r="D70" s="224">
        <f t="shared" ref="D70:M70" si="11">D53/D$61</f>
        <v>5.679743414598884E-2</v>
      </c>
      <c r="E70" s="224">
        <f t="shared" si="11"/>
        <v>5.603911404468858E-2</v>
      </c>
      <c r="F70" s="224">
        <f t="shared" si="11"/>
        <v>5.5956903086251293E-2</v>
      </c>
      <c r="G70" s="224">
        <f t="shared" si="11"/>
        <v>5.5956903086251293E-2</v>
      </c>
      <c r="H70" s="224">
        <f t="shared" si="11"/>
        <v>5.5959941339195317E-2</v>
      </c>
      <c r="I70" s="224">
        <f t="shared" si="11"/>
        <v>5.5959941339195317E-2</v>
      </c>
      <c r="J70" s="224">
        <f t="shared" si="11"/>
        <v>5.5959941339195317E-2</v>
      </c>
      <c r="K70" s="224">
        <f t="shared" si="11"/>
        <v>5.5959941339195317E-2</v>
      </c>
      <c r="L70" s="224">
        <f t="shared" si="11"/>
        <v>5.5959941339195317E-2</v>
      </c>
      <c r="M70" s="224">
        <f t="shared" si="11"/>
        <v>5.5959941339195317E-2</v>
      </c>
    </row>
    <row r="71" spans="2:13">
      <c r="B71" s="9" t="s">
        <v>27</v>
      </c>
      <c r="C71" s="16"/>
      <c r="D71" s="224">
        <f t="shared" ref="D71:M71" si="12">D54/D$61</f>
        <v>7.9334768878139353E-3</v>
      </c>
      <c r="E71" s="224">
        <f t="shared" si="12"/>
        <v>7.827554585377405E-3</v>
      </c>
      <c r="F71" s="224">
        <f t="shared" si="12"/>
        <v>7.816071342366622E-3</v>
      </c>
      <c r="G71" s="224">
        <f t="shared" si="12"/>
        <v>7.816071342366622E-3</v>
      </c>
      <c r="H71" s="224">
        <f t="shared" si="12"/>
        <v>7.8164957261415806E-3</v>
      </c>
      <c r="I71" s="224">
        <f t="shared" si="12"/>
        <v>7.8164957261415806E-3</v>
      </c>
      <c r="J71" s="224">
        <f t="shared" si="12"/>
        <v>7.8164957261415806E-3</v>
      </c>
      <c r="K71" s="224">
        <f t="shared" si="12"/>
        <v>7.8164957261415806E-3</v>
      </c>
      <c r="L71" s="224">
        <f t="shared" si="12"/>
        <v>7.8164957261415806E-3</v>
      </c>
      <c r="M71" s="224">
        <f t="shared" si="12"/>
        <v>7.8164957261415806E-3</v>
      </c>
    </row>
    <row r="72" spans="2:13">
      <c r="B72" s="9" t="s">
        <v>21</v>
      </c>
      <c r="C72" s="16"/>
      <c r="D72" s="224">
        <f t="shared" ref="D72:M72" si="13">D55/D$61</f>
        <v>4.5730881775924359E-3</v>
      </c>
      <c r="E72" s="224">
        <f t="shared" si="13"/>
        <v>4.5120314636364267E-3</v>
      </c>
      <c r="F72" s="224">
        <f t="shared" si="13"/>
        <v>4.505412186414647E-3</v>
      </c>
      <c r="G72" s="224">
        <f t="shared" si="13"/>
        <v>4.505412186414647E-3</v>
      </c>
      <c r="H72" s="224">
        <f t="shared" si="13"/>
        <v>4.5056568136381779E-3</v>
      </c>
      <c r="I72" s="224">
        <f t="shared" si="13"/>
        <v>4.5056568136381779E-3</v>
      </c>
      <c r="J72" s="224">
        <f t="shared" si="13"/>
        <v>4.5056568136381779E-3</v>
      </c>
      <c r="K72" s="224">
        <f t="shared" si="13"/>
        <v>4.5056568136381779E-3</v>
      </c>
      <c r="L72" s="224">
        <f t="shared" si="13"/>
        <v>4.5056568136381779E-3</v>
      </c>
      <c r="M72" s="224">
        <f t="shared" si="13"/>
        <v>4.5056568136381779E-3</v>
      </c>
    </row>
    <row r="73" spans="2:13">
      <c r="B73" s="9" t="s">
        <v>71</v>
      </c>
      <c r="C73" s="16"/>
      <c r="D73" s="224">
        <f t="shared" ref="D73:M73" si="14">D56/D$61</f>
        <v>2.7576845018853689E-2</v>
      </c>
      <c r="E73" s="224">
        <f t="shared" si="14"/>
        <v>2.9513230171163318E-2</v>
      </c>
      <c r="F73" s="224">
        <f t="shared" si="14"/>
        <v>2.9469933431371591E-2</v>
      </c>
      <c r="G73" s="224">
        <f t="shared" si="14"/>
        <v>2.9469933431371591E-2</v>
      </c>
      <c r="H73" s="224">
        <f t="shared" si="14"/>
        <v>2.947153353979557E-2</v>
      </c>
      <c r="I73" s="224">
        <f t="shared" si="14"/>
        <v>2.947153353979557E-2</v>
      </c>
      <c r="J73" s="224">
        <f t="shared" si="14"/>
        <v>2.947153353979557E-2</v>
      </c>
      <c r="K73" s="224">
        <f t="shared" si="14"/>
        <v>2.947153353979557E-2</v>
      </c>
      <c r="L73" s="224">
        <f t="shared" si="14"/>
        <v>2.947153353979557E-2</v>
      </c>
      <c r="M73" s="224">
        <f t="shared" si="14"/>
        <v>2.947153353979557E-2</v>
      </c>
    </row>
    <row r="74" spans="2:13">
      <c r="B74" s="9" t="s">
        <v>1712</v>
      </c>
      <c r="C74" s="16"/>
      <c r="D74" s="224">
        <f t="shared" ref="D74:M74" si="15">D57/D$61</f>
        <v>1.7804296046367806E-2</v>
      </c>
      <c r="E74" s="224">
        <f t="shared" si="15"/>
        <v>1.8752332672519894E-2</v>
      </c>
      <c r="F74" s="224">
        <f t="shared" si="15"/>
        <v>1.8724822472399434E-2</v>
      </c>
      <c r="G74" s="224">
        <f t="shared" si="15"/>
        <v>1.8724822472399434E-2</v>
      </c>
      <c r="H74" s="224">
        <f t="shared" si="15"/>
        <v>1.8725839161027026E-2</v>
      </c>
      <c r="I74" s="224">
        <f t="shared" si="15"/>
        <v>1.8725839161027026E-2</v>
      </c>
      <c r="J74" s="224">
        <f t="shared" si="15"/>
        <v>1.8725839161027026E-2</v>
      </c>
      <c r="K74" s="224">
        <f t="shared" si="15"/>
        <v>1.8725839161027026E-2</v>
      </c>
      <c r="L74" s="224">
        <f t="shared" si="15"/>
        <v>1.8725839161027026E-2</v>
      </c>
      <c r="M74" s="224">
        <f t="shared" si="15"/>
        <v>1.8725839161027026E-2</v>
      </c>
    </row>
    <row r="75" spans="2:13">
      <c r="B75" s="9" t="s">
        <v>1723</v>
      </c>
      <c r="C75" s="16"/>
      <c r="D75" s="224">
        <f t="shared" ref="D75:M75" si="16">D58/D$61</f>
        <v>6.058886016508673E-2</v>
      </c>
      <c r="E75" s="224">
        <f t="shared" si="16"/>
        <v>6.1226657833201699E-2</v>
      </c>
      <c r="F75" s="224">
        <f t="shared" si="16"/>
        <v>6.1136836601938735E-2</v>
      </c>
      <c r="G75" s="224">
        <f t="shared" si="16"/>
        <v>6.1136836601938735E-2</v>
      </c>
      <c r="H75" s="224">
        <f t="shared" si="16"/>
        <v>6.1140156106120516E-2</v>
      </c>
      <c r="I75" s="224">
        <f t="shared" si="16"/>
        <v>6.1140156106120516E-2</v>
      </c>
      <c r="J75" s="224">
        <f t="shared" si="16"/>
        <v>6.1140156106120516E-2</v>
      </c>
      <c r="K75" s="224">
        <f t="shared" si="16"/>
        <v>6.1140156106120516E-2</v>
      </c>
      <c r="L75" s="224">
        <f t="shared" si="16"/>
        <v>6.1140156106120516E-2</v>
      </c>
      <c r="M75" s="224">
        <f t="shared" si="16"/>
        <v>6.1140156106120516E-2</v>
      </c>
    </row>
    <row r="76" spans="2:13">
      <c r="B76" s="9" t="s">
        <v>39</v>
      </c>
      <c r="C76" s="16"/>
      <c r="D76" s="224">
        <f t="shared" ref="D76:M76" si="17">D59/D$61</f>
        <v>3.6475883798039163E-2</v>
      </c>
      <c r="E76" s="224">
        <f t="shared" si="17"/>
        <v>4.4403134439570058E-2</v>
      </c>
      <c r="F76" s="224">
        <f t="shared" si="17"/>
        <v>4.5805021952187497E-2</v>
      </c>
      <c r="G76" s="224">
        <f t="shared" si="17"/>
        <v>4.5805021952187497E-2</v>
      </c>
      <c r="H76" s="224">
        <f t="shared" si="17"/>
        <v>4.5807508995521239E-2</v>
      </c>
      <c r="I76" s="224">
        <f t="shared" si="17"/>
        <v>4.5807508995521239E-2</v>
      </c>
      <c r="J76" s="224">
        <f t="shared" si="17"/>
        <v>4.5807508995521239E-2</v>
      </c>
      <c r="K76" s="224">
        <f t="shared" si="17"/>
        <v>4.5807508995521239E-2</v>
      </c>
      <c r="L76" s="224">
        <f t="shared" si="17"/>
        <v>4.5807508995521239E-2</v>
      </c>
      <c r="M76" s="224">
        <f t="shared" si="17"/>
        <v>4.5807508995521239E-2</v>
      </c>
    </row>
    <row r="77" spans="2:13">
      <c r="B77" s="9" t="s">
        <v>44</v>
      </c>
      <c r="C77" s="16"/>
      <c r="D77" s="224">
        <f t="shared" ref="D77:M77" si="18">D60/D$61</f>
        <v>0</v>
      </c>
      <c r="E77" s="224">
        <f t="shared" si="18"/>
        <v>0</v>
      </c>
      <c r="F77" s="224">
        <f t="shared" si="18"/>
        <v>0</v>
      </c>
      <c r="G77" s="224">
        <f t="shared" si="18"/>
        <v>0</v>
      </c>
      <c r="H77" s="224">
        <f t="shared" si="18"/>
        <v>0</v>
      </c>
      <c r="I77" s="224">
        <f t="shared" si="18"/>
        <v>0</v>
      </c>
      <c r="J77" s="224">
        <f t="shared" si="18"/>
        <v>0</v>
      </c>
      <c r="K77" s="224">
        <f t="shared" si="18"/>
        <v>0</v>
      </c>
      <c r="L77" s="224">
        <f t="shared" si="18"/>
        <v>0</v>
      </c>
      <c r="M77" s="224">
        <f t="shared" si="18"/>
        <v>0</v>
      </c>
    </row>
    <row r="78" spans="2:13">
      <c r="B78" s="9" t="s">
        <v>28</v>
      </c>
      <c r="C78" s="9"/>
      <c r="D78" s="225">
        <f>SUM(D67:D77)</f>
        <v>0.99999999999999989</v>
      </c>
      <c r="E78" s="225">
        <f t="shared" ref="E78:H78" si="19">SUM(E67:E77)</f>
        <v>1</v>
      </c>
      <c r="F78" s="225">
        <f t="shared" si="19"/>
        <v>1</v>
      </c>
      <c r="G78" s="225">
        <f t="shared" si="19"/>
        <v>1</v>
      </c>
      <c r="H78" s="225">
        <f t="shared" si="19"/>
        <v>1.0000000000000002</v>
      </c>
      <c r="I78" s="225">
        <f>SUM(I67:I77)</f>
        <v>1.0000000000000002</v>
      </c>
      <c r="J78" s="225">
        <f t="shared" ref="J78:M78" si="20">SUM(J67:J77)</f>
        <v>1.0000000000000002</v>
      </c>
      <c r="K78" s="225">
        <f t="shared" si="20"/>
        <v>1.0000000000000002</v>
      </c>
      <c r="L78" s="225">
        <f t="shared" si="20"/>
        <v>1.0000000000000002</v>
      </c>
      <c r="M78" s="225">
        <f t="shared" si="20"/>
        <v>1.0000000000000002</v>
      </c>
    </row>
  </sheetData>
  <mergeCells count="8">
    <mergeCell ref="B24:M24"/>
    <mergeCell ref="B64:M64"/>
    <mergeCell ref="B4:M4"/>
    <mergeCell ref="B1:M2"/>
    <mergeCell ref="B7:M7"/>
    <mergeCell ref="B47:M47"/>
    <mergeCell ref="B44:M44"/>
    <mergeCell ref="B41:M42"/>
  </mergeCells>
  <phoneticPr fontId="24" type="noConversion"/>
  <printOptions horizontalCentered="1"/>
  <pageMargins left="0.75" right="0.75" top="0.75" bottom="0.75" header="0.5" footer="0.5"/>
  <pageSetup scale="43" firstPageNumber="31" orientation="landscape" r:id="rId1"/>
  <headerFooter alignWithMargins="0">
    <oddFooter>&amp;LERCOT PUBLIC&amp;C&amp;P</oddFooter>
  </headerFooter>
  <rowBreaks count="2" manualBreakCount="2">
    <brk id="29" max="12" man="1"/>
    <brk id="39" max="16383" man="1"/>
  </rowBreaks>
  <colBreaks count="3" manualBreakCount="3">
    <brk id="5" max="78" man="1"/>
    <brk id="6" max="78" man="1"/>
    <brk id="2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0000"/>
  </sheetPr>
  <dimension ref="A1:G18"/>
  <sheetViews>
    <sheetView zoomScale="85" zoomScaleNormal="85" zoomScaleSheetLayoutView="91" workbookViewId="0">
      <selection sqref="A1:G1"/>
    </sheetView>
  </sheetViews>
  <sheetFormatPr defaultColWidth="8.7109375" defaultRowHeight="15"/>
  <cols>
    <col min="1" max="1" width="91.42578125" style="32" customWidth="1"/>
    <col min="2" max="5" width="11.28515625" style="32" customWidth="1"/>
    <col min="6" max="6" width="9.7109375" style="32" bestFit="1" customWidth="1"/>
    <col min="7" max="7" width="10.42578125" style="32" bestFit="1" customWidth="1"/>
    <col min="8" max="10" width="11.28515625" style="32" bestFit="1" customWidth="1"/>
    <col min="11" max="16384" width="8.7109375" style="32"/>
  </cols>
  <sheetData>
    <row r="1" spans="1:7" ht="18">
      <c r="A1" s="322" t="s">
        <v>1713</v>
      </c>
      <c r="B1" s="322"/>
      <c r="C1" s="322"/>
      <c r="D1" s="322"/>
      <c r="E1" s="322"/>
      <c r="F1" s="322"/>
      <c r="G1" s="322"/>
    </row>
    <row r="2" spans="1:7">
      <c r="A2" s="110"/>
      <c r="B2" s="110"/>
      <c r="C2" s="110"/>
      <c r="D2" s="110"/>
      <c r="E2" s="110"/>
      <c r="F2" s="126"/>
      <c r="G2" s="126"/>
    </row>
    <row r="3" spans="1:7" ht="51.95" customHeight="1">
      <c r="A3" s="110"/>
      <c r="B3" s="323" t="s">
        <v>3146</v>
      </c>
      <c r="C3" s="323"/>
      <c r="D3" s="323"/>
      <c r="E3" s="323"/>
      <c r="F3" s="323"/>
      <c r="G3" s="323"/>
    </row>
    <row r="4" spans="1:7">
      <c r="A4" s="212"/>
      <c r="B4" s="42">
        <v>2023</v>
      </c>
      <c r="C4" s="42">
        <v>2024</v>
      </c>
      <c r="D4" s="42">
        <v>2025</v>
      </c>
      <c r="E4" s="42">
        <v>2026</v>
      </c>
      <c r="F4" s="42">
        <v>2027</v>
      </c>
      <c r="G4" s="42">
        <v>2028</v>
      </c>
    </row>
    <row r="5" spans="1:7" ht="15.95" customHeight="1">
      <c r="A5" s="35" t="s">
        <v>148</v>
      </c>
      <c r="B5" s="127"/>
      <c r="C5" s="127"/>
      <c r="D5" s="127"/>
      <c r="E5" s="126"/>
      <c r="F5" s="126"/>
      <c r="G5" s="128"/>
    </row>
    <row r="6" spans="1:7">
      <c r="A6" s="129" t="s">
        <v>855</v>
      </c>
      <c r="B6" s="170">
        <v>0</v>
      </c>
      <c r="C6" s="170">
        <v>0</v>
      </c>
      <c r="D6" s="170">
        <v>217</v>
      </c>
      <c r="E6" s="170">
        <v>217</v>
      </c>
      <c r="F6" s="170">
        <v>217</v>
      </c>
      <c r="G6" s="170">
        <v>217</v>
      </c>
    </row>
    <row r="7" spans="1:7">
      <c r="A7" s="129" t="s">
        <v>857</v>
      </c>
      <c r="B7" s="170">
        <v>0</v>
      </c>
      <c r="C7" s="170">
        <v>0</v>
      </c>
      <c r="D7" s="170">
        <v>230</v>
      </c>
      <c r="E7" s="170">
        <v>230</v>
      </c>
      <c r="F7" s="170">
        <v>230</v>
      </c>
      <c r="G7" s="170">
        <v>230</v>
      </c>
    </row>
    <row r="8" spans="1:7">
      <c r="A8" s="129" t="s">
        <v>859</v>
      </c>
      <c r="B8" s="170">
        <v>0</v>
      </c>
      <c r="C8" s="170">
        <v>0</v>
      </c>
      <c r="D8" s="170">
        <v>412</v>
      </c>
      <c r="E8" s="170">
        <v>412</v>
      </c>
      <c r="F8" s="170">
        <v>412</v>
      </c>
      <c r="G8" s="170">
        <v>412</v>
      </c>
    </row>
    <row r="9" spans="1:7">
      <c r="A9" s="129" t="s">
        <v>2403</v>
      </c>
      <c r="B9" s="170">
        <v>0</v>
      </c>
      <c r="C9" s="170">
        <v>0</v>
      </c>
      <c r="D9" s="170">
        <v>0</v>
      </c>
      <c r="E9" s="170">
        <v>0</v>
      </c>
      <c r="F9" s="170">
        <v>655</v>
      </c>
      <c r="G9" s="170">
        <v>655</v>
      </c>
    </row>
    <row r="10" spans="1:7">
      <c r="A10" s="129" t="s">
        <v>693</v>
      </c>
      <c r="B10" s="170">
        <v>0</v>
      </c>
      <c r="C10" s="170">
        <v>0</v>
      </c>
      <c r="D10" s="170">
        <v>0</v>
      </c>
      <c r="E10" s="170">
        <v>0</v>
      </c>
      <c r="F10" s="170">
        <v>420</v>
      </c>
      <c r="G10" s="170">
        <v>420</v>
      </c>
    </row>
    <row r="11" spans="1:7" ht="15.75" thickBot="1">
      <c r="A11" s="130" t="s">
        <v>97</v>
      </c>
      <c r="B11" s="171">
        <f t="shared" ref="B11:G11" si="0">SUM(B6:B10)</f>
        <v>0</v>
      </c>
      <c r="C11" s="171">
        <f t="shared" si="0"/>
        <v>0</v>
      </c>
      <c r="D11" s="171">
        <f t="shared" si="0"/>
        <v>859</v>
      </c>
      <c r="E11" s="171">
        <f t="shared" si="0"/>
        <v>859</v>
      </c>
      <c r="F11" s="171">
        <f t="shared" si="0"/>
        <v>1934</v>
      </c>
      <c r="G11" s="171">
        <f t="shared" si="0"/>
        <v>1934</v>
      </c>
    </row>
    <row r="12" spans="1:7" ht="15.75" thickTop="1">
      <c r="A12" s="131"/>
      <c r="B12" s="132"/>
      <c r="C12" s="132"/>
      <c r="D12" s="132"/>
      <c r="E12" s="132"/>
      <c r="F12" s="132"/>
      <c r="G12" s="132"/>
    </row>
    <row r="13" spans="1:7">
      <c r="A13" s="133" t="s">
        <v>1735</v>
      </c>
      <c r="B13" s="134">
        <f>SummerSummary!E46</f>
        <v>0.3616623671868272</v>
      </c>
      <c r="C13" s="134">
        <f>SummerSummary!F46</f>
        <v>0.4616429402015107</v>
      </c>
      <c r="D13" s="134">
        <f>SummerSummary!G46</f>
        <v>0.45866391487757824</v>
      </c>
      <c r="E13" s="134">
        <f>SummerSummary!H46</f>
        <v>0.44196499073339401</v>
      </c>
      <c r="F13" s="134">
        <f>SummerSummary!I46</f>
        <v>0.42772382617143062</v>
      </c>
      <c r="G13" s="134">
        <f>SummerSummary!J46</f>
        <v>0.4145910667220305</v>
      </c>
    </row>
    <row r="14" spans="1:7">
      <c r="A14" s="133" t="s">
        <v>1736</v>
      </c>
      <c r="B14" s="134">
        <f>(SummerSummary!E43-SummerSummary!E14-'Unconfirmed Retirement Capacity'!B11)/SummerSummary!E14</f>
        <v>0.3616623671868272</v>
      </c>
      <c r="C14" s="134">
        <f>(SummerSummary!F43-SummerSummary!F14-'Unconfirmed Retirement Capacity'!C11)/SummerSummary!F14</f>
        <v>0.4616429402015107</v>
      </c>
      <c r="D14" s="134">
        <f>(SummerSummary!G43-SummerSummary!G14-'Unconfirmed Retirement Capacity'!D11)/SummerSummary!G14</f>
        <v>0.44775708937161979</v>
      </c>
      <c r="E14" s="134">
        <f>(SummerSummary!H43-SummerSummary!H14-'Unconfirmed Retirement Capacity'!E11)/SummerSummary!H14</f>
        <v>0.43119821037360795</v>
      </c>
      <c r="F14" s="134">
        <f>(SummerSummary!I43-SummerSummary!I14-'Unconfirmed Retirement Capacity'!F11)/SummerSummary!I14</f>
        <v>0.40372126826954075</v>
      </c>
      <c r="G14" s="134">
        <f>(SummerSummary!J43-SummerSummary!J14-'Unconfirmed Retirement Capacity'!G11)/SummerSummary!J14</f>
        <v>0.39080929368995759</v>
      </c>
    </row>
    <row r="15" spans="1:7">
      <c r="A15" s="36" t="s">
        <v>101</v>
      </c>
      <c r="B15" s="54"/>
      <c r="C15" s="54"/>
      <c r="D15" s="54"/>
      <c r="E15" s="54"/>
      <c r="F15" s="54"/>
      <c r="G15" s="54"/>
    </row>
    <row r="16" spans="1:7" ht="100.15" customHeight="1">
      <c r="A16" s="324" t="s">
        <v>1714</v>
      </c>
      <c r="B16" s="324"/>
      <c r="C16" s="324"/>
      <c r="D16" s="324"/>
      <c r="E16" s="324"/>
      <c r="F16" s="324"/>
      <c r="G16" s="324"/>
    </row>
    <row r="17" spans="1:7" ht="30" customHeight="1">
      <c r="A17" s="325" t="s">
        <v>2406</v>
      </c>
      <c r="B17" s="325"/>
      <c r="C17" s="325"/>
      <c r="D17" s="325"/>
      <c r="E17" s="325"/>
      <c r="F17" s="325"/>
      <c r="G17" s="325"/>
    </row>
    <row r="18" spans="1:7" ht="16.5" customHeight="1"/>
  </sheetData>
  <mergeCells count="4">
    <mergeCell ref="A1:G1"/>
    <mergeCell ref="B3:G3"/>
    <mergeCell ref="A16:G16"/>
    <mergeCell ref="A17:G17"/>
  </mergeCells>
  <pageMargins left="0.7" right="0.7" top="0.75" bottom="0.75" header="0.3" footer="0.3"/>
  <pageSetup scale="54" orientation="portrait" r:id="rId1"/>
  <headerFooter>
    <oddFooter>&amp;LERCOT PUBLIC&amp;C&amp;P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C00000"/>
  </sheetPr>
  <dimension ref="A1:K283"/>
  <sheetViews>
    <sheetView zoomScaleNormal="100" workbookViewId="0">
      <selection sqref="A1:G1"/>
    </sheetView>
  </sheetViews>
  <sheetFormatPr defaultRowHeight="12.75"/>
  <cols>
    <col min="1" max="1" width="31.28515625" bestFit="1" customWidth="1"/>
    <col min="2" max="2" width="20.7109375" bestFit="1" customWidth="1"/>
    <col min="3" max="3" width="15.7109375" bestFit="1" customWidth="1"/>
    <col min="5" max="5" width="10" bestFit="1" customWidth="1"/>
    <col min="6" max="6" width="11.42578125" customWidth="1"/>
    <col min="7" max="7" width="13.7109375" style="210" customWidth="1"/>
  </cols>
  <sheetData>
    <row r="1" spans="1:11" ht="18" customHeight="1">
      <c r="A1" s="322" t="s">
        <v>2179</v>
      </c>
      <c r="B1" s="322"/>
      <c r="C1" s="322"/>
      <c r="D1" s="322"/>
      <c r="E1" s="322"/>
      <c r="F1" s="322"/>
      <c r="G1" s="322"/>
    </row>
    <row r="2" spans="1:11" ht="15">
      <c r="A2" s="32"/>
      <c r="B2" s="32"/>
      <c r="C2" s="32"/>
      <c r="D2" s="32"/>
      <c r="E2" s="32"/>
      <c r="F2" s="32"/>
      <c r="G2" s="241"/>
    </row>
    <row r="3" spans="1:11" ht="186" customHeight="1">
      <c r="A3" s="326" t="s">
        <v>3478</v>
      </c>
      <c r="B3" s="326"/>
      <c r="C3" s="326"/>
      <c r="D3" s="326"/>
      <c r="E3" s="326"/>
      <c r="F3" s="326"/>
      <c r="G3" s="326"/>
    </row>
    <row r="4" spans="1:11" ht="15">
      <c r="A4" s="54"/>
      <c r="B4" s="54"/>
      <c r="C4" s="54"/>
      <c r="D4" s="54"/>
      <c r="E4" s="54"/>
      <c r="F4" s="54"/>
      <c r="G4" s="242"/>
    </row>
    <row r="5" spans="1:11" ht="47.1" customHeight="1">
      <c r="A5" s="83" t="s">
        <v>164</v>
      </c>
      <c r="B5" s="84" t="s">
        <v>165</v>
      </c>
      <c r="C5" s="85" t="s">
        <v>166</v>
      </c>
      <c r="D5" s="83" t="s">
        <v>167</v>
      </c>
      <c r="E5" s="85" t="s">
        <v>168</v>
      </c>
      <c r="F5" s="86" t="s">
        <v>2180</v>
      </c>
      <c r="G5" s="243" t="s">
        <v>2181</v>
      </c>
    </row>
    <row r="6" spans="1:11">
      <c r="A6" t="s">
        <v>1898</v>
      </c>
      <c r="B6" t="s">
        <v>1899</v>
      </c>
      <c r="C6" t="s">
        <v>1900</v>
      </c>
      <c r="D6" t="s">
        <v>1816</v>
      </c>
      <c r="E6" t="s">
        <v>45</v>
      </c>
      <c r="F6" s="208">
        <v>42155</v>
      </c>
      <c r="G6" s="210">
        <v>9.93</v>
      </c>
      <c r="K6" s="14"/>
    </row>
    <row r="7" spans="1:11">
      <c r="A7" t="s">
        <v>1821</v>
      </c>
      <c r="B7" t="s">
        <v>1822</v>
      </c>
      <c r="C7" t="s">
        <v>1040</v>
      </c>
      <c r="D7" t="s">
        <v>1816</v>
      </c>
      <c r="E7" t="s">
        <v>47</v>
      </c>
      <c r="F7" s="208">
        <v>41967</v>
      </c>
      <c r="G7" s="209">
        <v>9.77</v>
      </c>
      <c r="K7" s="14"/>
    </row>
    <row r="8" spans="1:11">
      <c r="A8" t="s">
        <v>1819</v>
      </c>
      <c r="B8" t="s">
        <v>1820</v>
      </c>
      <c r="C8" t="s">
        <v>1040</v>
      </c>
      <c r="D8" t="s">
        <v>1816</v>
      </c>
      <c r="E8" t="s">
        <v>47</v>
      </c>
      <c r="F8" s="208">
        <v>42019</v>
      </c>
      <c r="G8" s="209">
        <v>9.77</v>
      </c>
      <c r="K8" s="14"/>
    </row>
    <row r="9" spans="1:11">
      <c r="A9" t="s">
        <v>1814</v>
      </c>
      <c r="B9" t="s">
        <v>1815</v>
      </c>
      <c r="C9" t="s">
        <v>1040</v>
      </c>
      <c r="D9" t="s">
        <v>1816</v>
      </c>
      <c r="E9" t="s">
        <v>47</v>
      </c>
      <c r="F9" s="208">
        <v>41649</v>
      </c>
      <c r="G9" s="209">
        <v>9.77</v>
      </c>
      <c r="K9" s="14"/>
    </row>
    <row r="10" spans="1:11">
      <c r="A10" t="s">
        <v>1817</v>
      </c>
      <c r="B10" t="s">
        <v>1818</v>
      </c>
      <c r="C10" t="s">
        <v>762</v>
      </c>
      <c r="D10" t="s">
        <v>1816</v>
      </c>
      <c r="E10" t="s">
        <v>45</v>
      </c>
      <c r="F10" s="208">
        <v>41457</v>
      </c>
      <c r="G10" s="209">
        <v>9.77</v>
      </c>
      <c r="K10" s="14"/>
    </row>
    <row r="11" spans="1:11">
      <c r="A11" t="s">
        <v>2157</v>
      </c>
      <c r="B11" t="s">
        <v>2158</v>
      </c>
      <c r="C11" t="s">
        <v>237</v>
      </c>
      <c r="D11" t="s">
        <v>230</v>
      </c>
      <c r="E11" t="s">
        <v>45</v>
      </c>
      <c r="F11" s="208">
        <v>43252</v>
      </c>
      <c r="G11" s="209">
        <v>9.6</v>
      </c>
      <c r="K11" s="14"/>
    </row>
    <row r="12" spans="1:11">
      <c r="A12" t="s">
        <v>1849</v>
      </c>
      <c r="B12" t="s">
        <v>1850</v>
      </c>
      <c r="C12" t="s">
        <v>113</v>
      </c>
      <c r="D12" t="s">
        <v>1816</v>
      </c>
      <c r="E12" t="s">
        <v>47</v>
      </c>
      <c r="F12" s="208">
        <v>41440</v>
      </c>
      <c r="G12" s="209">
        <v>9.3800000000000008</v>
      </c>
      <c r="K12" s="14"/>
    </row>
    <row r="13" spans="1:11">
      <c r="A13" t="s">
        <v>1851</v>
      </c>
      <c r="B13" t="s">
        <v>1852</v>
      </c>
      <c r="C13" t="s">
        <v>113</v>
      </c>
      <c r="D13" t="s">
        <v>1816</v>
      </c>
      <c r="E13" t="s">
        <v>47</v>
      </c>
      <c r="F13" s="208">
        <v>41440</v>
      </c>
      <c r="G13" s="209">
        <v>9.3800000000000008</v>
      </c>
      <c r="K13" s="14"/>
    </row>
    <row r="14" spans="1:11">
      <c r="A14" t="s">
        <v>1853</v>
      </c>
      <c r="B14" t="s">
        <v>1854</v>
      </c>
      <c r="C14" t="s">
        <v>63</v>
      </c>
      <c r="D14" t="s">
        <v>1816</v>
      </c>
      <c r="E14" t="s">
        <v>46</v>
      </c>
      <c r="F14" s="208">
        <v>41440</v>
      </c>
      <c r="G14" s="209">
        <v>9.3800000000000008</v>
      </c>
      <c r="K14" s="14"/>
    </row>
    <row r="15" spans="1:11">
      <c r="A15" t="s">
        <v>1872</v>
      </c>
      <c r="B15" t="s">
        <v>1873</v>
      </c>
      <c r="C15" t="s">
        <v>294</v>
      </c>
      <c r="D15" t="s">
        <v>1816</v>
      </c>
      <c r="E15" t="s">
        <v>221</v>
      </c>
      <c r="F15" s="208">
        <v>41440</v>
      </c>
      <c r="G15" s="209">
        <v>9.3800000000000008</v>
      </c>
      <c r="K15" s="14"/>
    </row>
    <row r="16" spans="1:11">
      <c r="A16" t="s">
        <v>1874</v>
      </c>
      <c r="B16" t="s">
        <v>1875</v>
      </c>
      <c r="C16" t="s">
        <v>294</v>
      </c>
      <c r="D16" t="s">
        <v>1816</v>
      </c>
      <c r="E16" t="s">
        <v>221</v>
      </c>
      <c r="F16" s="208">
        <v>41440</v>
      </c>
      <c r="G16" s="209">
        <v>9.3800000000000008</v>
      </c>
      <c r="K16" s="14"/>
    </row>
    <row r="17" spans="1:11">
      <c r="A17" t="s">
        <v>1868</v>
      </c>
      <c r="B17" t="s">
        <v>1869</v>
      </c>
      <c r="C17" t="s">
        <v>267</v>
      </c>
      <c r="D17" t="s">
        <v>1816</v>
      </c>
      <c r="E17" t="s">
        <v>221</v>
      </c>
      <c r="F17" s="208">
        <v>41572</v>
      </c>
      <c r="G17" s="209">
        <v>9.3800000000000008</v>
      </c>
      <c r="K17" s="14"/>
    </row>
    <row r="18" spans="1:11">
      <c r="A18" t="s">
        <v>1855</v>
      </c>
      <c r="B18" t="s">
        <v>1856</v>
      </c>
      <c r="C18" t="s">
        <v>48</v>
      </c>
      <c r="D18" t="s">
        <v>1816</v>
      </c>
      <c r="E18" t="s">
        <v>90</v>
      </c>
      <c r="F18" s="208">
        <v>41440</v>
      </c>
      <c r="G18" s="209">
        <v>9.3800000000000008</v>
      </c>
      <c r="K18" s="14"/>
    </row>
    <row r="19" spans="1:11">
      <c r="A19" t="s">
        <v>1863</v>
      </c>
      <c r="B19" t="s">
        <v>1864</v>
      </c>
      <c r="C19" t="s">
        <v>57</v>
      </c>
      <c r="D19" t="s">
        <v>1816</v>
      </c>
      <c r="E19" t="s">
        <v>47</v>
      </c>
      <c r="F19" s="208">
        <v>41440</v>
      </c>
      <c r="G19" s="209">
        <v>9.3800000000000008</v>
      </c>
      <c r="K19" s="14"/>
    </row>
    <row r="20" spans="1:11">
      <c r="A20" t="s">
        <v>1880</v>
      </c>
      <c r="B20" t="s">
        <v>1881</v>
      </c>
      <c r="C20" t="s">
        <v>63</v>
      </c>
      <c r="D20" t="s">
        <v>1816</v>
      </c>
      <c r="E20" t="s">
        <v>46</v>
      </c>
      <c r="F20" s="208">
        <v>41440</v>
      </c>
      <c r="G20" s="209">
        <v>9.3800000000000008</v>
      </c>
      <c r="K20" s="14"/>
    </row>
    <row r="21" spans="1:11">
      <c r="A21" t="s">
        <v>1857</v>
      </c>
      <c r="B21" t="s">
        <v>1858</v>
      </c>
      <c r="C21" t="s">
        <v>113</v>
      </c>
      <c r="D21" t="s">
        <v>1816</v>
      </c>
      <c r="E21" t="s">
        <v>47</v>
      </c>
      <c r="F21" s="208">
        <v>41440</v>
      </c>
      <c r="G21" s="209">
        <v>9.3800000000000008</v>
      </c>
      <c r="K21" s="14"/>
    </row>
    <row r="22" spans="1:11">
      <c r="A22" t="s">
        <v>1865</v>
      </c>
      <c r="B22" t="s">
        <v>1866</v>
      </c>
      <c r="C22" t="s">
        <v>1867</v>
      </c>
      <c r="D22" t="s">
        <v>1816</v>
      </c>
      <c r="E22" t="s">
        <v>221</v>
      </c>
      <c r="F22" s="208">
        <v>41440</v>
      </c>
      <c r="G22" s="209">
        <v>9.3800000000000008</v>
      </c>
      <c r="K22" s="14"/>
    </row>
    <row r="23" spans="1:11">
      <c r="A23" t="s">
        <v>1859</v>
      </c>
      <c r="B23" t="s">
        <v>1860</v>
      </c>
      <c r="C23" t="s">
        <v>57</v>
      </c>
      <c r="D23" t="s">
        <v>1816</v>
      </c>
      <c r="E23" t="s">
        <v>47</v>
      </c>
      <c r="F23" s="208">
        <v>41440</v>
      </c>
      <c r="G23" s="209">
        <v>9.3800000000000008</v>
      </c>
      <c r="K23" s="14"/>
    </row>
    <row r="24" spans="1:11">
      <c r="A24" t="s">
        <v>1861</v>
      </c>
      <c r="B24" t="s">
        <v>1862</v>
      </c>
      <c r="C24" t="s">
        <v>48</v>
      </c>
      <c r="D24" t="s">
        <v>1816</v>
      </c>
      <c r="E24" t="s">
        <v>90</v>
      </c>
      <c r="F24" s="208">
        <v>41440</v>
      </c>
      <c r="G24" s="209">
        <v>9.3800000000000008</v>
      </c>
      <c r="K24" s="14"/>
    </row>
    <row r="25" spans="1:11">
      <c r="A25" t="s">
        <v>1870</v>
      </c>
      <c r="B25" t="s">
        <v>1871</v>
      </c>
      <c r="C25" t="s">
        <v>48</v>
      </c>
      <c r="D25" t="s">
        <v>1816</v>
      </c>
      <c r="E25" t="s">
        <v>90</v>
      </c>
      <c r="F25" s="208">
        <v>41440</v>
      </c>
      <c r="G25" s="210">
        <v>9.3800000000000008</v>
      </c>
      <c r="K25" s="14"/>
    </row>
    <row r="26" spans="1:11">
      <c r="A26" t="s">
        <v>1876</v>
      </c>
      <c r="B26" t="s">
        <v>1877</v>
      </c>
      <c r="C26" t="s">
        <v>48</v>
      </c>
      <c r="D26" t="s">
        <v>1816</v>
      </c>
      <c r="E26" t="s">
        <v>90</v>
      </c>
      <c r="F26" s="208">
        <v>41440</v>
      </c>
      <c r="G26" s="210">
        <v>9.3800000000000008</v>
      </c>
      <c r="K26" s="14"/>
    </row>
    <row r="27" spans="1:11">
      <c r="A27" t="s">
        <v>1847</v>
      </c>
      <c r="B27" t="s">
        <v>1848</v>
      </c>
      <c r="C27" t="s">
        <v>294</v>
      </c>
      <c r="D27" t="s">
        <v>1816</v>
      </c>
      <c r="E27" t="s">
        <v>221</v>
      </c>
      <c r="F27" s="208">
        <v>41440</v>
      </c>
      <c r="G27" s="210">
        <v>9.3800000000000008</v>
      </c>
      <c r="K27" s="14"/>
    </row>
    <row r="28" spans="1:11">
      <c r="A28" t="s">
        <v>1878</v>
      </c>
      <c r="B28" t="s">
        <v>1879</v>
      </c>
      <c r="C28" t="s">
        <v>57</v>
      </c>
      <c r="D28" t="s">
        <v>1816</v>
      </c>
      <c r="E28" t="s">
        <v>47</v>
      </c>
      <c r="F28" s="208">
        <v>41440</v>
      </c>
      <c r="G28" s="210">
        <v>9.3800000000000008</v>
      </c>
      <c r="K28" s="14"/>
    </row>
    <row r="29" spans="1:11">
      <c r="A29" t="s">
        <v>1835</v>
      </c>
      <c r="B29" t="s">
        <v>1836</v>
      </c>
      <c r="C29" t="s">
        <v>650</v>
      </c>
      <c r="D29" t="s">
        <v>1816</v>
      </c>
      <c r="E29" t="s">
        <v>47</v>
      </c>
      <c r="F29" s="208">
        <v>43301</v>
      </c>
      <c r="G29" s="209">
        <v>9.1300000000000008</v>
      </c>
      <c r="K29" s="14"/>
    </row>
    <row r="30" spans="1:11">
      <c r="A30" t="s">
        <v>1833</v>
      </c>
      <c r="B30" t="s">
        <v>1834</v>
      </c>
      <c r="C30" t="s">
        <v>275</v>
      </c>
      <c r="D30" t="s">
        <v>1816</v>
      </c>
      <c r="E30" t="s">
        <v>47</v>
      </c>
      <c r="F30" s="208">
        <v>43301</v>
      </c>
      <c r="G30" s="209">
        <v>9.1300000000000008</v>
      </c>
      <c r="K30" s="14"/>
    </row>
    <row r="31" spans="1:11">
      <c r="A31" t="s">
        <v>1837</v>
      </c>
      <c r="B31" t="s">
        <v>1838</v>
      </c>
      <c r="C31" t="s">
        <v>1077</v>
      </c>
      <c r="D31" t="s">
        <v>1816</v>
      </c>
      <c r="E31" t="s">
        <v>47</v>
      </c>
      <c r="F31" s="208">
        <v>43301</v>
      </c>
      <c r="G31" s="209">
        <v>9.1300000000000008</v>
      </c>
      <c r="K31" s="14"/>
    </row>
    <row r="32" spans="1:11">
      <c r="A32" t="s">
        <v>2151</v>
      </c>
      <c r="B32" t="s">
        <v>2152</v>
      </c>
      <c r="C32" t="s">
        <v>61</v>
      </c>
      <c r="D32" t="s">
        <v>230</v>
      </c>
      <c r="E32" t="s">
        <v>47</v>
      </c>
      <c r="F32" s="208">
        <v>42748</v>
      </c>
      <c r="G32" s="209">
        <v>8.2799999999999994</v>
      </c>
      <c r="K32" s="14"/>
    </row>
    <row r="33" spans="1:11">
      <c r="A33" t="s">
        <v>2185</v>
      </c>
      <c r="B33" t="s">
        <v>2186</v>
      </c>
      <c r="C33" t="s">
        <v>294</v>
      </c>
      <c r="D33" t="s">
        <v>230</v>
      </c>
      <c r="E33" t="s">
        <v>221</v>
      </c>
      <c r="F33" s="208">
        <v>25569</v>
      </c>
      <c r="G33" s="209">
        <v>8.1999999999999993</v>
      </c>
      <c r="K33" s="14"/>
    </row>
    <row r="34" spans="1:11">
      <c r="A34" t="s">
        <v>2159</v>
      </c>
      <c r="B34" t="s">
        <v>2160</v>
      </c>
      <c r="C34" t="s">
        <v>352</v>
      </c>
      <c r="D34" t="s">
        <v>230</v>
      </c>
      <c r="E34" t="s">
        <v>46</v>
      </c>
      <c r="F34" s="208">
        <v>40809</v>
      </c>
      <c r="G34" s="209">
        <v>5.8</v>
      </c>
      <c r="K34" s="14"/>
    </row>
    <row r="35" spans="1:11">
      <c r="A35" t="s">
        <v>2163</v>
      </c>
      <c r="B35" t="s">
        <v>2164</v>
      </c>
      <c r="C35" t="s">
        <v>665</v>
      </c>
      <c r="D35" t="s">
        <v>230</v>
      </c>
      <c r="E35" t="s">
        <v>221</v>
      </c>
      <c r="F35" s="208">
        <v>42444</v>
      </c>
      <c r="G35" s="209">
        <v>7.56</v>
      </c>
      <c r="K35" s="14"/>
    </row>
    <row r="36" spans="1:11">
      <c r="A36" t="s">
        <v>1894</v>
      </c>
      <c r="B36" t="s">
        <v>1895</v>
      </c>
      <c r="C36" t="s">
        <v>1590</v>
      </c>
      <c r="D36" t="s">
        <v>1816</v>
      </c>
      <c r="E36" t="s">
        <v>90</v>
      </c>
      <c r="F36" s="208">
        <v>42156</v>
      </c>
      <c r="G36" s="210">
        <v>7.2</v>
      </c>
      <c r="K36" s="14"/>
    </row>
    <row r="37" spans="1:11">
      <c r="A37" t="s">
        <v>1926</v>
      </c>
      <c r="B37" t="s">
        <v>1927</v>
      </c>
      <c r="C37" t="s">
        <v>51</v>
      </c>
      <c r="D37" t="s">
        <v>230</v>
      </c>
      <c r="E37" t="s">
        <v>46</v>
      </c>
      <c r="F37" s="208">
        <v>43893</v>
      </c>
      <c r="G37" s="209">
        <v>6.4</v>
      </c>
      <c r="K37" s="14"/>
    </row>
    <row r="38" spans="1:11">
      <c r="A38" t="s">
        <v>3015</v>
      </c>
      <c r="B38" t="s">
        <v>3038</v>
      </c>
      <c r="C38" t="s">
        <v>294</v>
      </c>
      <c r="D38" t="s">
        <v>230</v>
      </c>
      <c r="E38" t="s">
        <v>221</v>
      </c>
      <c r="F38" s="208">
        <v>44299</v>
      </c>
      <c r="G38" s="209">
        <v>5.6</v>
      </c>
      <c r="K38" s="14"/>
    </row>
    <row r="39" spans="1:11">
      <c r="A39" t="s">
        <v>3016</v>
      </c>
      <c r="B39" t="s">
        <v>3039</v>
      </c>
      <c r="C39" t="s">
        <v>294</v>
      </c>
      <c r="D39" t="s">
        <v>230</v>
      </c>
      <c r="E39" t="s">
        <v>221</v>
      </c>
      <c r="F39" s="208">
        <v>44299</v>
      </c>
      <c r="G39" s="209">
        <v>5.6</v>
      </c>
      <c r="K39" s="14"/>
    </row>
    <row r="40" spans="1:11">
      <c r="A40" t="s">
        <v>2165</v>
      </c>
      <c r="B40" t="s">
        <v>2166</v>
      </c>
      <c r="C40" t="s">
        <v>665</v>
      </c>
      <c r="D40" t="s">
        <v>230</v>
      </c>
      <c r="E40" t="s">
        <v>221</v>
      </c>
      <c r="F40" s="208">
        <v>42949</v>
      </c>
      <c r="G40" s="209">
        <v>5.4</v>
      </c>
      <c r="K40" s="14"/>
    </row>
    <row r="41" spans="1:11">
      <c r="A41" t="s">
        <v>1896</v>
      </c>
      <c r="B41" t="s">
        <v>1897</v>
      </c>
      <c r="C41" t="s">
        <v>1590</v>
      </c>
      <c r="D41" t="s">
        <v>1816</v>
      </c>
      <c r="E41" t="s">
        <v>90</v>
      </c>
      <c r="F41" s="208">
        <v>42156</v>
      </c>
      <c r="G41" s="210">
        <v>5.4</v>
      </c>
      <c r="K41" s="14"/>
    </row>
    <row r="42" spans="1:11">
      <c r="A42" t="s">
        <v>1823</v>
      </c>
      <c r="B42" t="s">
        <v>1824</v>
      </c>
      <c r="C42" t="s">
        <v>665</v>
      </c>
      <c r="D42" t="s">
        <v>1816</v>
      </c>
      <c r="E42" t="s">
        <v>221</v>
      </c>
      <c r="F42" s="208">
        <v>41857</v>
      </c>
      <c r="G42" s="209">
        <v>5</v>
      </c>
      <c r="K42" s="14"/>
    </row>
    <row r="43" spans="1:11">
      <c r="A43" t="s">
        <v>1882</v>
      </c>
      <c r="B43" t="s">
        <v>1883</v>
      </c>
      <c r="C43" t="s">
        <v>874</v>
      </c>
      <c r="D43" t="s">
        <v>1816</v>
      </c>
      <c r="E43" t="s">
        <v>45</v>
      </c>
      <c r="F43" s="208">
        <v>43564</v>
      </c>
      <c r="G43" s="209">
        <v>5</v>
      </c>
      <c r="K43" s="14"/>
    </row>
    <row r="44" spans="1:11">
      <c r="A44" t="s">
        <v>1926</v>
      </c>
      <c r="B44" t="s">
        <v>3044</v>
      </c>
      <c r="C44" t="s">
        <v>294</v>
      </c>
      <c r="D44" t="s">
        <v>230</v>
      </c>
      <c r="E44" t="s">
        <v>221</v>
      </c>
      <c r="F44" s="208">
        <v>44384</v>
      </c>
      <c r="G44" s="209">
        <v>4.8</v>
      </c>
      <c r="K44" s="14"/>
    </row>
    <row r="45" spans="1:11">
      <c r="A45" t="s">
        <v>1924</v>
      </c>
      <c r="B45" t="s">
        <v>1925</v>
      </c>
      <c r="C45" t="s">
        <v>239</v>
      </c>
      <c r="D45" t="s">
        <v>230</v>
      </c>
      <c r="E45" t="s">
        <v>90</v>
      </c>
      <c r="F45" s="208">
        <v>43718</v>
      </c>
      <c r="G45" s="209">
        <v>3.2</v>
      </c>
      <c r="K45" s="14"/>
    </row>
    <row r="46" spans="1:11">
      <c r="A46" t="s">
        <v>2203</v>
      </c>
      <c r="B46" t="s">
        <v>2227</v>
      </c>
      <c r="C46" t="s">
        <v>607</v>
      </c>
      <c r="D46" t="s">
        <v>230</v>
      </c>
      <c r="E46" t="s">
        <v>46</v>
      </c>
      <c r="F46" s="208">
        <v>43947</v>
      </c>
      <c r="G46" s="209">
        <v>2.8</v>
      </c>
      <c r="K46" s="14"/>
    </row>
    <row r="47" spans="1:11">
      <c r="A47" t="s">
        <v>1825</v>
      </c>
      <c r="B47" t="s">
        <v>1826</v>
      </c>
      <c r="C47" t="s">
        <v>665</v>
      </c>
      <c r="D47" t="s">
        <v>1816</v>
      </c>
      <c r="E47" t="s">
        <v>221</v>
      </c>
      <c r="F47" s="208">
        <v>41913</v>
      </c>
      <c r="G47" s="209">
        <v>2.5</v>
      </c>
      <c r="K47" s="14"/>
    </row>
    <row r="48" spans="1:11">
      <c r="A48" t="s">
        <v>1884</v>
      </c>
      <c r="B48" t="s">
        <v>1885</v>
      </c>
      <c r="C48" t="s">
        <v>874</v>
      </c>
      <c r="D48" t="s">
        <v>1816</v>
      </c>
      <c r="E48" t="s">
        <v>45</v>
      </c>
      <c r="F48" s="208">
        <v>43564</v>
      </c>
      <c r="G48" s="210">
        <v>2.5</v>
      </c>
      <c r="K48" s="14"/>
    </row>
    <row r="49" spans="1:11">
      <c r="A49" t="s">
        <v>1845</v>
      </c>
      <c r="B49" t="s">
        <v>1846</v>
      </c>
      <c r="C49" t="s">
        <v>294</v>
      </c>
      <c r="D49" t="s">
        <v>1816</v>
      </c>
      <c r="E49" t="s">
        <v>221</v>
      </c>
      <c r="F49" s="208">
        <v>42928</v>
      </c>
      <c r="G49" s="210">
        <v>1.62</v>
      </c>
      <c r="K49" s="14"/>
    </row>
    <row r="50" spans="1:11">
      <c r="A50" t="s">
        <v>1942</v>
      </c>
      <c r="B50" t="s">
        <v>1943</v>
      </c>
      <c r="C50" t="s">
        <v>51</v>
      </c>
      <c r="D50" t="s">
        <v>230</v>
      </c>
      <c r="E50" t="s">
        <v>46</v>
      </c>
      <c r="F50" s="208">
        <v>43697</v>
      </c>
      <c r="G50" s="209">
        <v>1.6</v>
      </c>
      <c r="K50" s="14"/>
    </row>
    <row r="51" spans="1:11">
      <c r="A51" t="s">
        <v>1936</v>
      </c>
      <c r="B51" t="s">
        <v>1937</v>
      </c>
      <c r="C51" t="s">
        <v>239</v>
      </c>
      <c r="D51" t="s">
        <v>230</v>
      </c>
      <c r="E51" t="s">
        <v>90</v>
      </c>
      <c r="F51" s="208">
        <v>43033</v>
      </c>
      <c r="G51" s="209">
        <v>1.6</v>
      </c>
      <c r="K51" s="14"/>
    </row>
    <row r="52" spans="1:11">
      <c r="A52" t="s">
        <v>1944</v>
      </c>
      <c r="B52" t="s">
        <v>1945</v>
      </c>
      <c r="C52" t="s">
        <v>607</v>
      </c>
      <c r="D52" t="s">
        <v>230</v>
      </c>
      <c r="E52" t="s">
        <v>46</v>
      </c>
      <c r="F52" s="208">
        <v>43117</v>
      </c>
      <c r="G52" s="209">
        <v>1.6</v>
      </c>
      <c r="K52" s="14"/>
    </row>
    <row r="53" spans="1:11">
      <c r="A53" t="s">
        <v>1946</v>
      </c>
      <c r="B53" t="s">
        <v>1947</v>
      </c>
      <c r="C53" t="s">
        <v>592</v>
      </c>
      <c r="D53" t="s">
        <v>230</v>
      </c>
      <c r="E53" t="s">
        <v>46</v>
      </c>
      <c r="F53" s="208">
        <v>43370</v>
      </c>
      <c r="G53" s="209">
        <v>1.6</v>
      </c>
      <c r="K53" s="14"/>
    </row>
    <row r="54" spans="1:11">
      <c r="A54" t="s">
        <v>2060</v>
      </c>
      <c r="B54" t="s">
        <v>2061</v>
      </c>
      <c r="C54" t="s">
        <v>146</v>
      </c>
      <c r="D54" t="s">
        <v>230</v>
      </c>
      <c r="E54" t="s">
        <v>46</v>
      </c>
      <c r="F54" s="208">
        <v>43201</v>
      </c>
      <c r="G54" s="209">
        <v>1.6</v>
      </c>
      <c r="K54" s="14"/>
    </row>
    <row r="55" spans="1:11">
      <c r="A55" t="s">
        <v>1928</v>
      </c>
      <c r="B55" t="s">
        <v>1929</v>
      </c>
      <c r="C55" t="s">
        <v>294</v>
      </c>
      <c r="D55" t="s">
        <v>230</v>
      </c>
      <c r="E55" t="s">
        <v>221</v>
      </c>
      <c r="F55" s="208">
        <v>43560</v>
      </c>
      <c r="G55" s="209">
        <v>1.6</v>
      </c>
      <c r="K55" s="14"/>
    </row>
    <row r="56" spans="1:11">
      <c r="A56" t="s">
        <v>1958</v>
      </c>
      <c r="B56" t="s">
        <v>1959</v>
      </c>
      <c r="C56" t="s">
        <v>294</v>
      </c>
      <c r="D56" t="s">
        <v>230</v>
      </c>
      <c r="E56" t="s">
        <v>221</v>
      </c>
      <c r="F56" s="208">
        <v>42919</v>
      </c>
      <c r="G56" s="209">
        <v>1.51</v>
      </c>
      <c r="K56" s="14"/>
    </row>
    <row r="57" spans="1:11">
      <c r="A57" t="s">
        <v>2076</v>
      </c>
      <c r="B57" t="s">
        <v>2077</v>
      </c>
      <c r="C57" t="s">
        <v>1590</v>
      </c>
      <c r="D57" t="s">
        <v>230</v>
      </c>
      <c r="E57" t="s">
        <v>90</v>
      </c>
      <c r="F57" s="208">
        <v>42704</v>
      </c>
      <c r="G57" s="209">
        <v>1.51</v>
      </c>
      <c r="K57" s="14"/>
    </row>
    <row r="58" spans="1:11">
      <c r="A58" t="s">
        <v>1890</v>
      </c>
      <c r="B58" t="s">
        <v>1891</v>
      </c>
      <c r="C58" t="s">
        <v>294</v>
      </c>
      <c r="D58" t="s">
        <v>1816</v>
      </c>
      <c r="E58" t="s">
        <v>221</v>
      </c>
      <c r="F58" s="208">
        <v>43704</v>
      </c>
      <c r="G58" s="210">
        <v>1.5</v>
      </c>
      <c r="K58" s="14"/>
    </row>
    <row r="59" spans="1:11">
      <c r="A59" t="s">
        <v>2226</v>
      </c>
      <c r="B59" t="s">
        <v>2250</v>
      </c>
      <c r="C59" t="s">
        <v>1590</v>
      </c>
      <c r="D59" t="s">
        <v>230</v>
      </c>
      <c r="E59" t="s">
        <v>90</v>
      </c>
      <c r="F59" s="208">
        <v>43886</v>
      </c>
      <c r="G59" s="209">
        <v>1.3</v>
      </c>
      <c r="K59" s="14"/>
    </row>
    <row r="60" spans="1:11">
      <c r="A60" t="s">
        <v>2501</v>
      </c>
      <c r="B60" t="s">
        <v>2500</v>
      </c>
      <c r="C60" t="s">
        <v>665</v>
      </c>
      <c r="D60" t="s">
        <v>230</v>
      </c>
      <c r="E60" t="s">
        <v>221</v>
      </c>
      <c r="F60" s="208">
        <v>43952</v>
      </c>
      <c r="G60" s="209">
        <v>1.3</v>
      </c>
      <c r="K60" s="14"/>
    </row>
    <row r="61" spans="1:11">
      <c r="A61" t="s">
        <v>2513</v>
      </c>
      <c r="B61" t="s">
        <v>2512</v>
      </c>
      <c r="C61" t="s">
        <v>1590</v>
      </c>
      <c r="D61" t="s">
        <v>230</v>
      </c>
      <c r="E61" t="s">
        <v>90</v>
      </c>
      <c r="F61" s="208">
        <v>43952</v>
      </c>
      <c r="G61" s="209">
        <v>1.3</v>
      </c>
      <c r="K61" s="14"/>
    </row>
    <row r="62" spans="1:11">
      <c r="A62" t="s">
        <v>2529</v>
      </c>
      <c r="B62" t="s">
        <v>2528</v>
      </c>
      <c r="C62" t="s">
        <v>665</v>
      </c>
      <c r="D62" t="s">
        <v>230</v>
      </c>
      <c r="E62" t="s">
        <v>221</v>
      </c>
      <c r="F62" s="208">
        <v>43952</v>
      </c>
      <c r="G62" s="209">
        <v>1.3</v>
      </c>
      <c r="K62" s="14"/>
    </row>
    <row r="63" spans="1:11">
      <c r="A63" t="s">
        <v>2553</v>
      </c>
      <c r="B63" t="s">
        <v>2552</v>
      </c>
      <c r="C63" t="s">
        <v>1174</v>
      </c>
      <c r="D63" t="s">
        <v>230</v>
      </c>
      <c r="E63" t="s">
        <v>47</v>
      </c>
      <c r="F63" s="208">
        <v>44224</v>
      </c>
      <c r="G63" s="209">
        <v>1.3</v>
      </c>
      <c r="K63" s="14"/>
    </row>
    <row r="64" spans="1:11">
      <c r="A64" t="s">
        <v>3009</v>
      </c>
      <c r="B64" t="s">
        <v>3032</v>
      </c>
      <c r="C64" t="s">
        <v>1174</v>
      </c>
      <c r="D64" t="s">
        <v>230</v>
      </c>
      <c r="E64" t="s">
        <v>47</v>
      </c>
      <c r="F64" s="208">
        <v>44225</v>
      </c>
      <c r="G64" s="209">
        <v>1.3</v>
      </c>
      <c r="K64" s="14"/>
    </row>
    <row r="65" spans="1:11">
      <c r="A65" t="s">
        <v>3011</v>
      </c>
      <c r="B65" t="s">
        <v>3034</v>
      </c>
      <c r="C65" t="s">
        <v>394</v>
      </c>
      <c r="D65" t="s">
        <v>230</v>
      </c>
      <c r="E65" t="s">
        <v>90</v>
      </c>
      <c r="F65" s="208">
        <v>44307</v>
      </c>
      <c r="G65" s="209">
        <v>1.3</v>
      </c>
      <c r="K65" s="14"/>
    </row>
    <row r="66" spans="1:11">
      <c r="A66" t="s">
        <v>3012</v>
      </c>
      <c r="B66" t="s">
        <v>3035</v>
      </c>
      <c r="C66" t="s">
        <v>607</v>
      </c>
      <c r="D66" t="s">
        <v>230</v>
      </c>
      <c r="E66" t="s">
        <v>46</v>
      </c>
      <c r="F66" s="208">
        <v>44307</v>
      </c>
      <c r="G66" s="209">
        <v>1.3</v>
      </c>
      <c r="K66" s="14"/>
    </row>
    <row r="67" spans="1:11">
      <c r="A67" t="s">
        <v>3013</v>
      </c>
      <c r="B67" t="s">
        <v>3036</v>
      </c>
      <c r="C67" t="s">
        <v>2042</v>
      </c>
      <c r="D67" t="s">
        <v>230</v>
      </c>
      <c r="E67" t="s">
        <v>90</v>
      </c>
      <c r="F67" s="208">
        <v>44302</v>
      </c>
      <c r="G67" s="209">
        <v>1.3</v>
      </c>
      <c r="K67" s="14"/>
    </row>
    <row r="68" spans="1:11">
      <c r="A68" t="s">
        <v>3014</v>
      </c>
      <c r="B68" t="s">
        <v>3037</v>
      </c>
      <c r="C68" t="s">
        <v>1608</v>
      </c>
      <c r="D68" t="s">
        <v>230</v>
      </c>
      <c r="E68" t="s">
        <v>45</v>
      </c>
      <c r="F68" s="208">
        <v>44300</v>
      </c>
      <c r="G68" s="209">
        <v>1.3</v>
      </c>
      <c r="K68" s="14"/>
    </row>
    <row r="69" spans="1:11">
      <c r="A69" t="s">
        <v>3020</v>
      </c>
      <c r="B69" t="s">
        <v>3043</v>
      </c>
      <c r="C69" t="s">
        <v>56</v>
      </c>
      <c r="D69" t="s">
        <v>230</v>
      </c>
      <c r="E69" t="s">
        <v>47</v>
      </c>
      <c r="F69" s="208">
        <v>44287</v>
      </c>
      <c r="G69" s="209">
        <v>1.3</v>
      </c>
      <c r="K69" s="14"/>
    </row>
    <row r="70" spans="1:11">
      <c r="A70" t="s">
        <v>3021</v>
      </c>
      <c r="B70" t="s">
        <v>3045</v>
      </c>
      <c r="C70" t="s">
        <v>239</v>
      </c>
      <c r="D70" t="s">
        <v>230</v>
      </c>
      <c r="E70" t="s">
        <v>46</v>
      </c>
      <c r="F70" s="208">
        <v>44361</v>
      </c>
      <c r="G70" s="209">
        <v>1.3</v>
      </c>
      <c r="K70" s="14"/>
    </row>
    <row r="71" spans="1:11">
      <c r="A71" t="s">
        <v>3022</v>
      </c>
      <c r="B71" t="s">
        <v>3046</v>
      </c>
      <c r="C71" t="s">
        <v>239</v>
      </c>
      <c r="D71" t="s">
        <v>230</v>
      </c>
      <c r="E71" t="s">
        <v>46</v>
      </c>
      <c r="F71" s="208">
        <v>44389</v>
      </c>
      <c r="G71" s="209">
        <v>1.3</v>
      </c>
      <c r="K71" s="14"/>
    </row>
    <row r="72" spans="1:11">
      <c r="A72" t="s">
        <v>3083</v>
      </c>
      <c r="B72" t="s">
        <v>3086</v>
      </c>
      <c r="C72" t="s">
        <v>397</v>
      </c>
      <c r="D72" t="s">
        <v>1816</v>
      </c>
      <c r="E72" t="s">
        <v>45</v>
      </c>
      <c r="F72" s="208">
        <v>43861</v>
      </c>
      <c r="G72" s="210">
        <v>1.25</v>
      </c>
      <c r="K72" s="14"/>
    </row>
    <row r="73" spans="1:11">
      <c r="A73" t="s">
        <v>3084</v>
      </c>
      <c r="B73" t="s">
        <v>3087</v>
      </c>
      <c r="C73" t="s">
        <v>773</v>
      </c>
      <c r="D73" t="s">
        <v>1816</v>
      </c>
      <c r="E73" t="s">
        <v>45</v>
      </c>
      <c r="F73" s="208">
        <v>43861</v>
      </c>
      <c r="G73" s="210">
        <v>1.25</v>
      </c>
      <c r="K73" s="14"/>
    </row>
    <row r="74" spans="1:11">
      <c r="A74" t="s">
        <v>3085</v>
      </c>
      <c r="B74" t="s">
        <v>3088</v>
      </c>
      <c r="C74" t="s">
        <v>773</v>
      </c>
      <c r="D74" t="s">
        <v>1816</v>
      </c>
      <c r="E74" t="s">
        <v>45</v>
      </c>
      <c r="F74" s="208">
        <v>44196</v>
      </c>
      <c r="G74" s="210">
        <v>1.25</v>
      </c>
      <c r="K74" s="14"/>
    </row>
    <row r="75" spans="1:11">
      <c r="A75" t="s">
        <v>3448</v>
      </c>
      <c r="B75" t="s">
        <v>3432</v>
      </c>
      <c r="C75" t="s">
        <v>607</v>
      </c>
      <c r="D75" t="s">
        <v>1816</v>
      </c>
      <c r="E75" t="s">
        <v>46</v>
      </c>
      <c r="F75" s="208">
        <v>44706</v>
      </c>
      <c r="G75" s="210">
        <v>1.25</v>
      </c>
      <c r="K75" s="14"/>
    </row>
    <row r="76" spans="1:11">
      <c r="A76" t="s">
        <v>1915</v>
      </c>
      <c r="B76" t="s">
        <v>1916</v>
      </c>
      <c r="C76" t="s">
        <v>1917</v>
      </c>
      <c r="D76" t="s">
        <v>230</v>
      </c>
      <c r="E76" t="s">
        <v>45</v>
      </c>
      <c r="F76" s="208">
        <v>43507</v>
      </c>
      <c r="G76" s="209">
        <v>1.2</v>
      </c>
      <c r="K76" s="14"/>
    </row>
    <row r="77" spans="1:11">
      <c r="A77" t="s">
        <v>1920</v>
      </c>
      <c r="B77" t="s">
        <v>1921</v>
      </c>
      <c r="C77" t="s">
        <v>773</v>
      </c>
      <c r="D77" t="s">
        <v>230</v>
      </c>
      <c r="E77" t="s">
        <v>45</v>
      </c>
      <c r="F77" s="208">
        <v>43507</v>
      </c>
      <c r="G77" s="209">
        <v>1.2</v>
      </c>
      <c r="K77" s="14"/>
    </row>
    <row r="78" spans="1:11">
      <c r="A78" t="s">
        <v>1922</v>
      </c>
      <c r="B78" t="s">
        <v>1923</v>
      </c>
      <c r="C78" t="s">
        <v>62</v>
      </c>
      <c r="D78" t="s">
        <v>230</v>
      </c>
      <c r="E78" t="s">
        <v>45</v>
      </c>
      <c r="F78" s="208">
        <v>43799</v>
      </c>
      <c r="G78" s="209">
        <v>1.2</v>
      </c>
      <c r="K78" s="14"/>
    </row>
    <row r="79" spans="1:11">
      <c r="A79" t="s">
        <v>1930</v>
      </c>
      <c r="B79" t="s">
        <v>1931</v>
      </c>
      <c r="C79" t="s">
        <v>894</v>
      </c>
      <c r="D79" t="s">
        <v>230</v>
      </c>
      <c r="E79" t="s">
        <v>46</v>
      </c>
      <c r="F79" s="208">
        <v>43818</v>
      </c>
      <c r="G79" s="209">
        <v>1.2</v>
      </c>
      <c r="K79" s="14"/>
    </row>
    <row r="80" spans="1:11">
      <c r="A80" t="s">
        <v>1940</v>
      </c>
      <c r="B80" t="s">
        <v>1941</v>
      </c>
      <c r="C80" t="s">
        <v>51</v>
      </c>
      <c r="D80" t="s">
        <v>230</v>
      </c>
      <c r="E80" t="s">
        <v>46</v>
      </c>
      <c r="F80" s="208">
        <v>43887</v>
      </c>
      <c r="G80" s="209">
        <v>1.2</v>
      </c>
      <c r="K80" s="14"/>
    </row>
    <row r="81" spans="1:11">
      <c r="A81" t="s">
        <v>2090</v>
      </c>
      <c r="B81" t="s">
        <v>2091</v>
      </c>
      <c r="C81" t="s">
        <v>51</v>
      </c>
      <c r="D81" t="s">
        <v>230</v>
      </c>
      <c r="E81" t="s">
        <v>46</v>
      </c>
      <c r="F81" s="208">
        <v>43809</v>
      </c>
      <c r="G81" s="209">
        <v>1.2</v>
      </c>
      <c r="K81" s="14"/>
    </row>
    <row r="82" spans="1:11">
      <c r="A82" t="s">
        <v>1932</v>
      </c>
      <c r="B82" t="s">
        <v>1933</v>
      </c>
      <c r="C82" t="s">
        <v>63</v>
      </c>
      <c r="D82" t="s">
        <v>230</v>
      </c>
      <c r="E82" t="s">
        <v>46</v>
      </c>
      <c r="F82" s="208">
        <v>43216</v>
      </c>
      <c r="G82" s="209">
        <v>1.2</v>
      </c>
      <c r="K82" s="14"/>
    </row>
    <row r="83" spans="1:11">
      <c r="A83" t="s">
        <v>1934</v>
      </c>
      <c r="B83" t="s">
        <v>1935</v>
      </c>
      <c r="C83" t="s">
        <v>294</v>
      </c>
      <c r="D83" t="s">
        <v>230</v>
      </c>
      <c r="E83" t="s">
        <v>221</v>
      </c>
      <c r="F83" s="208">
        <v>43370</v>
      </c>
      <c r="G83" s="209">
        <v>1.2</v>
      </c>
      <c r="K83" s="14"/>
    </row>
    <row r="84" spans="1:11">
      <c r="A84" t="s">
        <v>2048</v>
      </c>
      <c r="B84" t="s">
        <v>2049</v>
      </c>
      <c r="C84" t="s">
        <v>239</v>
      </c>
      <c r="D84" t="s">
        <v>230</v>
      </c>
      <c r="E84" t="s">
        <v>90</v>
      </c>
      <c r="F84" s="208">
        <v>43018</v>
      </c>
      <c r="G84" s="209">
        <v>1.2</v>
      </c>
      <c r="K84" s="14"/>
    </row>
    <row r="85" spans="1:11">
      <c r="A85" t="s">
        <v>1938</v>
      </c>
      <c r="B85" t="s">
        <v>1939</v>
      </c>
      <c r="C85" t="s">
        <v>1040</v>
      </c>
      <c r="D85" t="s">
        <v>230</v>
      </c>
      <c r="E85" t="s">
        <v>47</v>
      </c>
      <c r="F85" s="208">
        <v>43432</v>
      </c>
      <c r="G85" s="209">
        <v>1.2</v>
      </c>
      <c r="K85" s="14"/>
    </row>
    <row r="86" spans="1:11">
      <c r="A86" t="s">
        <v>1956</v>
      </c>
      <c r="B86" t="s">
        <v>1957</v>
      </c>
      <c r="C86" t="s">
        <v>550</v>
      </c>
      <c r="D86" t="s">
        <v>230</v>
      </c>
      <c r="E86" t="s">
        <v>45</v>
      </c>
      <c r="F86" s="208">
        <v>43322</v>
      </c>
      <c r="G86" s="209">
        <v>1.2</v>
      </c>
      <c r="K86" s="14"/>
    </row>
    <row r="87" spans="1:11">
      <c r="A87" t="s">
        <v>1964</v>
      </c>
      <c r="B87" t="s">
        <v>1965</v>
      </c>
      <c r="C87" t="s">
        <v>1966</v>
      </c>
      <c r="D87" t="s">
        <v>230</v>
      </c>
      <c r="E87" t="s">
        <v>46</v>
      </c>
      <c r="F87" s="208">
        <v>43201</v>
      </c>
      <c r="G87" s="209">
        <v>1.2</v>
      </c>
      <c r="K87" s="14"/>
    </row>
    <row r="88" spans="1:11">
      <c r="A88" t="s">
        <v>1971</v>
      </c>
      <c r="B88" t="s">
        <v>1972</v>
      </c>
      <c r="C88" t="s">
        <v>592</v>
      </c>
      <c r="D88" t="s">
        <v>230</v>
      </c>
      <c r="E88" t="s">
        <v>46</v>
      </c>
      <c r="F88" s="208">
        <v>43251</v>
      </c>
      <c r="G88" s="209">
        <v>1.2</v>
      </c>
      <c r="K88" s="14"/>
    </row>
    <row r="89" spans="1:11">
      <c r="A89" t="s">
        <v>1977</v>
      </c>
      <c r="B89" t="s">
        <v>1978</v>
      </c>
      <c r="C89" t="s">
        <v>48</v>
      </c>
      <c r="D89" t="s">
        <v>230</v>
      </c>
      <c r="E89" t="s">
        <v>90</v>
      </c>
      <c r="F89" s="208">
        <v>43111</v>
      </c>
      <c r="G89" s="209">
        <v>1.2</v>
      </c>
      <c r="K89" s="14"/>
    </row>
    <row r="90" spans="1:11">
      <c r="A90" t="s">
        <v>1981</v>
      </c>
      <c r="B90" t="s">
        <v>1982</v>
      </c>
      <c r="C90" t="s">
        <v>63</v>
      </c>
      <c r="D90" t="s">
        <v>230</v>
      </c>
      <c r="E90" t="s">
        <v>46</v>
      </c>
      <c r="F90" s="208">
        <v>43159</v>
      </c>
      <c r="G90" s="209">
        <v>1.2</v>
      </c>
      <c r="K90" s="14"/>
    </row>
    <row r="91" spans="1:11">
      <c r="A91" t="s">
        <v>1985</v>
      </c>
      <c r="B91" t="s">
        <v>1986</v>
      </c>
      <c r="C91" t="s">
        <v>550</v>
      </c>
      <c r="D91" t="s">
        <v>230</v>
      </c>
      <c r="E91" t="s">
        <v>45</v>
      </c>
      <c r="F91" s="208">
        <v>43336</v>
      </c>
      <c r="G91" s="209">
        <v>1.2</v>
      </c>
      <c r="K91" s="14"/>
    </row>
    <row r="92" spans="1:11">
      <c r="A92" t="s">
        <v>1994</v>
      </c>
      <c r="B92" t="s">
        <v>1995</v>
      </c>
      <c r="C92" t="s">
        <v>62</v>
      </c>
      <c r="D92" t="s">
        <v>230</v>
      </c>
      <c r="E92" t="s">
        <v>45</v>
      </c>
      <c r="F92" s="208">
        <v>43322</v>
      </c>
      <c r="G92" s="209">
        <v>1.2</v>
      </c>
      <c r="K92" s="14"/>
    </row>
    <row r="93" spans="1:11">
      <c r="A93" t="s">
        <v>1996</v>
      </c>
      <c r="B93" t="s">
        <v>1997</v>
      </c>
      <c r="C93" t="s">
        <v>63</v>
      </c>
      <c r="D93" t="s">
        <v>230</v>
      </c>
      <c r="E93" t="s">
        <v>46</v>
      </c>
      <c r="F93" s="208">
        <v>43180</v>
      </c>
      <c r="G93" s="209">
        <v>1.2</v>
      </c>
      <c r="K93" s="14"/>
    </row>
    <row r="94" spans="1:11">
      <c r="A94" t="s">
        <v>2000</v>
      </c>
      <c r="B94" t="s">
        <v>2001</v>
      </c>
      <c r="C94" t="s">
        <v>239</v>
      </c>
      <c r="D94" t="s">
        <v>230</v>
      </c>
      <c r="E94" t="s">
        <v>90</v>
      </c>
      <c r="F94" s="208">
        <v>43083</v>
      </c>
      <c r="G94" s="209">
        <v>1.2</v>
      </c>
      <c r="K94" s="14"/>
    </row>
    <row r="95" spans="1:11">
      <c r="A95" t="s">
        <v>2002</v>
      </c>
      <c r="B95" t="s">
        <v>2003</v>
      </c>
      <c r="C95" t="s">
        <v>294</v>
      </c>
      <c r="D95" t="s">
        <v>230</v>
      </c>
      <c r="E95" t="s">
        <v>221</v>
      </c>
      <c r="F95" s="208">
        <v>43404</v>
      </c>
      <c r="G95" s="209">
        <v>1.2</v>
      </c>
      <c r="K95" s="14"/>
    </row>
    <row r="96" spans="1:11">
      <c r="A96" t="s">
        <v>2024</v>
      </c>
      <c r="B96" t="s">
        <v>2025</v>
      </c>
      <c r="C96" t="s">
        <v>536</v>
      </c>
      <c r="D96" t="s">
        <v>230</v>
      </c>
      <c r="E96" t="s">
        <v>45</v>
      </c>
      <c r="F96" s="208">
        <v>43799</v>
      </c>
      <c r="G96" s="209">
        <v>1.2</v>
      </c>
      <c r="K96" s="14"/>
    </row>
    <row r="97" spans="1:11">
      <c r="A97" t="s">
        <v>2026</v>
      </c>
      <c r="B97" t="s">
        <v>2027</v>
      </c>
      <c r="C97" t="s">
        <v>773</v>
      </c>
      <c r="D97" t="s">
        <v>230</v>
      </c>
      <c r="E97" t="s">
        <v>45</v>
      </c>
      <c r="F97" s="208">
        <v>43423</v>
      </c>
      <c r="G97" s="209">
        <v>1.2</v>
      </c>
      <c r="K97" s="14"/>
    </row>
    <row r="98" spans="1:11">
      <c r="A98" t="s">
        <v>2030</v>
      </c>
      <c r="B98" t="s">
        <v>2031</v>
      </c>
      <c r="C98" t="s">
        <v>574</v>
      </c>
      <c r="D98" t="s">
        <v>230</v>
      </c>
      <c r="E98" t="s">
        <v>45</v>
      </c>
      <c r="F98" s="208">
        <v>43768</v>
      </c>
      <c r="G98" s="209">
        <v>1.2</v>
      </c>
      <c r="K98" s="14"/>
    </row>
    <row r="99" spans="1:11">
      <c r="A99" t="s">
        <v>2034</v>
      </c>
      <c r="B99" t="s">
        <v>2035</v>
      </c>
      <c r="C99" t="s">
        <v>607</v>
      </c>
      <c r="D99" t="s">
        <v>230</v>
      </c>
      <c r="E99" t="s">
        <v>46</v>
      </c>
      <c r="F99" s="208">
        <v>43173</v>
      </c>
      <c r="G99" s="209">
        <v>1.2</v>
      </c>
      <c r="K99" s="14"/>
    </row>
    <row r="100" spans="1:11">
      <c r="A100" t="s">
        <v>2043</v>
      </c>
      <c r="B100" t="s">
        <v>2044</v>
      </c>
      <c r="C100" t="s">
        <v>267</v>
      </c>
      <c r="D100" t="s">
        <v>230</v>
      </c>
      <c r="E100" t="s">
        <v>221</v>
      </c>
      <c r="F100" s="208">
        <v>43487</v>
      </c>
      <c r="G100" s="209">
        <v>1.2</v>
      </c>
      <c r="K100" s="14"/>
    </row>
    <row r="101" spans="1:11">
      <c r="A101" t="s">
        <v>2050</v>
      </c>
      <c r="B101" t="s">
        <v>2051</v>
      </c>
      <c r="C101" t="s">
        <v>294</v>
      </c>
      <c r="D101" t="s">
        <v>230</v>
      </c>
      <c r="E101" t="s">
        <v>221</v>
      </c>
      <c r="F101" s="208">
        <v>43657</v>
      </c>
      <c r="G101" s="209">
        <v>1.2</v>
      </c>
      <c r="K101" s="14"/>
    </row>
    <row r="102" spans="1:11">
      <c r="A102" t="s">
        <v>2056</v>
      </c>
      <c r="B102" t="s">
        <v>2057</v>
      </c>
      <c r="C102" t="s">
        <v>550</v>
      </c>
      <c r="D102" t="s">
        <v>230</v>
      </c>
      <c r="E102" t="s">
        <v>45</v>
      </c>
      <c r="F102" s="208">
        <v>43336</v>
      </c>
      <c r="G102" s="209">
        <v>1.2</v>
      </c>
      <c r="K102" s="14"/>
    </row>
    <row r="103" spans="1:11">
      <c r="A103" t="s">
        <v>2058</v>
      </c>
      <c r="B103" t="s">
        <v>2059</v>
      </c>
      <c r="C103" t="s">
        <v>592</v>
      </c>
      <c r="D103" t="s">
        <v>230</v>
      </c>
      <c r="E103" t="s">
        <v>46</v>
      </c>
      <c r="F103" s="208">
        <v>43552</v>
      </c>
      <c r="G103" s="209">
        <v>1.2</v>
      </c>
      <c r="K103" s="14"/>
    </row>
    <row r="104" spans="1:11">
      <c r="A104" t="s">
        <v>2064</v>
      </c>
      <c r="B104" t="s">
        <v>2065</v>
      </c>
      <c r="C104" t="s">
        <v>294</v>
      </c>
      <c r="D104" t="s">
        <v>230</v>
      </c>
      <c r="E104" t="s">
        <v>221</v>
      </c>
      <c r="F104" s="208">
        <v>43369</v>
      </c>
      <c r="G104" s="209">
        <v>1.2</v>
      </c>
      <c r="K104" s="14"/>
    </row>
    <row r="105" spans="1:11">
      <c r="A105" t="s">
        <v>2080</v>
      </c>
      <c r="B105" t="s">
        <v>2081</v>
      </c>
      <c r="C105" t="s">
        <v>63</v>
      </c>
      <c r="D105" t="s">
        <v>230</v>
      </c>
      <c r="E105" t="s">
        <v>46</v>
      </c>
      <c r="F105" s="208">
        <v>43181</v>
      </c>
      <c r="G105" s="209">
        <v>1.2</v>
      </c>
      <c r="K105" s="14"/>
    </row>
    <row r="106" spans="1:11">
      <c r="A106" t="s">
        <v>2094</v>
      </c>
      <c r="B106" t="s">
        <v>2095</v>
      </c>
      <c r="C106" t="s">
        <v>2096</v>
      </c>
      <c r="D106" t="s">
        <v>230</v>
      </c>
      <c r="E106" t="s">
        <v>45</v>
      </c>
      <c r="F106" s="208">
        <v>43322</v>
      </c>
      <c r="G106" s="209">
        <v>1.2</v>
      </c>
      <c r="K106" s="14"/>
    </row>
    <row r="107" spans="1:11">
      <c r="A107" t="s">
        <v>2097</v>
      </c>
      <c r="B107" t="s">
        <v>2098</v>
      </c>
      <c r="C107" t="s">
        <v>214</v>
      </c>
      <c r="D107" t="s">
        <v>230</v>
      </c>
      <c r="E107" t="s">
        <v>45</v>
      </c>
      <c r="F107" s="208">
        <v>43322</v>
      </c>
      <c r="G107" s="209">
        <v>1.2</v>
      </c>
      <c r="K107" s="14"/>
    </row>
    <row r="108" spans="1:11">
      <c r="A108" t="s">
        <v>2113</v>
      </c>
      <c r="B108" t="s">
        <v>2114</v>
      </c>
      <c r="C108" t="s">
        <v>294</v>
      </c>
      <c r="D108" t="s">
        <v>230</v>
      </c>
      <c r="E108" t="s">
        <v>221</v>
      </c>
      <c r="F108" s="208">
        <v>43242</v>
      </c>
      <c r="G108" s="209">
        <v>1.2</v>
      </c>
      <c r="K108" s="14"/>
    </row>
    <row r="109" spans="1:11">
      <c r="A109" t="s">
        <v>2117</v>
      </c>
      <c r="B109" t="s">
        <v>2118</v>
      </c>
      <c r="C109" t="s">
        <v>550</v>
      </c>
      <c r="D109" t="s">
        <v>230</v>
      </c>
      <c r="E109" t="s">
        <v>45</v>
      </c>
      <c r="F109" s="208">
        <v>43322</v>
      </c>
      <c r="G109" s="209">
        <v>1.2</v>
      </c>
      <c r="K109" s="14"/>
    </row>
    <row r="110" spans="1:11">
      <c r="A110" t="s">
        <v>2123</v>
      </c>
      <c r="B110" t="s">
        <v>2124</v>
      </c>
      <c r="C110" t="s">
        <v>267</v>
      </c>
      <c r="D110" t="s">
        <v>230</v>
      </c>
      <c r="E110" t="s">
        <v>221</v>
      </c>
      <c r="F110" s="208">
        <v>43199</v>
      </c>
      <c r="G110" s="209">
        <v>1.2</v>
      </c>
      <c r="K110" s="14"/>
    </row>
    <row r="111" spans="1:11">
      <c r="A111" t="s">
        <v>2127</v>
      </c>
      <c r="B111" t="s">
        <v>2128</v>
      </c>
      <c r="C111" t="s">
        <v>1174</v>
      </c>
      <c r="D111" t="s">
        <v>230</v>
      </c>
      <c r="E111" t="s">
        <v>47</v>
      </c>
      <c r="F111" s="208">
        <v>43005</v>
      </c>
      <c r="G111" s="209">
        <v>1.2</v>
      </c>
      <c r="K111" s="14"/>
    </row>
    <row r="112" spans="1:11">
      <c r="A112" t="s">
        <v>2129</v>
      </c>
      <c r="B112" t="s">
        <v>2130</v>
      </c>
      <c r="C112" t="s">
        <v>267</v>
      </c>
      <c r="D112" t="s">
        <v>230</v>
      </c>
      <c r="E112" t="s">
        <v>221</v>
      </c>
      <c r="F112" s="208">
        <v>43196</v>
      </c>
      <c r="G112" s="209">
        <v>1.2</v>
      </c>
      <c r="K112" s="14"/>
    </row>
    <row r="113" spans="1:11">
      <c r="A113" t="s">
        <v>2131</v>
      </c>
      <c r="B113" t="s">
        <v>2132</v>
      </c>
      <c r="C113" t="s">
        <v>294</v>
      </c>
      <c r="D113" t="s">
        <v>230</v>
      </c>
      <c r="E113" t="s">
        <v>221</v>
      </c>
      <c r="F113" s="208">
        <v>43465</v>
      </c>
      <c r="G113" s="209">
        <v>1.2</v>
      </c>
      <c r="K113" s="14"/>
    </row>
    <row r="114" spans="1:11">
      <c r="A114" t="s">
        <v>2133</v>
      </c>
      <c r="B114" t="s">
        <v>2134</v>
      </c>
      <c r="C114" t="s">
        <v>294</v>
      </c>
      <c r="D114" t="s">
        <v>230</v>
      </c>
      <c r="E114" t="s">
        <v>221</v>
      </c>
      <c r="F114" s="208">
        <v>43377</v>
      </c>
      <c r="G114" s="209">
        <v>1.2</v>
      </c>
      <c r="K114" s="14"/>
    </row>
    <row r="115" spans="1:11">
      <c r="A115" t="s">
        <v>2137</v>
      </c>
      <c r="B115" t="s">
        <v>2138</v>
      </c>
      <c r="C115" t="s">
        <v>294</v>
      </c>
      <c r="D115" t="s">
        <v>230</v>
      </c>
      <c r="E115" t="s">
        <v>221</v>
      </c>
      <c r="F115" s="208">
        <v>43193</v>
      </c>
      <c r="G115" s="209">
        <v>1.2</v>
      </c>
      <c r="K115" s="14"/>
    </row>
    <row r="116" spans="1:11">
      <c r="A116" t="s">
        <v>2220</v>
      </c>
      <c r="B116" t="s">
        <v>2244</v>
      </c>
      <c r="C116" t="s">
        <v>294</v>
      </c>
      <c r="D116" t="s">
        <v>230</v>
      </c>
      <c r="E116" t="s">
        <v>221</v>
      </c>
      <c r="F116" s="208">
        <v>43990</v>
      </c>
      <c r="G116" s="209">
        <v>1.2</v>
      </c>
      <c r="K116" s="14"/>
    </row>
    <row r="117" spans="1:11">
      <c r="A117" t="s">
        <v>2221</v>
      </c>
      <c r="B117" t="s">
        <v>2245</v>
      </c>
      <c r="C117" t="s">
        <v>267</v>
      </c>
      <c r="D117" t="s">
        <v>230</v>
      </c>
      <c r="E117" t="s">
        <v>221</v>
      </c>
      <c r="F117" s="208">
        <v>44034</v>
      </c>
      <c r="G117" s="209">
        <v>1.2</v>
      </c>
      <c r="K117" s="14"/>
    </row>
    <row r="118" spans="1:11">
      <c r="A118" t="s">
        <v>2143</v>
      </c>
      <c r="B118" t="s">
        <v>2144</v>
      </c>
      <c r="C118" t="s">
        <v>897</v>
      </c>
      <c r="D118" t="s">
        <v>230</v>
      </c>
      <c r="E118" t="s">
        <v>45</v>
      </c>
      <c r="F118" s="208">
        <v>43507</v>
      </c>
      <c r="G118" s="209">
        <v>1.2</v>
      </c>
      <c r="K118" s="14"/>
    </row>
    <row r="119" spans="1:11">
      <c r="A119" t="s">
        <v>2222</v>
      </c>
      <c r="B119" t="s">
        <v>2246</v>
      </c>
      <c r="C119" t="s">
        <v>294</v>
      </c>
      <c r="D119" t="s">
        <v>230</v>
      </c>
      <c r="E119" t="s">
        <v>221</v>
      </c>
      <c r="F119" s="208">
        <v>43991</v>
      </c>
      <c r="G119" s="209">
        <v>1.2</v>
      </c>
      <c r="K119" s="14"/>
    </row>
    <row r="120" spans="1:11">
      <c r="A120" t="s">
        <v>2149</v>
      </c>
      <c r="B120" t="s">
        <v>2150</v>
      </c>
      <c r="C120" t="s">
        <v>294</v>
      </c>
      <c r="D120" t="s">
        <v>230</v>
      </c>
      <c r="E120" t="s">
        <v>221</v>
      </c>
      <c r="F120" s="208">
        <v>43042</v>
      </c>
      <c r="G120" s="209">
        <v>1.2</v>
      </c>
      <c r="K120" s="14"/>
    </row>
    <row r="121" spans="1:11">
      <c r="A121" t="s">
        <v>2161</v>
      </c>
      <c r="B121" t="s">
        <v>2162</v>
      </c>
      <c r="C121" t="s">
        <v>574</v>
      </c>
      <c r="D121" t="s">
        <v>230</v>
      </c>
      <c r="E121" t="s">
        <v>45</v>
      </c>
      <c r="F121" s="208">
        <v>43799</v>
      </c>
      <c r="G121" s="209">
        <v>1.2</v>
      </c>
      <c r="K121" s="14"/>
    </row>
    <row r="122" spans="1:11">
      <c r="A122" t="s">
        <v>2225</v>
      </c>
      <c r="B122" t="s">
        <v>2249</v>
      </c>
      <c r="C122" t="s">
        <v>294</v>
      </c>
      <c r="D122" t="s">
        <v>230</v>
      </c>
      <c r="E122" t="s">
        <v>221</v>
      </c>
      <c r="F122" s="208">
        <v>44049</v>
      </c>
      <c r="G122" s="209">
        <v>1.2</v>
      </c>
      <c r="K122" s="14"/>
    </row>
    <row r="123" spans="1:11">
      <c r="A123" t="s">
        <v>2167</v>
      </c>
      <c r="B123" t="s">
        <v>2168</v>
      </c>
      <c r="C123" t="s">
        <v>294</v>
      </c>
      <c r="D123" t="s">
        <v>230</v>
      </c>
      <c r="E123" t="s">
        <v>221</v>
      </c>
      <c r="F123" s="208">
        <v>43728</v>
      </c>
      <c r="G123" s="209">
        <v>1.2</v>
      </c>
      <c r="K123" s="14"/>
    </row>
    <row r="124" spans="1:11">
      <c r="A124" t="s">
        <v>2169</v>
      </c>
      <c r="B124" t="s">
        <v>2170</v>
      </c>
      <c r="C124" t="s">
        <v>294</v>
      </c>
      <c r="D124" t="s">
        <v>230</v>
      </c>
      <c r="E124" t="s">
        <v>221</v>
      </c>
      <c r="F124" s="208">
        <v>43718</v>
      </c>
      <c r="G124" s="209">
        <v>1.2</v>
      </c>
      <c r="K124" s="14"/>
    </row>
    <row r="125" spans="1:11">
      <c r="A125" t="s">
        <v>2171</v>
      </c>
      <c r="B125" t="s">
        <v>2172</v>
      </c>
      <c r="C125" t="s">
        <v>294</v>
      </c>
      <c r="D125" t="s">
        <v>230</v>
      </c>
      <c r="E125" t="s">
        <v>221</v>
      </c>
      <c r="F125" s="208">
        <v>43745</v>
      </c>
      <c r="G125" s="209">
        <v>1.2</v>
      </c>
      <c r="K125" s="14"/>
    </row>
    <row r="126" spans="1:11">
      <c r="A126" t="s">
        <v>2173</v>
      </c>
      <c r="B126" t="s">
        <v>2174</v>
      </c>
      <c r="C126" t="s">
        <v>294</v>
      </c>
      <c r="D126" t="s">
        <v>230</v>
      </c>
      <c r="E126" t="s">
        <v>221</v>
      </c>
      <c r="F126" s="208">
        <v>43698</v>
      </c>
      <c r="G126" s="209">
        <v>1.2</v>
      </c>
      <c r="K126" s="14"/>
    </row>
    <row r="127" spans="1:11">
      <c r="A127" t="s">
        <v>2175</v>
      </c>
      <c r="B127" t="s">
        <v>2176</v>
      </c>
      <c r="C127" t="s">
        <v>294</v>
      </c>
      <c r="D127" t="s">
        <v>230</v>
      </c>
      <c r="E127" t="s">
        <v>221</v>
      </c>
      <c r="F127" s="208">
        <v>43801</v>
      </c>
      <c r="G127" s="209">
        <v>1.2</v>
      </c>
      <c r="K127" s="14"/>
    </row>
    <row r="128" spans="1:11">
      <c r="A128" t="s">
        <v>2208</v>
      </c>
      <c r="B128" t="s">
        <v>2232</v>
      </c>
      <c r="C128" t="s">
        <v>51</v>
      </c>
      <c r="D128" t="s">
        <v>230</v>
      </c>
      <c r="E128" t="s">
        <v>46</v>
      </c>
      <c r="F128" s="208">
        <v>44042</v>
      </c>
      <c r="G128" s="209">
        <v>1.2</v>
      </c>
      <c r="K128" s="14"/>
    </row>
    <row r="129" spans="1:11">
      <c r="A129" t="s">
        <v>2224</v>
      </c>
      <c r="B129" t="s">
        <v>2248</v>
      </c>
      <c r="C129" t="s">
        <v>294</v>
      </c>
      <c r="D129" t="s">
        <v>230</v>
      </c>
      <c r="E129" t="s">
        <v>221</v>
      </c>
      <c r="F129" s="208">
        <v>44111</v>
      </c>
      <c r="G129" s="209">
        <v>1.2</v>
      </c>
      <c r="K129" s="14"/>
    </row>
    <row r="130" spans="1:11">
      <c r="A130" t="s">
        <v>2217</v>
      </c>
      <c r="B130" t="s">
        <v>2241</v>
      </c>
      <c r="C130" t="s">
        <v>1561</v>
      </c>
      <c r="D130" t="s">
        <v>230</v>
      </c>
      <c r="E130" t="s">
        <v>47</v>
      </c>
      <c r="F130" s="208">
        <v>44062</v>
      </c>
      <c r="G130" s="209">
        <v>1.2</v>
      </c>
      <c r="K130" s="14"/>
    </row>
    <row r="131" spans="1:11">
      <c r="A131" t="s">
        <v>2223</v>
      </c>
      <c r="B131" t="s">
        <v>2247</v>
      </c>
      <c r="C131" t="s">
        <v>51</v>
      </c>
      <c r="D131" t="s">
        <v>230</v>
      </c>
      <c r="E131" t="s">
        <v>46</v>
      </c>
      <c r="F131" s="208">
        <v>44111</v>
      </c>
      <c r="G131" s="209">
        <v>1.2</v>
      </c>
      <c r="K131" s="14"/>
    </row>
    <row r="132" spans="1:11">
      <c r="A132" t="s">
        <v>2219</v>
      </c>
      <c r="B132" t="s">
        <v>2243</v>
      </c>
      <c r="C132" t="s">
        <v>51</v>
      </c>
      <c r="D132" t="s">
        <v>230</v>
      </c>
      <c r="E132" t="s">
        <v>46</v>
      </c>
      <c r="F132" s="208">
        <v>44105</v>
      </c>
      <c r="G132" s="209">
        <v>1.2</v>
      </c>
      <c r="K132" s="14"/>
    </row>
    <row r="133" spans="1:11">
      <c r="A133" t="s">
        <v>2489</v>
      </c>
      <c r="B133" t="s">
        <v>2488</v>
      </c>
      <c r="C133" t="s">
        <v>536</v>
      </c>
      <c r="D133" t="s">
        <v>230</v>
      </c>
      <c r="E133" t="s">
        <v>45</v>
      </c>
      <c r="F133" s="208">
        <v>44158</v>
      </c>
      <c r="G133" s="209">
        <v>1.2</v>
      </c>
      <c r="K133" s="14"/>
    </row>
    <row r="134" spans="1:11">
      <c r="A134" t="s">
        <v>2491</v>
      </c>
      <c r="B134" t="s">
        <v>2490</v>
      </c>
      <c r="C134" t="s">
        <v>294</v>
      </c>
      <c r="D134" t="s">
        <v>230</v>
      </c>
      <c r="E134" t="s">
        <v>221</v>
      </c>
      <c r="F134" s="208">
        <v>44029</v>
      </c>
      <c r="G134" s="209">
        <v>1.2</v>
      </c>
      <c r="K134" s="14"/>
    </row>
    <row r="135" spans="1:11">
      <c r="A135" t="s">
        <v>2493</v>
      </c>
      <c r="B135" t="s">
        <v>2492</v>
      </c>
      <c r="C135" t="s">
        <v>294</v>
      </c>
      <c r="D135" t="s">
        <v>230</v>
      </c>
      <c r="E135" t="s">
        <v>221</v>
      </c>
      <c r="F135" s="208">
        <v>44025</v>
      </c>
      <c r="G135" s="209">
        <v>1.2</v>
      </c>
      <c r="K135" s="14"/>
    </row>
    <row r="136" spans="1:11">
      <c r="A136" t="s">
        <v>2495</v>
      </c>
      <c r="B136" t="s">
        <v>2494</v>
      </c>
      <c r="C136" t="s">
        <v>294</v>
      </c>
      <c r="D136" t="s">
        <v>230</v>
      </c>
      <c r="E136" t="s">
        <v>221</v>
      </c>
      <c r="F136" s="208">
        <v>44053</v>
      </c>
      <c r="G136" s="209">
        <v>1.2</v>
      </c>
      <c r="K136" s="14"/>
    </row>
    <row r="137" spans="1:11">
      <c r="A137" t="s">
        <v>2497</v>
      </c>
      <c r="B137" t="s">
        <v>2496</v>
      </c>
      <c r="C137" t="s">
        <v>294</v>
      </c>
      <c r="D137" t="s">
        <v>230</v>
      </c>
      <c r="E137" t="s">
        <v>221</v>
      </c>
      <c r="F137" s="208">
        <v>44049</v>
      </c>
      <c r="G137" s="209">
        <v>1.2</v>
      </c>
      <c r="K137" s="14"/>
    </row>
    <row r="138" spans="1:11">
      <c r="A138" t="s">
        <v>2499</v>
      </c>
      <c r="B138" t="s">
        <v>2498</v>
      </c>
      <c r="C138" t="s">
        <v>294</v>
      </c>
      <c r="D138" t="s">
        <v>230</v>
      </c>
      <c r="E138" t="s">
        <v>221</v>
      </c>
      <c r="F138" s="208">
        <v>44033</v>
      </c>
      <c r="G138" s="209">
        <v>1.2</v>
      </c>
      <c r="K138" s="14"/>
    </row>
    <row r="139" spans="1:11">
      <c r="A139" t="s">
        <v>2503</v>
      </c>
      <c r="B139" t="s">
        <v>2502</v>
      </c>
      <c r="C139" t="s">
        <v>285</v>
      </c>
      <c r="D139" t="s">
        <v>230</v>
      </c>
      <c r="E139" t="s">
        <v>221</v>
      </c>
      <c r="F139" s="208">
        <v>44042</v>
      </c>
      <c r="G139" s="209">
        <v>1.2</v>
      </c>
      <c r="K139" s="14"/>
    </row>
    <row r="140" spans="1:11">
      <c r="A140" t="s">
        <v>2505</v>
      </c>
      <c r="B140" t="s">
        <v>2504</v>
      </c>
      <c r="C140" t="s">
        <v>294</v>
      </c>
      <c r="D140" t="s">
        <v>230</v>
      </c>
      <c r="E140" t="s">
        <v>221</v>
      </c>
      <c r="F140" s="208">
        <v>44041</v>
      </c>
      <c r="G140" s="209">
        <v>1.2</v>
      </c>
      <c r="K140" s="14"/>
    </row>
    <row r="141" spans="1:11">
      <c r="A141" t="s">
        <v>2507</v>
      </c>
      <c r="B141" t="s">
        <v>2506</v>
      </c>
      <c r="C141" t="s">
        <v>546</v>
      </c>
      <c r="D141" t="s">
        <v>230</v>
      </c>
      <c r="E141" t="s">
        <v>45</v>
      </c>
      <c r="F141" s="208">
        <v>44119</v>
      </c>
      <c r="G141" s="209">
        <v>1.2</v>
      </c>
      <c r="K141" s="14"/>
    </row>
    <row r="142" spans="1:11">
      <c r="A142" t="s">
        <v>2509</v>
      </c>
      <c r="B142" t="s">
        <v>2508</v>
      </c>
      <c r="C142" t="s">
        <v>550</v>
      </c>
      <c r="D142" t="s">
        <v>230</v>
      </c>
      <c r="E142" t="s">
        <v>45</v>
      </c>
      <c r="F142" s="208">
        <v>44126</v>
      </c>
      <c r="G142" s="209">
        <v>1.2</v>
      </c>
      <c r="K142" s="14"/>
    </row>
    <row r="143" spans="1:11">
      <c r="A143" t="s">
        <v>2511</v>
      </c>
      <c r="B143" t="s">
        <v>2510</v>
      </c>
      <c r="C143" t="s">
        <v>536</v>
      </c>
      <c r="D143" t="s">
        <v>230</v>
      </c>
      <c r="E143" t="s">
        <v>45</v>
      </c>
      <c r="F143" s="208">
        <v>44119</v>
      </c>
      <c r="G143" s="209">
        <v>1.2</v>
      </c>
      <c r="K143" s="14"/>
    </row>
    <row r="144" spans="1:11">
      <c r="A144" t="s">
        <v>2515</v>
      </c>
      <c r="B144" t="s">
        <v>2514</v>
      </c>
      <c r="C144" t="s">
        <v>550</v>
      </c>
      <c r="D144" t="s">
        <v>230</v>
      </c>
      <c r="E144" t="s">
        <v>45</v>
      </c>
      <c r="F144" s="208">
        <v>44103</v>
      </c>
      <c r="G144" s="209">
        <v>1.2</v>
      </c>
      <c r="K144" s="14"/>
    </row>
    <row r="145" spans="1:11">
      <c r="A145" t="s">
        <v>2517</v>
      </c>
      <c r="B145" t="s">
        <v>2516</v>
      </c>
      <c r="C145" t="s">
        <v>536</v>
      </c>
      <c r="D145" t="s">
        <v>230</v>
      </c>
      <c r="E145" t="s">
        <v>45</v>
      </c>
      <c r="F145" s="208">
        <v>44119</v>
      </c>
      <c r="G145" s="209">
        <v>1.2</v>
      </c>
      <c r="K145" s="14"/>
    </row>
    <row r="146" spans="1:11">
      <c r="A146" t="s">
        <v>2519</v>
      </c>
      <c r="B146" t="s">
        <v>2518</v>
      </c>
      <c r="C146" t="s">
        <v>294</v>
      </c>
      <c r="D146" t="s">
        <v>230</v>
      </c>
      <c r="E146" t="s">
        <v>221</v>
      </c>
      <c r="F146" s="208">
        <v>44075</v>
      </c>
      <c r="G146" s="209">
        <v>1.2</v>
      </c>
      <c r="K146" s="14"/>
    </row>
    <row r="147" spans="1:11">
      <c r="A147" t="s">
        <v>2521</v>
      </c>
      <c r="B147" t="s">
        <v>2520</v>
      </c>
      <c r="C147" t="s">
        <v>267</v>
      </c>
      <c r="D147" t="s">
        <v>230</v>
      </c>
      <c r="E147" t="s">
        <v>221</v>
      </c>
      <c r="F147" s="208">
        <v>44026</v>
      </c>
      <c r="G147" s="209">
        <v>1.2</v>
      </c>
      <c r="K147" s="14"/>
    </row>
    <row r="148" spans="1:11">
      <c r="A148" t="s">
        <v>2523</v>
      </c>
      <c r="B148" t="s">
        <v>2522</v>
      </c>
      <c r="C148" t="s">
        <v>294</v>
      </c>
      <c r="D148" t="s">
        <v>230</v>
      </c>
      <c r="E148" t="s">
        <v>221</v>
      </c>
      <c r="F148" s="208">
        <v>44026</v>
      </c>
      <c r="G148" s="209">
        <v>1.2</v>
      </c>
      <c r="K148" s="14"/>
    </row>
    <row r="149" spans="1:11">
      <c r="A149" t="s">
        <v>2525</v>
      </c>
      <c r="B149" t="s">
        <v>2524</v>
      </c>
      <c r="C149" t="s">
        <v>294</v>
      </c>
      <c r="D149" t="s">
        <v>230</v>
      </c>
      <c r="E149" t="s">
        <v>221</v>
      </c>
      <c r="F149" s="208">
        <v>44034</v>
      </c>
      <c r="G149" s="209">
        <v>1.2</v>
      </c>
      <c r="K149" s="14"/>
    </row>
    <row r="150" spans="1:11">
      <c r="A150" t="s">
        <v>2527</v>
      </c>
      <c r="B150" t="s">
        <v>2526</v>
      </c>
      <c r="C150" t="s">
        <v>665</v>
      </c>
      <c r="D150" t="s">
        <v>230</v>
      </c>
      <c r="E150" t="s">
        <v>221</v>
      </c>
      <c r="F150" s="208">
        <v>44054</v>
      </c>
      <c r="G150" s="209">
        <v>1.2</v>
      </c>
      <c r="K150" s="14"/>
    </row>
    <row r="151" spans="1:11">
      <c r="A151" t="s">
        <v>2531</v>
      </c>
      <c r="B151" t="s">
        <v>2530</v>
      </c>
      <c r="C151" t="s">
        <v>294</v>
      </c>
      <c r="D151" t="s">
        <v>230</v>
      </c>
      <c r="E151" t="s">
        <v>221</v>
      </c>
      <c r="F151" s="208">
        <v>44048</v>
      </c>
      <c r="G151" s="209">
        <v>1.2</v>
      </c>
      <c r="K151" s="14"/>
    </row>
    <row r="152" spans="1:11">
      <c r="A152" t="s">
        <v>2533</v>
      </c>
      <c r="B152" t="s">
        <v>2532</v>
      </c>
      <c r="C152" t="s">
        <v>294</v>
      </c>
      <c r="D152" t="s">
        <v>230</v>
      </c>
      <c r="E152" t="s">
        <v>221</v>
      </c>
      <c r="F152" s="208">
        <v>44025</v>
      </c>
      <c r="G152" s="209">
        <v>1.2</v>
      </c>
      <c r="K152" s="14"/>
    </row>
    <row r="153" spans="1:11">
      <c r="A153" t="s">
        <v>2535</v>
      </c>
      <c r="B153" t="s">
        <v>2534</v>
      </c>
      <c r="C153" t="s">
        <v>2047</v>
      </c>
      <c r="D153" t="s">
        <v>230</v>
      </c>
      <c r="E153" t="s">
        <v>221</v>
      </c>
      <c r="F153" s="208">
        <v>44046</v>
      </c>
      <c r="G153" s="209">
        <v>1.2</v>
      </c>
      <c r="K153" s="14"/>
    </row>
    <row r="154" spans="1:11">
      <c r="A154" t="s">
        <v>2537</v>
      </c>
      <c r="B154" t="s">
        <v>2536</v>
      </c>
      <c r="C154" t="s">
        <v>267</v>
      </c>
      <c r="D154" t="s">
        <v>230</v>
      </c>
      <c r="E154" t="s">
        <v>221</v>
      </c>
      <c r="F154" s="208">
        <v>44034</v>
      </c>
      <c r="G154" s="209">
        <v>1.2</v>
      </c>
      <c r="K154" s="14"/>
    </row>
    <row r="155" spans="1:11">
      <c r="A155" t="s">
        <v>2539</v>
      </c>
      <c r="B155" t="s">
        <v>2538</v>
      </c>
      <c r="C155" t="s">
        <v>536</v>
      </c>
      <c r="D155" t="s">
        <v>230</v>
      </c>
      <c r="E155" t="s">
        <v>45</v>
      </c>
      <c r="F155" s="208">
        <v>44119</v>
      </c>
      <c r="G155" s="209">
        <v>1.2</v>
      </c>
      <c r="K155" s="14"/>
    </row>
    <row r="156" spans="1:11">
      <c r="A156" t="s">
        <v>2541</v>
      </c>
      <c r="B156" t="s">
        <v>2540</v>
      </c>
      <c r="C156" t="s">
        <v>294</v>
      </c>
      <c r="D156" t="s">
        <v>230</v>
      </c>
      <c r="E156" t="s">
        <v>221</v>
      </c>
      <c r="F156" s="208">
        <v>44075</v>
      </c>
      <c r="G156" s="209">
        <v>1.2</v>
      </c>
      <c r="K156" s="14"/>
    </row>
    <row r="157" spans="1:11">
      <c r="A157" t="s">
        <v>2543</v>
      </c>
      <c r="B157" t="s">
        <v>2542</v>
      </c>
      <c r="C157" t="s">
        <v>536</v>
      </c>
      <c r="D157" t="s">
        <v>230</v>
      </c>
      <c r="E157" t="s">
        <v>45</v>
      </c>
      <c r="F157" s="208">
        <v>44085</v>
      </c>
      <c r="G157" s="209">
        <v>1.2</v>
      </c>
      <c r="K157" s="14"/>
    </row>
    <row r="158" spans="1:11">
      <c r="A158" t="s">
        <v>2545</v>
      </c>
      <c r="B158" t="s">
        <v>2544</v>
      </c>
      <c r="C158" t="s">
        <v>1590</v>
      </c>
      <c r="D158" t="s">
        <v>230</v>
      </c>
      <c r="E158" t="s">
        <v>90</v>
      </c>
      <c r="F158" s="208">
        <v>44036</v>
      </c>
      <c r="G158" s="209">
        <v>1.2</v>
      </c>
      <c r="K158" s="14"/>
    </row>
    <row r="159" spans="1:11">
      <c r="A159" t="s">
        <v>2547</v>
      </c>
      <c r="B159" t="s">
        <v>2546</v>
      </c>
      <c r="C159" t="s">
        <v>2047</v>
      </c>
      <c r="D159" t="s">
        <v>230</v>
      </c>
      <c r="E159" t="s">
        <v>221</v>
      </c>
      <c r="F159" s="208">
        <v>44033</v>
      </c>
      <c r="G159" s="209">
        <v>1.2</v>
      </c>
      <c r="K159" s="14"/>
    </row>
    <row r="160" spans="1:11">
      <c r="A160" t="s">
        <v>2549</v>
      </c>
      <c r="B160" t="s">
        <v>2548</v>
      </c>
      <c r="C160" t="s">
        <v>536</v>
      </c>
      <c r="D160" t="s">
        <v>230</v>
      </c>
      <c r="E160" t="s">
        <v>45</v>
      </c>
      <c r="F160" s="208">
        <v>44085</v>
      </c>
      <c r="G160" s="209">
        <v>1.2</v>
      </c>
      <c r="K160" s="14"/>
    </row>
    <row r="161" spans="1:11">
      <c r="A161" t="s">
        <v>2551</v>
      </c>
      <c r="B161" t="s">
        <v>2550</v>
      </c>
      <c r="C161" t="s">
        <v>146</v>
      </c>
      <c r="D161" t="s">
        <v>230</v>
      </c>
      <c r="E161" t="s">
        <v>46</v>
      </c>
      <c r="F161" s="208">
        <v>44228</v>
      </c>
      <c r="G161" s="209">
        <v>1.2</v>
      </c>
      <c r="K161" s="14"/>
    </row>
    <row r="162" spans="1:11">
      <c r="A162" t="s">
        <v>3010</v>
      </c>
      <c r="B162" t="s">
        <v>3033</v>
      </c>
      <c r="C162" t="s">
        <v>294</v>
      </c>
      <c r="D162" t="s">
        <v>230</v>
      </c>
      <c r="E162" t="s">
        <v>221</v>
      </c>
      <c r="F162" s="208">
        <v>44322</v>
      </c>
      <c r="G162" s="209">
        <v>8</v>
      </c>
      <c r="K162" s="14"/>
    </row>
    <row r="163" spans="1:11">
      <c r="A163" t="s">
        <v>3023</v>
      </c>
      <c r="B163" t="s">
        <v>3047</v>
      </c>
      <c r="C163" t="s">
        <v>63</v>
      </c>
      <c r="D163" t="s">
        <v>230</v>
      </c>
      <c r="E163" t="s">
        <v>46</v>
      </c>
      <c r="F163" s="208">
        <v>44456</v>
      </c>
      <c r="G163" s="209">
        <v>1.2</v>
      </c>
      <c r="K163" s="14"/>
    </row>
    <row r="164" spans="1:11">
      <c r="A164" t="s">
        <v>3024</v>
      </c>
      <c r="B164" t="s">
        <v>3048</v>
      </c>
      <c r="C164" t="s">
        <v>63</v>
      </c>
      <c r="D164" t="s">
        <v>230</v>
      </c>
      <c r="E164" t="s">
        <v>46</v>
      </c>
      <c r="F164" s="208">
        <v>44456</v>
      </c>
      <c r="G164" s="209">
        <v>1.2</v>
      </c>
      <c r="K164" s="14"/>
    </row>
    <row r="165" spans="1:11">
      <c r="A165" t="s">
        <v>3025</v>
      </c>
      <c r="B165" t="s">
        <v>3049</v>
      </c>
      <c r="C165" t="s">
        <v>63</v>
      </c>
      <c r="D165" t="s">
        <v>230</v>
      </c>
      <c r="E165" t="s">
        <v>46</v>
      </c>
      <c r="F165" s="208">
        <v>44442</v>
      </c>
      <c r="G165" s="209">
        <v>1.2</v>
      </c>
      <c r="K165" s="14"/>
    </row>
    <row r="166" spans="1:11">
      <c r="A166" t="s">
        <v>3026</v>
      </c>
      <c r="B166" t="s">
        <v>3050</v>
      </c>
      <c r="C166" t="s">
        <v>922</v>
      </c>
      <c r="D166" t="s">
        <v>230</v>
      </c>
      <c r="E166" t="s">
        <v>46</v>
      </c>
      <c r="F166" s="208">
        <v>44406</v>
      </c>
      <c r="G166" s="209">
        <v>1.2</v>
      </c>
      <c r="K166" s="14"/>
    </row>
    <row r="167" spans="1:11">
      <c r="A167" t="s">
        <v>3027</v>
      </c>
      <c r="B167" t="s">
        <v>3051</v>
      </c>
      <c r="C167" t="s">
        <v>574</v>
      </c>
      <c r="D167" t="s">
        <v>230</v>
      </c>
      <c r="E167" t="s">
        <v>45</v>
      </c>
      <c r="F167" s="208">
        <v>44348</v>
      </c>
      <c r="G167" s="209">
        <v>1.2</v>
      </c>
      <c r="K167" s="14"/>
    </row>
    <row r="168" spans="1:11">
      <c r="A168" t="s">
        <v>3028</v>
      </c>
      <c r="B168" t="s">
        <v>3052</v>
      </c>
      <c r="C168" t="s">
        <v>536</v>
      </c>
      <c r="D168" t="s">
        <v>230</v>
      </c>
      <c r="E168" t="s">
        <v>45</v>
      </c>
      <c r="F168" s="208">
        <v>44341</v>
      </c>
      <c r="G168" s="209">
        <v>1.2</v>
      </c>
      <c r="K168" s="14"/>
    </row>
    <row r="169" spans="1:11">
      <c r="A169" t="s">
        <v>3029</v>
      </c>
      <c r="B169" t="s">
        <v>3053</v>
      </c>
      <c r="C169" t="s">
        <v>688</v>
      </c>
      <c r="D169" t="s">
        <v>230</v>
      </c>
      <c r="E169" t="s">
        <v>47</v>
      </c>
      <c r="F169" s="208">
        <v>44322</v>
      </c>
      <c r="G169" s="209">
        <v>1.2</v>
      </c>
      <c r="K169" s="14"/>
    </row>
    <row r="170" spans="1:11">
      <c r="A170" t="s">
        <v>3030</v>
      </c>
      <c r="B170" t="s">
        <v>3054</v>
      </c>
      <c r="C170" t="s">
        <v>536</v>
      </c>
      <c r="D170" t="s">
        <v>230</v>
      </c>
      <c r="E170" t="s">
        <v>45</v>
      </c>
      <c r="F170" s="208">
        <v>44316</v>
      </c>
      <c r="G170" s="209">
        <v>1.2</v>
      </c>
      <c r="K170" s="14"/>
    </row>
    <row r="171" spans="1:11">
      <c r="A171" t="s">
        <v>3031</v>
      </c>
      <c r="B171" t="s">
        <v>3055</v>
      </c>
      <c r="C171" t="s">
        <v>1059</v>
      </c>
      <c r="D171" t="s">
        <v>230</v>
      </c>
      <c r="E171" t="s">
        <v>47</v>
      </c>
      <c r="F171" s="208">
        <v>44314</v>
      </c>
      <c r="G171" s="209">
        <v>1.2</v>
      </c>
      <c r="K171" s="14"/>
    </row>
    <row r="172" spans="1:11">
      <c r="A172" t="s">
        <v>3433</v>
      </c>
      <c r="B172" t="s">
        <v>3417</v>
      </c>
      <c r="C172" t="s">
        <v>665</v>
      </c>
      <c r="D172" t="s">
        <v>230</v>
      </c>
      <c r="E172" t="s">
        <v>221</v>
      </c>
      <c r="F172" s="208">
        <v>44546</v>
      </c>
      <c r="G172" s="209">
        <v>1.2</v>
      </c>
      <c r="K172" s="14"/>
    </row>
    <row r="173" spans="1:11">
      <c r="A173" t="s">
        <v>3434</v>
      </c>
      <c r="B173" t="s">
        <v>3418</v>
      </c>
      <c r="C173" t="s">
        <v>574</v>
      </c>
      <c r="D173" t="s">
        <v>230</v>
      </c>
      <c r="E173" t="s">
        <v>45</v>
      </c>
      <c r="F173" s="208">
        <v>44755</v>
      </c>
      <c r="G173" s="209">
        <v>1.2</v>
      </c>
      <c r="K173" s="14"/>
    </row>
    <row r="174" spans="1:11">
      <c r="A174" t="s">
        <v>3435</v>
      </c>
      <c r="B174" t="s">
        <v>3419</v>
      </c>
      <c r="C174" t="s">
        <v>574</v>
      </c>
      <c r="D174" t="s">
        <v>230</v>
      </c>
      <c r="E174" t="s">
        <v>45</v>
      </c>
      <c r="F174" s="208">
        <v>44714</v>
      </c>
      <c r="G174" s="209">
        <v>1.2</v>
      </c>
      <c r="K174" s="14"/>
    </row>
    <row r="175" spans="1:11">
      <c r="A175" t="s">
        <v>3436</v>
      </c>
      <c r="B175" t="s">
        <v>3420</v>
      </c>
      <c r="C175" t="s">
        <v>146</v>
      </c>
      <c r="D175" t="s">
        <v>230</v>
      </c>
      <c r="E175" t="s">
        <v>46</v>
      </c>
      <c r="F175" s="208">
        <v>44714</v>
      </c>
      <c r="G175" s="209">
        <v>1.2</v>
      </c>
      <c r="K175" s="14"/>
    </row>
    <row r="176" spans="1:11">
      <c r="A176" t="s">
        <v>3437</v>
      </c>
      <c r="B176" t="s">
        <v>3421</v>
      </c>
      <c r="C176" t="s">
        <v>267</v>
      </c>
      <c r="D176" t="s">
        <v>230</v>
      </c>
      <c r="E176" t="s">
        <v>221</v>
      </c>
      <c r="F176" s="208">
        <v>44714</v>
      </c>
      <c r="G176" s="209">
        <v>1.2</v>
      </c>
      <c r="K176" s="14"/>
    </row>
    <row r="177" spans="1:11">
      <c r="A177" t="s">
        <v>3438</v>
      </c>
      <c r="B177" t="s">
        <v>3422</v>
      </c>
      <c r="C177" t="s">
        <v>574</v>
      </c>
      <c r="D177" t="s">
        <v>230</v>
      </c>
      <c r="E177" t="s">
        <v>45</v>
      </c>
      <c r="F177" s="208">
        <v>44714</v>
      </c>
      <c r="G177" s="209">
        <v>1.2</v>
      </c>
      <c r="K177" s="14"/>
    </row>
    <row r="178" spans="1:11">
      <c r="A178" t="s">
        <v>3439</v>
      </c>
      <c r="B178" t="s">
        <v>3423</v>
      </c>
      <c r="C178" t="s">
        <v>294</v>
      </c>
      <c r="D178" t="s">
        <v>230</v>
      </c>
      <c r="E178" t="s">
        <v>221</v>
      </c>
      <c r="F178" s="208">
        <v>44706</v>
      </c>
      <c r="G178" s="209">
        <v>1.2</v>
      </c>
      <c r="K178" s="14"/>
    </row>
    <row r="179" spans="1:11">
      <c r="A179" t="s">
        <v>3440</v>
      </c>
      <c r="B179" t="s">
        <v>3424</v>
      </c>
      <c r="C179" t="s">
        <v>536</v>
      </c>
      <c r="D179" t="s">
        <v>230</v>
      </c>
      <c r="E179" t="s">
        <v>45</v>
      </c>
      <c r="F179" s="208">
        <v>44706</v>
      </c>
      <c r="G179" s="209">
        <v>1.2</v>
      </c>
      <c r="K179" s="14"/>
    </row>
    <row r="180" spans="1:11">
      <c r="A180" t="s">
        <v>3441</v>
      </c>
      <c r="B180" t="s">
        <v>3425</v>
      </c>
      <c r="C180" t="s">
        <v>294</v>
      </c>
      <c r="D180" t="s">
        <v>230</v>
      </c>
      <c r="E180" t="s">
        <v>221</v>
      </c>
      <c r="F180" s="208">
        <v>44699</v>
      </c>
      <c r="G180" s="209">
        <v>1.2</v>
      </c>
      <c r="K180" s="14"/>
    </row>
    <row r="181" spans="1:11">
      <c r="A181" t="s">
        <v>3442</v>
      </c>
      <c r="B181" t="s">
        <v>3426</v>
      </c>
      <c r="C181" t="s">
        <v>294</v>
      </c>
      <c r="D181" t="s">
        <v>230</v>
      </c>
      <c r="E181" t="s">
        <v>221</v>
      </c>
      <c r="F181" s="208">
        <v>44699</v>
      </c>
      <c r="G181" s="209">
        <v>1.2</v>
      </c>
      <c r="K181" s="14"/>
    </row>
    <row r="182" spans="1:11">
      <c r="A182" t="s">
        <v>3443</v>
      </c>
      <c r="B182" t="s">
        <v>3427</v>
      </c>
      <c r="C182" t="s">
        <v>294</v>
      </c>
      <c r="D182" t="s">
        <v>230</v>
      </c>
      <c r="E182" t="s">
        <v>221</v>
      </c>
      <c r="F182" s="208">
        <v>44699</v>
      </c>
      <c r="G182" s="209">
        <v>1.2</v>
      </c>
      <c r="K182" s="14"/>
    </row>
    <row r="183" spans="1:11">
      <c r="A183" t="s">
        <v>3444</v>
      </c>
      <c r="B183" t="s">
        <v>3428</v>
      </c>
      <c r="C183" t="s">
        <v>294</v>
      </c>
      <c r="D183" t="s">
        <v>230</v>
      </c>
      <c r="E183" t="s">
        <v>221</v>
      </c>
      <c r="F183" s="208">
        <v>44692</v>
      </c>
      <c r="G183" s="209">
        <v>1.2</v>
      </c>
      <c r="K183" s="14"/>
    </row>
    <row r="184" spans="1:11">
      <c r="A184" t="s">
        <v>3445</v>
      </c>
      <c r="B184" t="s">
        <v>3429</v>
      </c>
      <c r="C184" t="s">
        <v>294</v>
      </c>
      <c r="D184" t="s">
        <v>230</v>
      </c>
      <c r="E184" t="s">
        <v>221</v>
      </c>
      <c r="F184" s="208">
        <v>44692</v>
      </c>
      <c r="G184" s="209">
        <v>1.2</v>
      </c>
      <c r="K184" s="14"/>
    </row>
    <row r="185" spans="1:11">
      <c r="A185" t="s">
        <v>3446</v>
      </c>
      <c r="B185" t="s">
        <v>3430</v>
      </c>
      <c r="C185" t="s">
        <v>294</v>
      </c>
      <c r="D185" t="s">
        <v>230</v>
      </c>
      <c r="E185" t="s">
        <v>221</v>
      </c>
      <c r="F185" s="208">
        <v>44692</v>
      </c>
      <c r="G185" s="209">
        <v>1.2</v>
      </c>
      <c r="K185" s="14"/>
    </row>
    <row r="186" spans="1:11">
      <c r="A186" t="s">
        <v>3447</v>
      </c>
      <c r="B186" t="s">
        <v>3431</v>
      </c>
      <c r="C186" t="s">
        <v>294</v>
      </c>
      <c r="D186" t="s">
        <v>230</v>
      </c>
      <c r="E186" t="s">
        <v>221</v>
      </c>
      <c r="F186" s="208">
        <v>44685</v>
      </c>
      <c r="G186" s="209">
        <v>1.2</v>
      </c>
      <c r="K186" s="14"/>
    </row>
    <row r="187" spans="1:11">
      <c r="A187" t="s">
        <v>1905</v>
      </c>
      <c r="B187" t="s">
        <v>1906</v>
      </c>
      <c r="C187" t="s">
        <v>1867</v>
      </c>
      <c r="D187" t="s">
        <v>230</v>
      </c>
      <c r="E187" t="s">
        <v>221</v>
      </c>
      <c r="F187" s="208">
        <v>42828</v>
      </c>
      <c r="G187" s="209">
        <v>1.1299999999999999</v>
      </c>
      <c r="K187" s="14"/>
    </row>
    <row r="188" spans="1:11">
      <c r="A188" t="s">
        <v>1909</v>
      </c>
      <c r="B188" t="s">
        <v>1910</v>
      </c>
      <c r="C188" t="s">
        <v>665</v>
      </c>
      <c r="D188" t="s">
        <v>230</v>
      </c>
      <c r="E188" t="s">
        <v>221</v>
      </c>
      <c r="F188" s="208">
        <v>42891</v>
      </c>
      <c r="G188" s="209">
        <v>1.1299999999999999</v>
      </c>
      <c r="K188" s="14"/>
    </row>
    <row r="189" spans="1:11">
      <c r="A189" t="s">
        <v>1911</v>
      </c>
      <c r="B189" t="s">
        <v>1912</v>
      </c>
      <c r="C189" t="s">
        <v>294</v>
      </c>
      <c r="D189" t="s">
        <v>230</v>
      </c>
      <c r="E189" t="s">
        <v>221</v>
      </c>
      <c r="F189" s="208">
        <v>42856</v>
      </c>
      <c r="G189" s="209">
        <v>1.1299999999999999</v>
      </c>
      <c r="K189" s="14"/>
    </row>
    <row r="190" spans="1:11">
      <c r="A190" t="s">
        <v>1913</v>
      </c>
      <c r="B190" t="s">
        <v>1914</v>
      </c>
      <c r="C190" t="s">
        <v>550</v>
      </c>
      <c r="D190" t="s">
        <v>230</v>
      </c>
      <c r="E190" t="s">
        <v>45</v>
      </c>
      <c r="F190" s="208">
        <v>43201</v>
      </c>
      <c r="G190" s="209">
        <v>1.1299999999999999</v>
      </c>
      <c r="K190" s="14"/>
    </row>
    <row r="191" spans="1:11">
      <c r="A191" t="s">
        <v>1918</v>
      </c>
      <c r="B191" t="s">
        <v>1919</v>
      </c>
      <c r="C191" t="s">
        <v>267</v>
      </c>
      <c r="D191" t="s">
        <v>230</v>
      </c>
      <c r="E191" t="s">
        <v>221</v>
      </c>
      <c r="F191" s="208">
        <v>42886</v>
      </c>
      <c r="G191" s="209">
        <v>1.1299999999999999</v>
      </c>
      <c r="K191" s="14"/>
    </row>
    <row r="192" spans="1:11">
      <c r="A192" t="s">
        <v>1975</v>
      </c>
      <c r="B192" t="s">
        <v>1976</v>
      </c>
      <c r="C192" t="s">
        <v>665</v>
      </c>
      <c r="D192" t="s">
        <v>230</v>
      </c>
      <c r="E192" t="s">
        <v>221</v>
      </c>
      <c r="F192" s="208">
        <v>42914</v>
      </c>
      <c r="G192" s="209">
        <v>1.1299999999999999</v>
      </c>
      <c r="K192" s="14"/>
    </row>
    <row r="193" spans="1:11">
      <c r="A193" t="s">
        <v>2147</v>
      </c>
      <c r="B193" t="s">
        <v>2148</v>
      </c>
      <c r="C193" t="s">
        <v>294</v>
      </c>
      <c r="D193" t="s">
        <v>230</v>
      </c>
      <c r="E193" t="s">
        <v>221</v>
      </c>
      <c r="F193" s="208">
        <v>42856</v>
      </c>
      <c r="G193" s="209">
        <v>1.1299999999999999</v>
      </c>
      <c r="K193" s="14"/>
    </row>
    <row r="194" spans="1:11">
      <c r="A194" t="s">
        <v>1948</v>
      </c>
      <c r="B194" t="s">
        <v>1949</v>
      </c>
      <c r="C194" t="s">
        <v>294</v>
      </c>
      <c r="D194" t="s">
        <v>230</v>
      </c>
      <c r="E194" t="s">
        <v>221</v>
      </c>
      <c r="F194" s="208">
        <v>43266</v>
      </c>
      <c r="G194" s="209">
        <v>1.1299999999999999</v>
      </c>
      <c r="K194" s="14"/>
    </row>
    <row r="195" spans="1:11">
      <c r="A195" t="s">
        <v>1950</v>
      </c>
      <c r="B195" t="s">
        <v>1951</v>
      </c>
      <c r="C195" t="s">
        <v>267</v>
      </c>
      <c r="D195" t="s">
        <v>230</v>
      </c>
      <c r="E195" t="s">
        <v>221</v>
      </c>
      <c r="F195" s="208">
        <v>42919</v>
      </c>
      <c r="G195" s="209">
        <v>1.1299999999999999</v>
      </c>
      <c r="K195" s="14"/>
    </row>
    <row r="196" spans="1:11">
      <c r="A196" t="s">
        <v>1979</v>
      </c>
      <c r="B196" t="s">
        <v>1980</v>
      </c>
      <c r="C196" t="s">
        <v>179</v>
      </c>
      <c r="D196" t="s">
        <v>230</v>
      </c>
      <c r="E196" t="s">
        <v>90</v>
      </c>
      <c r="F196" s="208">
        <v>42709</v>
      </c>
      <c r="G196" s="209">
        <v>1.1299999999999999</v>
      </c>
      <c r="K196" s="14"/>
    </row>
    <row r="197" spans="1:11">
      <c r="A197" t="s">
        <v>2004</v>
      </c>
      <c r="B197" t="s">
        <v>2005</v>
      </c>
      <c r="C197" t="s">
        <v>267</v>
      </c>
      <c r="D197" t="s">
        <v>230</v>
      </c>
      <c r="E197" t="s">
        <v>221</v>
      </c>
      <c r="F197" s="208">
        <v>42887</v>
      </c>
      <c r="G197" s="209">
        <v>1.1299999999999999</v>
      </c>
      <c r="K197" s="14"/>
    </row>
    <row r="198" spans="1:11">
      <c r="A198" t="s">
        <v>2010</v>
      </c>
      <c r="B198" t="s">
        <v>2011</v>
      </c>
      <c r="C198" t="s">
        <v>294</v>
      </c>
      <c r="D198" t="s">
        <v>230</v>
      </c>
      <c r="E198" t="s">
        <v>221</v>
      </c>
      <c r="F198" s="208">
        <v>43270</v>
      </c>
      <c r="G198" s="209">
        <v>1.1299999999999999</v>
      </c>
      <c r="K198" s="14"/>
    </row>
    <row r="199" spans="1:11">
      <c r="A199" t="s">
        <v>2012</v>
      </c>
      <c r="B199" t="s">
        <v>2013</v>
      </c>
      <c r="C199" t="s">
        <v>294</v>
      </c>
      <c r="D199" t="s">
        <v>230</v>
      </c>
      <c r="E199" t="s">
        <v>221</v>
      </c>
      <c r="F199" s="208">
        <v>42704</v>
      </c>
      <c r="G199" s="209">
        <v>1.1299999999999999</v>
      </c>
      <c r="K199" s="14"/>
    </row>
    <row r="200" spans="1:11">
      <c r="A200" t="s">
        <v>2016</v>
      </c>
      <c r="B200" t="s">
        <v>2017</v>
      </c>
      <c r="C200" t="s">
        <v>294</v>
      </c>
      <c r="D200" t="s">
        <v>230</v>
      </c>
      <c r="E200" t="s">
        <v>221</v>
      </c>
      <c r="F200" s="208">
        <v>42856</v>
      </c>
      <c r="G200" s="209">
        <v>1.1299999999999999</v>
      </c>
      <c r="K200" s="14"/>
    </row>
    <row r="201" spans="1:11">
      <c r="A201" t="s">
        <v>2018</v>
      </c>
      <c r="B201" t="s">
        <v>2019</v>
      </c>
      <c r="C201" t="s">
        <v>294</v>
      </c>
      <c r="D201" t="s">
        <v>230</v>
      </c>
      <c r="E201" t="s">
        <v>221</v>
      </c>
      <c r="F201" s="208">
        <v>43217</v>
      </c>
      <c r="G201" s="209">
        <v>1.1299999999999999</v>
      </c>
      <c r="K201" s="14"/>
    </row>
    <row r="202" spans="1:11">
      <c r="A202" t="s">
        <v>2020</v>
      </c>
      <c r="B202" t="s">
        <v>2021</v>
      </c>
      <c r="C202" t="s">
        <v>294</v>
      </c>
      <c r="D202" t="s">
        <v>230</v>
      </c>
      <c r="E202" t="s">
        <v>221</v>
      </c>
      <c r="F202" s="208">
        <v>43405</v>
      </c>
      <c r="G202" s="209">
        <v>1.1299999999999999</v>
      </c>
      <c r="K202" s="14"/>
    </row>
    <row r="203" spans="1:11">
      <c r="A203" t="s">
        <v>2022</v>
      </c>
      <c r="B203" t="s">
        <v>2023</v>
      </c>
      <c r="C203" t="s">
        <v>294</v>
      </c>
      <c r="D203" t="s">
        <v>230</v>
      </c>
      <c r="E203" t="s">
        <v>221</v>
      </c>
      <c r="F203" s="208">
        <v>42696</v>
      </c>
      <c r="G203" s="209">
        <v>1.1299999999999999</v>
      </c>
      <c r="K203" s="14"/>
    </row>
    <row r="204" spans="1:11">
      <c r="A204" t="s">
        <v>2028</v>
      </c>
      <c r="B204" t="s">
        <v>2029</v>
      </c>
      <c r="C204" t="s">
        <v>294</v>
      </c>
      <c r="D204" t="s">
        <v>230</v>
      </c>
      <c r="E204" t="s">
        <v>221</v>
      </c>
      <c r="F204" s="208">
        <v>42887</v>
      </c>
      <c r="G204" s="209">
        <v>1.1299999999999999</v>
      </c>
      <c r="K204" s="14"/>
    </row>
    <row r="205" spans="1:11">
      <c r="A205" t="s">
        <v>2036</v>
      </c>
      <c r="B205" t="s">
        <v>2037</v>
      </c>
      <c r="C205" t="s">
        <v>665</v>
      </c>
      <c r="D205" t="s">
        <v>230</v>
      </c>
      <c r="E205" t="s">
        <v>221</v>
      </c>
      <c r="F205" s="208">
        <v>43108</v>
      </c>
      <c r="G205" s="209">
        <v>1.1299999999999999</v>
      </c>
      <c r="K205" s="14"/>
    </row>
    <row r="206" spans="1:11">
      <c r="A206" t="s">
        <v>2052</v>
      </c>
      <c r="B206" t="s">
        <v>2053</v>
      </c>
      <c r="C206" t="s">
        <v>294</v>
      </c>
      <c r="D206" t="s">
        <v>230</v>
      </c>
      <c r="E206" t="s">
        <v>221</v>
      </c>
      <c r="F206" s="208">
        <v>42887</v>
      </c>
      <c r="G206" s="209">
        <v>1.1299999999999999</v>
      </c>
      <c r="K206" s="14"/>
    </row>
    <row r="207" spans="1:11">
      <c r="A207" t="s">
        <v>2054</v>
      </c>
      <c r="B207" t="s">
        <v>2055</v>
      </c>
      <c r="C207" t="s">
        <v>294</v>
      </c>
      <c r="D207" t="s">
        <v>230</v>
      </c>
      <c r="E207" t="s">
        <v>221</v>
      </c>
      <c r="F207" s="208">
        <v>42887</v>
      </c>
      <c r="G207" s="209">
        <v>1.1299999999999999</v>
      </c>
      <c r="K207" s="14"/>
    </row>
    <row r="208" spans="1:11">
      <c r="A208" t="s">
        <v>2062</v>
      </c>
      <c r="B208" t="s">
        <v>2063</v>
      </c>
      <c r="C208" t="s">
        <v>267</v>
      </c>
      <c r="D208" t="s">
        <v>230</v>
      </c>
      <c r="E208" t="s">
        <v>221</v>
      </c>
      <c r="F208" s="208">
        <v>43228</v>
      </c>
      <c r="G208" s="209">
        <v>1.1299999999999999</v>
      </c>
      <c r="K208" s="14"/>
    </row>
    <row r="209" spans="1:11">
      <c r="A209" t="s">
        <v>2066</v>
      </c>
      <c r="B209" t="s">
        <v>2067</v>
      </c>
      <c r="C209" t="s">
        <v>294</v>
      </c>
      <c r="D209" t="s">
        <v>230</v>
      </c>
      <c r="E209" t="s">
        <v>221</v>
      </c>
      <c r="F209" s="208">
        <v>42919</v>
      </c>
      <c r="G209" s="209">
        <v>1.1299999999999999</v>
      </c>
      <c r="K209" s="14"/>
    </row>
    <row r="210" spans="1:11">
      <c r="A210" t="s">
        <v>2068</v>
      </c>
      <c r="B210" t="s">
        <v>2069</v>
      </c>
      <c r="C210" t="s">
        <v>294</v>
      </c>
      <c r="D210" t="s">
        <v>230</v>
      </c>
      <c r="E210" t="s">
        <v>221</v>
      </c>
      <c r="F210" s="208">
        <v>42828</v>
      </c>
      <c r="G210" s="209">
        <v>1.1299999999999999</v>
      </c>
      <c r="K210" s="14"/>
    </row>
    <row r="211" spans="1:11">
      <c r="A211" t="s">
        <v>2070</v>
      </c>
      <c r="B211" t="s">
        <v>2071</v>
      </c>
      <c r="C211" t="s">
        <v>267</v>
      </c>
      <c r="D211" t="s">
        <v>230</v>
      </c>
      <c r="E211" t="s">
        <v>221</v>
      </c>
      <c r="F211" s="208">
        <v>43167</v>
      </c>
      <c r="G211" s="209">
        <v>1.1299999999999999</v>
      </c>
      <c r="K211" s="14"/>
    </row>
    <row r="212" spans="1:11">
      <c r="A212" t="s">
        <v>2074</v>
      </c>
      <c r="B212" t="s">
        <v>2075</v>
      </c>
      <c r="C212" t="s">
        <v>267</v>
      </c>
      <c r="D212" t="s">
        <v>230</v>
      </c>
      <c r="E212" t="s">
        <v>221</v>
      </c>
      <c r="F212" s="208">
        <v>42856</v>
      </c>
      <c r="G212" s="209">
        <v>1.1299999999999999</v>
      </c>
      <c r="K212" s="14"/>
    </row>
    <row r="213" spans="1:11">
      <c r="A213" t="s">
        <v>2084</v>
      </c>
      <c r="B213" t="s">
        <v>2085</v>
      </c>
      <c r="C213" t="s">
        <v>294</v>
      </c>
      <c r="D213" t="s">
        <v>230</v>
      </c>
      <c r="E213" t="s">
        <v>221</v>
      </c>
      <c r="F213" s="208">
        <v>43210</v>
      </c>
      <c r="G213" s="209">
        <v>1.1299999999999999</v>
      </c>
      <c r="K213" s="14"/>
    </row>
    <row r="214" spans="1:11">
      <c r="A214" t="s">
        <v>2088</v>
      </c>
      <c r="B214" t="s">
        <v>2089</v>
      </c>
      <c r="C214" t="s">
        <v>294</v>
      </c>
      <c r="D214" t="s">
        <v>230</v>
      </c>
      <c r="E214" t="s">
        <v>221</v>
      </c>
      <c r="F214" s="208">
        <v>42704</v>
      </c>
      <c r="G214" s="209">
        <v>1.1299999999999999</v>
      </c>
      <c r="K214" s="14"/>
    </row>
    <row r="215" spans="1:11">
      <c r="A215" t="s">
        <v>2099</v>
      </c>
      <c r="B215" t="s">
        <v>2100</v>
      </c>
      <c r="C215" t="s">
        <v>1590</v>
      </c>
      <c r="D215" t="s">
        <v>230</v>
      </c>
      <c r="E215" t="s">
        <v>90</v>
      </c>
      <c r="F215" s="208">
        <v>43244</v>
      </c>
      <c r="G215" s="209">
        <v>1.1299999999999999</v>
      </c>
      <c r="K215" s="14"/>
    </row>
    <row r="216" spans="1:11">
      <c r="A216" t="s">
        <v>2101</v>
      </c>
      <c r="B216" t="s">
        <v>2102</v>
      </c>
      <c r="C216" t="s">
        <v>294</v>
      </c>
      <c r="D216" t="s">
        <v>230</v>
      </c>
      <c r="E216" t="s">
        <v>221</v>
      </c>
      <c r="F216" s="208">
        <v>42767</v>
      </c>
      <c r="G216" s="209">
        <v>1.1299999999999999</v>
      </c>
      <c r="K216" s="14"/>
    </row>
    <row r="217" spans="1:11">
      <c r="A217" t="s">
        <v>2103</v>
      </c>
      <c r="B217" t="s">
        <v>2104</v>
      </c>
      <c r="C217" t="s">
        <v>294</v>
      </c>
      <c r="D217" t="s">
        <v>230</v>
      </c>
      <c r="E217" t="s">
        <v>221</v>
      </c>
      <c r="F217" s="208">
        <v>42692</v>
      </c>
      <c r="G217" s="209">
        <v>1.1299999999999999</v>
      </c>
      <c r="K217" s="14"/>
    </row>
    <row r="218" spans="1:11">
      <c r="A218" t="s">
        <v>2105</v>
      </c>
      <c r="B218" t="s">
        <v>2106</v>
      </c>
      <c r="C218" t="s">
        <v>665</v>
      </c>
      <c r="D218" t="s">
        <v>230</v>
      </c>
      <c r="E218" t="s">
        <v>221</v>
      </c>
      <c r="F218" s="208">
        <v>42943</v>
      </c>
      <c r="G218" s="209">
        <v>1.1299999999999999</v>
      </c>
      <c r="K218" s="14"/>
    </row>
    <row r="219" spans="1:11">
      <c r="A219" t="s">
        <v>2107</v>
      </c>
      <c r="B219" t="s">
        <v>2108</v>
      </c>
      <c r="C219" t="s">
        <v>294</v>
      </c>
      <c r="D219" t="s">
        <v>230</v>
      </c>
      <c r="E219" t="s">
        <v>221</v>
      </c>
      <c r="F219" s="208">
        <v>42828</v>
      </c>
      <c r="G219" s="209">
        <v>1.1299999999999999</v>
      </c>
      <c r="K219" s="14"/>
    </row>
    <row r="220" spans="1:11">
      <c r="A220" t="s">
        <v>2109</v>
      </c>
      <c r="B220" t="s">
        <v>2110</v>
      </c>
      <c r="C220" t="s">
        <v>2047</v>
      </c>
      <c r="D220" t="s">
        <v>230</v>
      </c>
      <c r="E220" t="s">
        <v>221</v>
      </c>
      <c r="F220" s="208">
        <v>42795</v>
      </c>
      <c r="G220" s="209">
        <v>1.1299999999999999</v>
      </c>
      <c r="K220" s="14"/>
    </row>
    <row r="221" spans="1:11">
      <c r="A221" t="s">
        <v>2111</v>
      </c>
      <c r="B221" t="s">
        <v>2112</v>
      </c>
      <c r="C221" t="s">
        <v>1590</v>
      </c>
      <c r="D221" t="s">
        <v>230</v>
      </c>
      <c r="E221" t="s">
        <v>90</v>
      </c>
      <c r="F221" s="208">
        <v>43222</v>
      </c>
      <c r="G221" s="209">
        <v>1.1299999999999999</v>
      </c>
      <c r="K221" s="14"/>
    </row>
    <row r="222" spans="1:11">
      <c r="A222" t="s">
        <v>2115</v>
      </c>
      <c r="B222" t="s">
        <v>2116</v>
      </c>
      <c r="C222" t="s">
        <v>294</v>
      </c>
      <c r="D222" t="s">
        <v>230</v>
      </c>
      <c r="E222" t="s">
        <v>221</v>
      </c>
      <c r="F222" s="208">
        <v>43242</v>
      </c>
      <c r="G222" s="209">
        <v>1.1299999999999999</v>
      </c>
      <c r="K222" s="14"/>
    </row>
    <row r="223" spans="1:11">
      <c r="A223" t="s">
        <v>2119</v>
      </c>
      <c r="B223" t="s">
        <v>2120</v>
      </c>
      <c r="C223" t="s">
        <v>2047</v>
      </c>
      <c r="D223" t="s">
        <v>230</v>
      </c>
      <c r="E223" t="s">
        <v>221</v>
      </c>
      <c r="F223" s="208">
        <v>42970</v>
      </c>
      <c r="G223" s="209">
        <v>1.1299999999999999</v>
      </c>
      <c r="K223" s="14"/>
    </row>
    <row r="224" spans="1:11">
      <c r="A224" t="s">
        <v>2121</v>
      </c>
      <c r="B224" t="s">
        <v>2122</v>
      </c>
      <c r="C224" t="s">
        <v>267</v>
      </c>
      <c r="D224" t="s">
        <v>230</v>
      </c>
      <c r="E224" t="s">
        <v>221</v>
      </c>
      <c r="F224" s="208">
        <v>42996</v>
      </c>
      <c r="G224" s="209">
        <v>1.1299999999999999</v>
      </c>
      <c r="K224" s="14"/>
    </row>
    <row r="225" spans="1:11">
      <c r="A225" t="s">
        <v>2153</v>
      </c>
      <c r="B225" t="s">
        <v>2154</v>
      </c>
      <c r="C225" t="s">
        <v>1867</v>
      </c>
      <c r="D225" t="s">
        <v>230</v>
      </c>
      <c r="E225" t="s">
        <v>221</v>
      </c>
      <c r="F225" s="208">
        <v>42860</v>
      </c>
      <c r="G225" s="209">
        <v>1.1299999999999999</v>
      </c>
      <c r="K225" s="14"/>
    </row>
    <row r="226" spans="1:11">
      <c r="A226" t="s">
        <v>2155</v>
      </c>
      <c r="B226" t="s">
        <v>2156</v>
      </c>
      <c r="C226" t="s">
        <v>294</v>
      </c>
      <c r="D226" t="s">
        <v>230</v>
      </c>
      <c r="E226" t="s">
        <v>221</v>
      </c>
      <c r="F226" s="208">
        <v>42767</v>
      </c>
      <c r="G226" s="209">
        <v>1.1299999999999999</v>
      </c>
      <c r="K226" s="14"/>
    </row>
    <row r="227" spans="1:11">
      <c r="A227" t="s">
        <v>1839</v>
      </c>
      <c r="B227" t="s">
        <v>1840</v>
      </c>
      <c r="C227" t="s">
        <v>294</v>
      </c>
      <c r="D227" t="s">
        <v>1816</v>
      </c>
      <c r="E227" t="s">
        <v>221</v>
      </c>
      <c r="F227" s="208">
        <v>43132</v>
      </c>
      <c r="G227" s="209">
        <v>1.08</v>
      </c>
      <c r="K227" s="14"/>
    </row>
    <row r="228" spans="1:11">
      <c r="A228" t="s">
        <v>2204</v>
      </c>
      <c r="B228" t="s">
        <v>2228</v>
      </c>
      <c r="C228" t="s">
        <v>294</v>
      </c>
      <c r="D228" t="s">
        <v>230</v>
      </c>
      <c r="E228" t="s">
        <v>221</v>
      </c>
      <c r="F228" s="208">
        <v>44022</v>
      </c>
      <c r="G228" s="209">
        <v>0.8</v>
      </c>
      <c r="K228" s="14"/>
    </row>
    <row r="229" spans="1:11">
      <c r="A229" t="s">
        <v>1952</v>
      </c>
      <c r="B229" t="s">
        <v>1953</v>
      </c>
      <c r="C229" t="s">
        <v>48</v>
      </c>
      <c r="D229" t="s">
        <v>230</v>
      </c>
      <c r="E229" t="s">
        <v>90</v>
      </c>
      <c r="F229" s="208">
        <v>43104</v>
      </c>
      <c r="G229" s="209">
        <v>0.8</v>
      </c>
      <c r="K229" s="14"/>
    </row>
    <row r="230" spans="1:11">
      <c r="A230" t="s">
        <v>1954</v>
      </c>
      <c r="B230" t="s">
        <v>1955</v>
      </c>
      <c r="C230" t="s">
        <v>239</v>
      </c>
      <c r="D230" t="s">
        <v>230</v>
      </c>
      <c r="E230" t="s">
        <v>90</v>
      </c>
      <c r="F230" s="208">
        <v>43040</v>
      </c>
      <c r="G230" s="209">
        <v>0.8</v>
      </c>
      <c r="K230" s="14"/>
    </row>
    <row r="231" spans="1:11">
      <c r="A231" t="s">
        <v>2206</v>
      </c>
      <c r="B231" t="s">
        <v>2230</v>
      </c>
      <c r="C231" t="s">
        <v>63</v>
      </c>
      <c r="D231" t="s">
        <v>230</v>
      </c>
      <c r="E231" t="s">
        <v>46</v>
      </c>
      <c r="F231" s="208">
        <v>43957</v>
      </c>
      <c r="G231" s="209">
        <v>0.8</v>
      </c>
      <c r="K231" s="14"/>
    </row>
    <row r="232" spans="1:11">
      <c r="A232" t="s">
        <v>1960</v>
      </c>
      <c r="B232" t="s">
        <v>1961</v>
      </c>
      <c r="C232" t="s">
        <v>239</v>
      </c>
      <c r="D232" t="s">
        <v>230</v>
      </c>
      <c r="E232" t="s">
        <v>90</v>
      </c>
      <c r="F232" s="208">
        <v>43070</v>
      </c>
      <c r="G232" s="209">
        <v>0.8</v>
      </c>
      <c r="K232" s="14"/>
    </row>
    <row r="233" spans="1:11">
      <c r="A233" t="s">
        <v>1962</v>
      </c>
      <c r="B233" t="s">
        <v>1963</v>
      </c>
      <c r="C233" t="s">
        <v>63</v>
      </c>
      <c r="D233" t="s">
        <v>230</v>
      </c>
      <c r="E233" t="s">
        <v>46</v>
      </c>
      <c r="F233" s="208">
        <v>43159</v>
      </c>
      <c r="G233" s="209">
        <v>0.8</v>
      </c>
      <c r="K233" s="14"/>
    </row>
    <row r="234" spans="1:11">
      <c r="A234" t="s">
        <v>1967</v>
      </c>
      <c r="B234" t="s">
        <v>1968</v>
      </c>
      <c r="C234" t="s">
        <v>63</v>
      </c>
      <c r="D234" t="s">
        <v>230</v>
      </c>
      <c r="E234" t="s">
        <v>46</v>
      </c>
      <c r="F234" s="208">
        <v>43139</v>
      </c>
      <c r="G234" s="209">
        <v>0.8</v>
      </c>
      <c r="K234" s="14"/>
    </row>
    <row r="235" spans="1:11">
      <c r="A235" t="s">
        <v>1969</v>
      </c>
      <c r="B235" t="s">
        <v>1970</v>
      </c>
      <c r="C235" t="s">
        <v>352</v>
      </c>
      <c r="D235" t="s">
        <v>230</v>
      </c>
      <c r="E235" t="s">
        <v>46</v>
      </c>
      <c r="F235" s="208">
        <v>43322</v>
      </c>
      <c r="G235" s="209">
        <v>0.8</v>
      </c>
      <c r="K235" s="14"/>
    </row>
    <row r="236" spans="1:11">
      <c r="A236" t="s">
        <v>1973</v>
      </c>
      <c r="B236" t="s">
        <v>1974</v>
      </c>
      <c r="C236" t="s">
        <v>239</v>
      </c>
      <c r="D236" t="s">
        <v>230</v>
      </c>
      <c r="E236" t="s">
        <v>90</v>
      </c>
      <c r="F236" s="208">
        <v>43077</v>
      </c>
      <c r="G236" s="209">
        <v>0.8</v>
      </c>
      <c r="K236" s="14"/>
    </row>
    <row r="237" spans="1:11">
      <c r="A237" t="s">
        <v>1983</v>
      </c>
      <c r="B237" t="s">
        <v>1984</v>
      </c>
      <c r="C237" t="s">
        <v>146</v>
      </c>
      <c r="D237" t="s">
        <v>230</v>
      </c>
      <c r="E237" t="s">
        <v>46</v>
      </c>
      <c r="F237" s="208">
        <v>43201</v>
      </c>
      <c r="G237" s="209">
        <v>0.8</v>
      </c>
      <c r="K237" s="14"/>
    </row>
    <row r="238" spans="1:11">
      <c r="A238" t="s">
        <v>1987</v>
      </c>
      <c r="B238" t="s">
        <v>1988</v>
      </c>
      <c r="C238" t="s">
        <v>48</v>
      </c>
      <c r="D238" t="s">
        <v>230</v>
      </c>
      <c r="E238" t="s">
        <v>90</v>
      </c>
      <c r="F238" s="208">
        <v>43901</v>
      </c>
      <c r="G238" s="209">
        <v>0.8</v>
      </c>
      <c r="K238" s="14"/>
    </row>
    <row r="239" spans="1:11">
      <c r="A239" t="s">
        <v>1989</v>
      </c>
      <c r="B239" t="s">
        <v>1990</v>
      </c>
      <c r="C239" t="s">
        <v>1991</v>
      </c>
      <c r="D239" t="s">
        <v>230</v>
      </c>
      <c r="E239" t="s">
        <v>90</v>
      </c>
      <c r="F239" s="208">
        <v>43201</v>
      </c>
      <c r="G239" s="209">
        <v>0.8</v>
      </c>
      <c r="K239" s="14"/>
    </row>
    <row r="240" spans="1:11">
      <c r="A240" t="s">
        <v>1992</v>
      </c>
      <c r="B240" t="s">
        <v>1993</v>
      </c>
      <c r="C240" t="s">
        <v>214</v>
      </c>
      <c r="D240" t="s">
        <v>230</v>
      </c>
      <c r="E240" t="s">
        <v>45</v>
      </c>
      <c r="F240" s="208">
        <v>43322</v>
      </c>
      <c r="G240" s="209">
        <v>0.8</v>
      </c>
      <c r="K240" s="14"/>
    </row>
    <row r="241" spans="1:11">
      <c r="A241" t="s">
        <v>2207</v>
      </c>
      <c r="B241" t="s">
        <v>2231</v>
      </c>
      <c r="C241" t="s">
        <v>281</v>
      </c>
      <c r="D241" t="s">
        <v>230</v>
      </c>
      <c r="E241" t="s">
        <v>90</v>
      </c>
      <c r="F241" s="208">
        <v>43964</v>
      </c>
      <c r="G241" s="209">
        <v>0.8</v>
      </c>
      <c r="K241" s="14"/>
    </row>
    <row r="242" spans="1:11">
      <c r="A242" t="s">
        <v>2209</v>
      </c>
      <c r="B242" t="s">
        <v>2233</v>
      </c>
      <c r="C242" t="s">
        <v>63</v>
      </c>
      <c r="D242" t="s">
        <v>230</v>
      </c>
      <c r="E242" t="s">
        <v>46</v>
      </c>
      <c r="F242" s="208">
        <v>43951</v>
      </c>
      <c r="G242" s="209">
        <v>0.8</v>
      </c>
      <c r="K242" s="14"/>
    </row>
    <row r="243" spans="1:11">
      <c r="A243" t="s">
        <v>1998</v>
      </c>
      <c r="B243" t="s">
        <v>1999</v>
      </c>
      <c r="C243" t="s">
        <v>592</v>
      </c>
      <c r="D243" t="s">
        <v>230</v>
      </c>
      <c r="E243" t="s">
        <v>46</v>
      </c>
      <c r="F243" s="208">
        <v>43370</v>
      </c>
      <c r="G243" s="209">
        <v>0.8</v>
      </c>
      <c r="K243" s="14"/>
    </row>
    <row r="244" spans="1:11">
      <c r="A244" t="s">
        <v>2210</v>
      </c>
      <c r="B244" t="s">
        <v>2234</v>
      </c>
      <c r="C244" t="s">
        <v>248</v>
      </c>
      <c r="D244" t="s">
        <v>230</v>
      </c>
      <c r="E244" t="s">
        <v>46</v>
      </c>
      <c r="F244" s="208">
        <v>43991</v>
      </c>
      <c r="G244" s="209">
        <v>0.8</v>
      </c>
      <c r="K244" s="14"/>
    </row>
    <row r="245" spans="1:11">
      <c r="A245" t="s">
        <v>2006</v>
      </c>
      <c r="B245" t="s">
        <v>2007</v>
      </c>
      <c r="C245" t="s">
        <v>352</v>
      </c>
      <c r="D245" t="s">
        <v>230</v>
      </c>
      <c r="E245" t="s">
        <v>46</v>
      </c>
      <c r="F245" s="208">
        <v>43201</v>
      </c>
      <c r="G245" s="209">
        <v>0.8</v>
      </c>
      <c r="K245" s="14"/>
    </row>
    <row r="246" spans="1:11">
      <c r="A246" t="s">
        <v>2211</v>
      </c>
      <c r="B246" t="s">
        <v>2235</v>
      </c>
      <c r="C246" t="s">
        <v>63</v>
      </c>
      <c r="D246" t="s">
        <v>230</v>
      </c>
      <c r="E246" t="s">
        <v>46</v>
      </c>
      <c r="F246" s="208">
        <v>43970</v>
      </c>
      <c r="G246" s="209">
        <v>0.8</v>
      </c>
      <c r="K246" s="14"/>
    </row>
    <row r="247" spans="1:11">
      <c r="A247" t="s">
        <v>2008</v>
      </c>
      <c r="B247" t="s">
        <v>2009</v>
      </c>
      <c r="C247" t="s">
        <v>394</v>
      </c>
      <c r="D247" t="s">
        <v>230</v>
      </c>
      <c r="E247" t="s">
        <v>90</v>
      </c>
      <c r="F247" s="208">
        <v>43333</v>
      </c>
      <c r="G247" s="209">
        <v>0.8</v>
      </c>
      <c r="K247" s="14"/>
    </row>
    <row r="248" spans="1:11">
      <c r="A248" t="s">
        <v>2014</v>
      </c>
      <c r="B248" t="s">
        <v>2015</v>
      </c>
      <c r="C248" t="s">
        <v>146</v>
      </c>
      <c r="D248" t="s">
        <v>230</v>
      </c>
      <c r="E248" t="s">
        <v>46</v>
      </c>
      <c r="F248" s="208">
        <v>43298</v>
      </c>
      <c r="G248" s="209">
        <v>0.8</v>
      </c>
      <c r="K248" s="14"/>
    </row>
    <row r="249" spans="1:11">
      <c r="A249" t="s">
        <v>2032</v>
      </c>
      <c r="B249" t="s">
        <v>2033</v>
      </c>
      <c r="C249" t="s">
        <v>294</v>
      </c>
      <c r="D249" t="s">
        <v>230</v>
      </c>
      <c r="E249" t="s">
        <v>221</v>
      </c>
      <c r="F249" s="208">
        <v>43368</v>
      </c>
      <c r="G249" s="209">
        <v>0.8</v>
      </c>
      <c r="K249" s="14"/>
    </row>
    <row r="250" spans="1:11">
      <c r="A250" t="s">
        <v>2038</v>
      </c>
      <c r="B250" t="s">
        <v>2039</v>
      </c>
      <c r="C250" t="s">
        <v>294</v>
      </c>
      <c r="D250" t="s">
        <v>230</v>
      </c>
      <c r="E250" t="s">
        <v>221</v>
      </c>
      <c r="F250" s="208">
        <v>43656</v>
      </c>
      <c r="G250" s="209">
        <v>0.8</v>
      </c>
      <c r="K250" s="14"/>
    </row>
    <row r="251" spans="1:11">
      <c r="A251" t="s">
        <v>2040</v>
      </c>
      <c r="B251" t="s">
        <v>2041</v>
      </c>
      <c r="C251" t="s">
        <v>2042</v>
      </c>
      <c r="D251" t="s">
        <v>230</v>
      </c>
      <c r="E251" t="s">
        <v>90</v>
      </c>
      <c r="F251" s="208">
        <v>43404</v>
      </c>
      <c r="G251" s="209">
        <v>0.8</v>
      </c>
      <c r="K251" s="14"/>
    </row>
    <row r="252" spans="1:11">
      <c r="A252" t="s">
        <v>2045</v>
      </c>
      <c r="B252" t="s">
        <v>2046</v>
      </c>
      <c r="C252" t="s">
        <v>2047</v>
      </c>
      <c r="D252" t="s">
        <v>230</v>
      </c>
      <c r="E252" t="s">
        <v>221</v>
      </c>
      <c r="F252" s="208">
        <v>43649</v>
      </c>
      <c r="G252" s="209">
        <v>0.8</v>
      </c>
      <c r="K252" s="14"/>
    </row>
    <row r="253" spans="1:11">
      <c r="A253" t="s">
        <v>2078</v>
      </c>
      <c r="B253" t="s">
        <v>2079</v>
      </c>
      <c r="C253" t="s">
        <v>294</v>
      </c>
      <c r="D253" t="s">
        <v>230</v>
      </c>
      <c r="E253" t="s">
        <v>221</v>
      </c>
      <c r="F253" s="208">
        <v>43271</v>
      </c>
      <c r="G253" s="209">
        <v>0.8</v>
      </c>
      <c r="K253" s="14"/>
    </row>
    <row r="254" spans="1:11">
      <c r="A254" t="s">
        <v>2086</v>
      </c>
      <c r="B254" t="s">
        <v>2087</v>
      </c>
      <c r="C254" t="s">
        <v>294</v>
      </c>
      <c r="D254" t="s">
        <v>230</v>
      </c>
      <c r="E254" t="s">
        <v>221</v>
      </c>
      <c r="F254" s="208">
        <v>43217</v>
      </c>
      <c r="G254" s="209">
        <v>0.8</v>
      </c>
      <c r="K254" s="14"/>
    </row>
    <row r="255" spans="1:11">
      <c r="A255" t="s">
        <v>2092</v>
      </c>
      <c r="B255" t="s">
        <v>2093</v>
      </c>
      <c r="C255" t="s">
        <v>294</v>
      </c>
      <c r="D255" t="s">
        <v>230</v>
      </c>
      <c r="E255" t="s">
        <v>221</v>
      </c>
      <c r="F255" s="208">
        <v>43263</v>
      </c>
      <c r="G255" s="209">
        <v>0.8</v>
      </c>
      <c r="K255" s="14"/>
    </row>
    <row r="256" spans="1:11">
      <c r="A256" t="s">
        <v>2216</v>
      </c>
      <c r="B256" t="s">
        <v>2240</v>
      </c>
      <c r="C256" t="s">
        <v>294</v>
      </c>
      <c r="D256" t="s">
        <v>230</v>
      </c>
      <c r="E256" t="s">
        <v>221</v>
      </c>
      <c r="F256" s="208">
        <v>44025</v>
      </c>
      <c r="G256" s="209">
        <v>0.8</v>
      </c>
      <c r="K256" s="14"/>
    </row>
    <row r="257" spans="1:11">
      <c r="A257" t="s">
        <v>2218</v>
      </c>
      <c r="B257" t="s">
        <v>2242</v>
      </c>
      <c r="C257" t="s">
        <v>294</v>
      </c>
      <c r="D257" t="s">
        <v>230</v>
      </c>
      <c r="E257" t="s">
        <v>221</v>
      </c>
      <c r="F257" s="208">
        <v>44046</v>
      </c>
      <c r="G257" s="209">
        <v>0.8</v>
      </c>
      <c r="K257" s="14"/>
    </row>
    <row r="258" spans="1:11">
      <c r="A258" t="s">
        <v>2135</v>
      </c>
      <c r="B258" t="s">
        <v>2136</v>
      </c>
      <c r="C258" t="s">
        <v>285</v>
      </c>
      <c r="D258" t="s">
        <v>230</v>
      </c>
      <c r="E258" t="s">
        <v>221</v>
      </c>
      <c r="F258" s="208">
        <v>43214</v>
      </c>
      <c r="G258" s="209">
        <v>0.8</v>
      </c>
      <c r="K258" s="14"/>
    </row>
    <row r="259" spans="1:11">
      <c r="A259" t="s">
        <v>2139</v>
      </c>
      <c r="B259" t="s">
        <v>2140</v>
      </c>
      <c r="C259" t="s">
        <v>574</v>
      </c>
      <c r="D259" t="s">
        <v>230</v>
      </c>
      <c r="E259" t="s">
        <v>45</v>
      </c>
      <c r="F259" s="208">
        <v>43917</v>
      </c>
      <c r="G259" s="209">
        <v>0.8</v>
      </c>
      <c r="K259" s="14"/>
    </row>
    <row r="260" spans="1:11">
      <c r="A260" t="s">
        <v>2141</v>
      </c>
      <c r="B260" t="s">
        <v>2142</v>
      </c>
      <c r="C260" t="s">
        <v>294</v>
      </c>
      <c r="D260" t="s">
        <v>230</v>
      </c>
      <c r="E260" t="s">
        <v>221</v>
      </c>
      <c r="F260" s="208">
        <v>43241</v>
      </c>
      <c r="G260" s="209">
        <v>0.8</v>
      </c>
      <c r="K260" s="14"/>
    </row>
    <row r="261" spans="1:11">
      <c r="A261" t="s">
        <v>2145</v>
      </c>
      <c r="B261" t="s">
        <v>2146</v>
      </c>
      <c r="C261" t="s">
        <v>294</v>
      </c>
      <c r="D261" t="s">
        <v>230</v>
      </c>
      <c r="E261" t="s">
        <v>221</v>
      </c>
      <c r="F261" s="208">
        <v>43452</v>
      </c>
      <c r="G261" s="209">
        <v>0.8</v>
      </c>
      <c r="K261" s="14"/>
    </row>
    <row r="262" spans="1:11">
      <c r="A262" t="s">
        <v>2213</v>
      </c>
      <c r="B262" t="s">
        <v>2237</v>
      </c>
      <c r="C262" t="s">
        <v>63</v>
      </c>
      <c r="D262" t="s">
        <v>230</v>
      </c>
      <c r="E262" t="s">
        <v>46</v>
      </c>
      <c r="F262" s="208">
        <v>44055</v>
      </c>
      <c r="G262" s="209">
        <v>0.8</v>
      </c>
      <c r="K262" s="14"/>
    </row>
    <row r="263" spans="1:11">
      <c r="A263" t="s">
        <v>2215</v>
      </c>
      <c r="B263" t="s">
        <v>2239</v>
      </c>
      <c r="C263" t="s">
        <v>294</v>
      </c>
      <c r="D263" t="s">
        <v>230</v>
      </c>
      <c r="E263" t="s">
        <v>221</v>
      </c>
      <c r="F263" s="208">
        <v>44105</v>
      </c>
      <c r="G263" s="209">
        <v>0.8</v>
      </c>
      <c r="K263" s="14"/>
    </row>
    <row r="264" spans="1:11">
      <c r="A264" t="s">
        <v>2205</v>
      </c>
      <c r="B264" t="s">
        <v>2229</v>
      </c>
      <c r="C264" t="s">
        <v>465</v>
      </c>
      <c r="D264" t="s">
        <v>230</v>
      </c>
      <c r="E264" t="s">
        <v>45</v>
      </c>
      <c r="F264" s="208">
        <v>44000</v>
      </c>
      <c r="G264" s="209">
        <v>0.8</v>
      </c>
      <c r="K264" s="14"/>
    </row>
    <row r="265" spans="1:11">
      <c r="A265" t="s">
        <v>2214</v>
      </c>
      <c r="B265" t="s">
        <v>2238</v>
      </c>
      <c r="C265" t="s">
        <v>57</v>
      </c>
      <c r="D265" t="s">
        <v>230</v>
      </c>
      <c r="E265" t="s">
        <v>47</v>
      </c>
      <c r="F265" s="208">
        <v>44064</v>
      </c>
      <c r="G265" s="209">
        <v>0.8</v>
      </c>
      <c r="K265" s="14"/>
    </row>
    <row r="266" spans="1:11">
      <c r="A266" t="s">
        <v>2212</v>
      </c>
      <c r="B266" t="s">
        <v>2236</v>
      </c>
      <c r="C266" t="s">
        <v>146</v>
      </c>
      <c r="D266" t="s">
        <v>230</v>
      </c>
      <c r="E266" t="s">
        <v>46</v>
      </c>
      <c r="F266" s="208">
        <v>44047</v>
      </c>
      <c r="G266" s="209">
        <v>0.8</v>
      </c>
      <c r="K266" s="14"/>
    </row>
    <row r="267" spans="1:11">
      <c r="A267" t="s">
        <v>3017</v>
      </c>
      <c r="B267" t="s">
        <v>3040</v>
      </c>
      <c r="C267" t="s">
        <v>63</v>
      </c>
      <c r="D267" t="s">
        <v>230</v>
      </c>
      <c r="E267" t="s">
        <v>46</v>
      </c>
      <c r="F267" s="208">
        <v>44294</v>
      </c>
      <c r="G267" s="209">
        <v>0.8</v>
      </c>
      <c r="K267" s="14"/>
    </row>
    <row r="268" spans="1:11">
      <c r="A268" t="s">
        <v>3018</v>
      </c>
      <c r="B268" t="s">
        <v>3041</v>
      </c>
      <c r="C268" t="s">
        <v>902</v>
      </c>
      <c r="D268" t="s">
        <v>230</v>
      </c>
      <c r="E268" t="s">
        <v>47</v>
      </c>
      <c r="F268" s="208">
        <v>44330</v>
      </c>
      <c r="G268" s="209">
        <v>0.8</v>
      </c>
    </row>
    <row r="269" spans="1:11">
      <c r="A269" t="s">
        <v>3019</v>
      </c>
      <c r="B269" t="s">
        <v>3042</v>
      </c>
      <c r="C269" t="s">
        <v>922</v>
      </c>
      <c r="D269" t="s">
        <v>230</v>
      </c>
      <c r="E269" t="s">
        <v>46</v>
      </c>
      <c r="F269" s="208">
        <v>44335</v>
      </c>
      <c r="G269" s="209">
        <v>0.8</v>
      </c>
    </row>
    <row r="270" spans="1:11">
      <c r="A270" t="s">
        <v>1907</v>
      </c>
      <c r="B270" t="s">
        <v>1908</v>
      </c>
      <c r="C270" t="s">
        <v>297</v>
      </c>
      <c r="D270" t="s">
        <v>230</v>
      </c>
      <c r="E270" t="s">
        <v>46</v>
      </c>
      <c r="F270" s="208">
        <v>42871</v>
      </c>
      <c r="G270" s="209">
        <v>0.75</v>
      </c>
    </row>
    <row r="271" spans="1:11">
      <c r="A271" t="s">
        <v>2072</v>
      </c>
      <c r="B271" t="s">
        <v>2073</v>
      </c>
      <c r="C271" t="s">
        <v>294</v>
      </c>
      <c r="D271" t="s">
        <v>230</v>
      </c>
      <c r="E271" t="s">
        <v>221</v>
      </c>
      <c r="F271" s="208">
        <v>42738</v>
      </c>
      <c r="G271" s="209">
        <v>0.75</v>
      </c>
    </row>
    <row r="272" spans="1:11">
      <c r="A272" t="s">
        <v>2082</v>
      </c>
      <c r="B272" t="s">
        <v>2083</v>
      </c>
      <c r="C272" t="s">
        <v>294</v>
      </c>
      <c r="D272" t="s">
        <v>230</v>
      </c>
      <c r="E272" t="s">
        <v>221</v>
      </c>
      <c r="F272" s="208">
        <v>42887</v>
      </c>
      <c r="G272" s="209">
        <v>0.75</v>
      </c>
    </row>
    <row r="273" spans="1:7">
      <c r="A273" t="s">
        <v>2125</v>
      </c>
      <c r="B273" t="s">
        <v>2126</v>
      </c>
      <c r="C273" t="s">
        <v>294</v>
      </c>
      <c r="D273" t="s">
        <v>230</v>
      </c>
      <c r="E273" t="s">
        <v>221</v>
      </c>
      <c r="F273" s="208">
        <v>42831</v>
      </c>
      <c r="G273" s="209">
        <v>0.75</v>
      </c>
    </row>
    <row r="274" spans="1:7">
      <c r="A274" t="s">
        <v>1888</v>
      </c>
      <c r="B274" t="s">
        <v>1889</v>
      </c>
      <c r="C274" t="s">
        <v>294</v>
      </c>
      <c r="D274" t="s">
        <v>1816</v>
      </c>
      <c r="E274" t="s">
        <v>221</v>
      </c>
      <c r="F274" s="208">
        <v>42739</v>
      </c>
      <c r="G274" s="210">
        <v>0.63</v>
      </c>
    </row>
    <row r="275" spans="1:7">
      <c r="A275" t="s">
        <v>1841</v>
      </c>
      <c r="B275" t="s">
        <v>1842</v>
      </c>
      <c r="C275" t="s">
        <v>294</v>
      </c>
      <c r="D275" t="s">
        <v>1816</v>
      </c>
      <c r="E275" t="s">
        <v>221</v>
      </c>
      <c r="F275" s="208">
        <v>43070</v>
      </c>
      <c r="G275" s="209">
        <v>0.54</v>
      </c>
    </row>
    <row r="276" spans="1:7">
      <c r="A276" t="s">
        <v>1886</v>
      </c>
      <c r="B276" t="s">
        <v>1887</v>
      </c>
      <c r="C276" t="s">
        <v>294</v>
      </c>
      <c r="D276" t="s">
        <v>1816</v>
      </c>
      <c r="E276" t="s">
        <v>221</v>
      </c>
      <c r="F276" s="208">
        <v>42825</v>
      </c>
      <c r="G276" s="209">
        <v>0.54</v>
      </c>
    </row>
    <row r="277" spans="1:7">
      <c r="A277" t="s">
        <v>1901</v>
      </c>
      <c r="B277" t="s">
        <v>1902</v>
      </c>
      <c r="C277" t="s">
        <v>294</v>
      </c>
      <c r="D277" t="s">
        <v>1816</v>
      </c>
      <c r="E277" t="s">
        <v>221</v>
      </c>
      <c r="F277" s="208">
        <v>42825</v>
      </c>
      <c r="G277" s="209">
        <v>0.54</v>
      </c>
    </row>
    <row r="278" spans="1:7">
      <c r="A278" t="s">
        <v>1829</v>
      </c>
      <c r="B278" t="s">
        <v>1830</v>
      </c>
      <c r="C278" t="s">
        <v>294</v>
      </c>
      <c r="D278" t="s">
        <v>1816</v>
      </c>
      <c r="E278" t="s">
        <v>221</v>
      </c>
      <c r="F278" s="208">
        <v>42801</v>
      </c>
      <c r="G278" s="209">
        <v>0.54</v>
      </c>
    </row>
    <row r="279" spans="1:7">
      <c r="A279" t="s">
        <v>1827</v>
      </c>
      <c r="B279" t="s">
        <v>1828</v>
      </c>
      <c r="C279" t="s">
        <v>294</v>
      </c>
      <c r="D279" t="s">
        <v>1816</v>
      </c>
      <c r="E279" t="s">
        <v>221</v>
      </c>
      <c r="F279" s="208">
        <v>42818</v>
      </c>
      <c r="G279" s="210">
        <v>0.54</v>
      </c>
    </row>
    <row r="280" spans="1:7">
      <c r="A280" t="s">
        <v>1903</v>
      </c>
      <c r="B280" t="s">
        <v>1904</v>
      </c>
      <c r="C280" t="s">
        <v>1590</v>
      </c>
      <c r="D280" t="s">
        <v>230</v>
      </c>
      <c r="E280" t="s">
        <v>90</v>
      </c>
      <c r="F280" s="208">
        <v>42850</v>
      </c>
      <c r="G280" s="209">
        <v>0.38</v>
      </c>
    </row>
    <row r="281" spans="1:7">
      <c r="A281" t="s">
        <v>1831</v>
      </c>
      <c r="B281" t="s">
        <v>1832</v>
      </c>
      <c r="C281" t="s">
        <v>294</v>
      </c>
      <c r="D281" t="s">
        <v>1816</v>
      </c>
      <c r="E281" t="s">
        <v>221</v>
      </c>
      <c r="F281" s="208">
        <v>42823</v>
      </c>
      <c r="G281" s="209">
        <v>0.32</v>
      </c>
    </row>
    <row r="282" spans="1:7">
      <c r="A282" t="s">
        <v>1843</v>
      </c>
      <c r="B282" t="s">
        <v>1844</v>
      </c>
      <c r="C282" t="s">
        <v>294</v>
      </c>
      <c r="D282" t="s">
        <v>1816</v>
      </c>
      <c r="E282" t="s">
        <v>221</v>
      </c>
      <c r="F282" s="208">
        <v>42816</v>
      </c>
      <c r="G282" s="209">
        <v>0.32</v>
      </c>
    </row>
    <row r="283" spans="1:7">
      <c r="A283" t="s">
        <v>1892</v>
      </c>
      <c r="B283" t="s">
        <v>1893</v>
      </c>
      <c r="C283" t="s">
        <v>294</v>
      </c>
      <c r="D283" t="s">
        <v>1816</v>
      </c>
      <c r="E283" t="s">
        <v>221</v>
      </c>
      <c r="F283" s="208">
        <v>43070</v>
      </c>
      <c r="G283" s="209">
        <v>0.32</v>
      </c>
    </row>
  </sheetData>
  <autoFilter ref="A5:G283" xr:uid="{00000000-0001-0000-0D00-000000000000}"/>
  <mergeCells count="2">
    <mergeCell ref="A1:G1"/>
    <mergeCell ref="A3:G3"/>
  </mergeCells>
  <conditionalFormatting sqref="A226:A267 A201:A209 A6:A48 A52:A199">
    <cfRule type="containsText" dxfId="10" priority="14" operator="containsText" text="unit">
      <formula>NOT(ISERROR(SEARCH("unit",A6)))</formula>
    </cfRule>
  </conditionalFormatting>
  <conditionalFormatting sqref="A200">
    <cfRule type="containsText" dxfId="9" priority="13" operator="containsText" text="unit">
      <formula>NOT(ISERROR(SEARCH("unit",A200)))</formula>
    </cfRule>
  </conditionalFormatting>
  <conditionalFormatting sqref="A225">
    <cfRule type="containsText" dxfId="8" priority="12" operator="containsText" text="unit">
      <formula>NOT(ISERROR(SEARCH("unit",A225)))</formula>
    </cfRule>
  </conditionalFormatting>
  <conditionalFormatting sqref="A210:A211">
    <cfRule type="containsText" dxfId="7" priority="11" operator="containsText" text="unit">
      <formula>NOT(ISERROR(SEARCH("unit",A210)))</formula>
    </cfRule>
  </conditionalFormatting>
  <conditionalFormatting sqref="A212">
    <cfRule type="containsText" dxfId="6" priority="10" operator="containsText" text="unit">
      <formula>NOT(ISERROR(SEARCH("unit",A212)))</formula>
    </cfRule>
  </conditionalFormatting>
  <conditionalFormatting sqref="A213">
    <cfRule type="containsText" dxfId="5" priority="9" operator="containsText" text="unit">
      <formula>NOT(ISERROR(SEARCH("unit",A213)))</formula>
    </cfRule>
  </conditionalFormatting>
  <conditionalFormatting sqref="A214">
    <cfRule type="containsText" dxfId="4" priority="8" operator="containsText" text="unit">
      <formula>NOT(ISERROR(SEARCH("unit",A214)))</formula>
    </cfRule>
  </conditionalFormatting>
  <conditionalFormatting sqref="A215:A224">
    <cfRule type="containsText" dxfId="3" priority="7" operator="containsText" text="unit">
      <formula>NOT(ISERROR(SEARCH("unit",A215)))</formula>
    </cfRule>
  </conditionalFormatting>
  <conditionalFormatting sqref="A49">
    <cfRule type="containsText" dxfId="2" priority="3" operator="containsText" text="unit">
      <formula>NOT(ISERROR(SEARCH("unit",A49)))</formula>
    </cfRule>
  </conditionalFormatting>
  <conditionalFormatting sqref="A50">
    <cfRule type="containsText" dxfId="1" priority="2" operator="containsText" text="unit">
      <formula>NOT(ISERROR(SEARCH("unit",A50)))</formula>
    </cfRule>
  </conditionalFormatting>
  <conditionalFormatting sqref="A51">
    <cfRule type="containsText" dxfId="0" priority="1" operator="containsText" text="unit">
      <formula>NOT(ISERROR(SEARCH("unit",A51)))</formula>
    </cfRule>
  </conditionalFormatting>
  <pageMargins left="0.7" right="0.7" top="0.75" bottom="0.75" header="0.3" footer="0.3"/>
  <pageSetup scale="80" orientation="portrait" r:id="rId1"/>
  <headerFooter>
    <oddFooter>&amp;LERCOT PUBLIC&amp;C&amp;P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21BF-2165-4166-B5A9-BBD23114E931}">
  <sheetPr>
    <tabColor rgb="FFC00000"/>
  </sheetPr>
  <dimension ref="A1:I238"/>
  <sheetViews>
    <sheetView zoomScale="99" zoomScaleNormal="99" workbookViewId="0">
      <selection sqref="A1:E1"/>
    </sheetView>
  </sheetViews>
  <sheetFormatPr defaultRowHeight="12.75"/>
  <cols>
    <col min="1" max="1" width="36.7109375" style="14" customWidth="1"/>
    <col min="2" max="2" width="33.28515625" style="14" customWidth="1"/>
    <col min="3" max="3" width="19.5703125" style="245" bestFit="1" customWidth="1"/>
    <col min="4" max="4" width="16.28515625" style="245" bestFit="1" customWidth="1"/>
    <col min="5" max="5" width="17.28515625" style="244" customWidth="1"/>
    <col min="6" max="7" width="12.7109375" style="238" customWidth="1"/>
  </cols>
  <sheetData>
    <row r="1" spans="1:9" ht="18" customHeight="1">
      <c r="A1" s="327" t="s">
        <v>3687</v>
      </c>
      <c r="B1" s="327"/>
      <c r="C1" s="327"/>
      <c r="D1" s="327"/>
      <c r="E1" s="327"/>
      <c r="F1" s="263"/>
      <c r="G1" s="263"/>
    </row>
    <row r="2" spans="1:9" ht="15">
      <c r="A2" s="262"/>
      <c r="B2" s="262"/>
      <c r="C2" s="261"/>
      <c r="D2" s="261"/>
      <c r="E2" s="260"/>
      <c r="F2" s="259"/>
      <c r="G2" s="259"/>
    </row>
    <row r="3" spans="1:9" ht="193.5" customHeight="1">
      <c r="A3" s="328" t="s">
        <v>3686</v>
      </c>
      <c r="B3" s="328"/>
      <c r="C3" s="328"/>
      <c r="D3" s="328"/>
      <c r="E3" s="328"/>
      <c r="F3" s="258"/>
      <c r="G3" s="258"/>
    </row>
    <row r="4" spans="1:9" ht="25.5">
      <c r="A4" s="257" t="s">
        <v>148</v>
      </c>
      <c r="B4" s="257" t="s">
        <v>3685</v>
      </c>
      <c r="C4" s="256" t="s">
        <v>30</v>
      </c>
      <c r="D4" s="255" t="s">
        <v>3684</v>
      </c>
      <c r="E4" s="254" t="s">
        <v>3683</v>
      </c>
      <c r="F4"/>
      <c r="G4"/>
    </row>
    <row r="5" spans="1:9">
      <c r="A5" s="14" t="s">
        <v>3682</v>
      </c>
      <c r="B5" s="14" t="s">
        <v>3681</v>
      </c>
      <c r="C5" s="251" t="s">
        <v>2251</v>
      </c>
      <c r="D5" s="238">
        <v>100</v>
      </c>
      <c r="E5" s="264">
        <v>38018</v>
      </c>
      <c r="G5"/>
      <c r="I5" s="14"/>
    </row>
    <row r="6" spans="1:9">
      <c r="A6" s="265" t="s">
        <v>3680</v>
      </c>
      <c r="B6" t="s">
        <v>3679</v>
      </c>
      <c r="C6" s="251" t="s">
        <v>2253</v>
      </c>
      <c r="D6" s="238">
        <v>102.5</v>
      </c>
      <c r="E6" s="264">
        <v>38352</v>
      </c>
      <c r="G6"/>
    </row>
    <row r="7" spans="1:9">
      <c r="A7" s="265" t="s">
        <v>3678</v>
      </c>
      <c r="B7" t="s">
        <v>3677</v>
      </c>
      <c r="C7" s="251" t="s">
        <v>2253</v>
      </c>
      <c r="D7" s="238">
        <v>102.5</v>
      </c>
      <c r="E7" s="264">
        <v>38352</v>
      </c>
      <c r="G7"/>
    </row>
    <row r="8" spans="1:9">
      <c r="A8" t="s">
        <v>3676</v>
      </c>
      <c r="B8" t="s">
        <v>3675</v>
      </c>
      <c r="C8" s="251" t="s">
        <v>2253</v>
      </c>
      <c r="D8" s="238">
        <v>8</v>
      </c>
      <c r="E8" s="264">
        <v>38473</v>
      </c>
      <c r="G8"/>
    </row>
    <row r="9" spans="1:9">
      <c r="A9" t="s">
        <v>3674</v>
      </c>
      <c r="B9" t="s">
        <v>3673</v>
      </c>
      <c r="C9" s="251" t="s">
        <v>2253</v>
      </c>
      <c r="D9" s="238">
        <v>8</v>
      </c>
      <c r="E9" s="264">
        <v>38473</v>
      </c>
      <c r="G9"/>
    </row>
    <row r="10" spans="1:9">
      <c r="A10" t="s">
        <v>3672</v>
      </c>
      <c r="B10" t="s">
        <v>3671</v>
      </c>
      <c r="C10" s="251" t="s">
        <v>2253</v>
      </c>
      <c r="D10" s="238">
        <v>18</v>
      </c>
      <c r="E10" s="264">
        <v>38473</v>
      </c>
      <c r="G10"/>
    </row>
    <row r="11" spans="1:9">
      <c r="A11" t="s">
        <v>3670</v>
      </c>
      <c r="B11" t="s">
        <v>3669</v>
      </c>
      <c r="C11" s="251" t="s">
        <v>2253</v>
      </c>
      <c r="D11" s="238">
        <v>17</v>
      </c>
      <c r="E11" s="264">
        <v>38473</v>
      </c>
      <c r="G11"/>
    </row>
    <row r="12" spans="1:9">
      <c r="A12" t="s">
        <v>3668</v>
      </c>
      <c r="B12" t="s">
        <v>3667</v>
      </c>
      <c r="C12" s="251" t="s">
        <v>2253</v>
      </c>
      <c r="D12" s="238">
        <v>27</v>
      </c>
      <c r="E12" s="264">
        <v>38473</v>
      </c>
      <c r="G12"/>
    </row>
    <row r="13" spans="1:9">
      <c r="A13" s="14" t="s">
        <v>3666</v>
      </c>
      <c r="B13" t="s">
        <v>3665</v>
      </c>
      <c r="C13" s="251" t="s">
        <v>2252</v>
      </c>
      <c r="D13" s="238">
        <v>0</v>
      </c>
      <c r="E13" s="264">
        <v>38553</v>
      </c>
      <c r="G13"/>
    </row>
    <row r="14" spans="1:9">
      <c r="A14" t="s">
        <v>3664</v>
      </c>
      <c r="B14" t="s">
        <v>3663</v>
      </c>
      <c r="C14" s="251" t="s">
        <v>2253</v>
      </c>
      <c r="D14" s="238">
        <v>69</v>
      </c>
      <c r="E14" s="264">
        <v>38634</v>
      </c>
      <c r="G14"/>
    </row>
    <row r="15" spans="1:9">
      <c r="A15" t="s">
        <v>3662</v>
      </c>
      <c r="B15" s="14" t="s">
        <v>685</v>
      </c>
      <c r="C15" s="251" t="s">
        <v>2253</v>
      </c>
      <c r="D15" s="238">
        <v>172</v>
      </c>
      <c r="E15" s="264">
        <v>38634</v>
      </c>
      <c r="G15"/>
    </row>
    <row r="16" spans="1:9">
      <c r="A16" t="s">
        <v>3661</v>
      </c>
      <c r="B16" s="14" t="s">
        <v>681</v>
      </c>
      <c r="C16" s="251" t="s">
        <v>2253</v>
      </c>
      <c r="D16" s="238">
        <v>250</v>
      </c>
      <c r="E16" s="264">
        <v>38634</v>
      </c>
      <c r="G16"/>
    </row>
    <row r="17" spans="1:7">
      <c r="A17" s="14" t="s">
        <v>3660</v>
      </c>
      <c r="B17" t="s">
        <v>3659</v>
      </c>
      <c r="C17" s="251" t="s">
        <v>2252</v>
      </c>
      <c r="D17" s="238">
        <v>0</v>
      </c>
      <c r="E17" s="264">
        <v>38719</v>
      </c>
      <c r="G17"/>
    </row>
    <row r="18" spans="1:7">
      <c r="A18" s="252" t="s">
        <v>3658</v>
      </c>
      <c r="B18" s="252" t="s">
        <v>3657</v>
      </c>
      <c r="C18" s="251" t="s">
        <v>2253</v>
      </c>
      <c r="D18" s="238">
        <v>100</v>
      </c>
      <c r="E18" s="264">
        <v>39107</v>
      </c>
      <c r="G18"/>
    </row>
    <row r="19" spans="1:7">
      <c r="A19" s="249" t="s">
        <v>3656</v>
      </c>
      <c r="B19" s="249" t="s">
        <v>3655</v>
      </c>
      <c r="C19" s="251" t="s">
        <v>2253</v>
      </c>
      <c r="D19" s="248">
        <v>158</v>
      </c>
      <c r="E19" s="247">
        <v>39492</v>
      </c>
      <c r="G19"/>
    </row>
    <row r="20" spans="1:7">
      <c r="A20" t="s">
        <v>3654</v>
      </c>
      <c r="B20" s="249" t="s">
        <v>3653</v>
      </c>
      <c r="C20" s="251" t="s">
        <v>2253</v>
      </c>
      <c r="D20" s="238">
        <v>202</v>
      </c>
      <c r="E20" s="247">
        <v>39492</v>
      </c>
      <c r="G20"/>
    </row>
    <row r="21" spans="1:7">
      <c r="A21" s="249" t="s">
        <v>3652</v>
      </c>
      <c r="B21" s="249" t="s">
        <v>3651</v>
      </c>
      <c r="C21" s="251" t="s">
        <v>2253</v>
      </c>
      <c r="D21" s="248">
        <v>42</v>
      </c>
      <c r="E21" s="250">
        <v>39873</v>
      </c>
      <c r="G21"/>
    </row>
    <row r="22" spans="1:7">
      <c r="A22" s="249" t="s">
        <v>3650</v>
      </c>
      <c r="B22" s="249" t="s">
        <v>3649</v>
      </c>
      <c r="C22" s="251" t="s">
        <v>2253</v>
      </c>
      <c r="D22" s="248">
        <v>80</v>
      </c>
      <c r="E22" s="250">
        <v>39873</v>
      </c>
      <c r="G22"/>
    </row>
    <row r="23" spans="1:7">
      <c r="A23" s="252" t="s">
        <v>3648</v>
      </c>
      <c r="B23" s="252" t="s">
        <v>3647</v>
      </c>
      <c r="C23" s="251" t="s">
        <v>2253</v>
      </c>
      <c r="D23" s="238">
        <v>33</v>
      </c>
      <c r="E23" s="250">
        <v>39873</v>
      </c>
      <c r="G23"/>
    </row>
    <row r="24" spans="1:7">
      <c r="A24" s="249" t="s">
        <v>3646</v>
      </c>
      <c r="B24" s="249" t="s">
        <v>3645</v>
      </c>
      <c r="C24" s="251" t="s">
        <v>2253</v>
      </c>
      <c r="D24" s="251">
        <v>70</v>
      </c>
      <c r="E24" s="250">
        <v>39873</v>
      </c>
      <c r="G24"/>
    </row>
    <row r="25" spans="1:7">
      <c r="A25" s="252" t="s">
        <v>3644</v>
      </c>
      <c r="B25" s="252" t="s">
        <v>3643</v>
      </c>
      <c r="C25" s="251" t="s">
        <v>2252</v>
      </c>
      <c r="D25" s="251">
        <v>20</v>
      </c>
      <c r="E25" s="250">
        <v>39913</v>
      </c>
      <c r="G25"/>
    </row>
    <row r="26" spans="1:7">
      <c r="A26" s="252" t="s">
        <v>3642</v>
      </c>
      <c r="B26" s="252" t="s">
        <v>3641</v>
      </c>
      <c r="C26" s="251" t="s">
        <v>2253</v>
      </c>
      <c r="D26" s="253">
        <v>163</v>
      </c>
      <c r="E26" s="250">
        <v>39938</v>
      </c>
      <c r="G26"/>
    </row>
    <row r="27" spans="1:7">
      <c r="A27" s="252" t="s">
        <v>3640</v>
      </c>
      <c r="B27" s="252" t="s">
        <v>3639</v>
      </c>
      <c r="C27" s="251" t="s">
        <v>2253</v>
      </c>
      <c r="D27" s="253">
        <v>175</v>
      </c>
      <c r="E27" s="250">
        <v>39938</v>
      </c>
      <c r="G27"/>
    </row>
    <row r="28" spans="1:7">
      <c r="A28" s="252" t="s">
        <v>3638</v>
      </c>
      <c r="B28" s="252" t="s">
        <v>3637</v>
      </c>
      <c r="C28" s="251" t="s">
        <v>2253</v>
      </c>
      <c r="D28" s="253">
        <v>312</v>
      </c>
      <c r="E28" s="250">
        <v>39938</v>
      </c>
      <c r="G28"/>
    </row>
    <row r="29" spans="1:7">
      <c r="A29" s="252" t="s">
        <v>3636</v>
      </c>
      <c r="B29" s="252" t="s">
        <v>3635</v>
      </c>
      <c r="C29" s="251" t="s">
        <v>2253</v>
      </c>
      <c r="D29" s="253">
        <v>180</v>
      </c>
      <c r="E29" s="250">
        <v>39939</v>
      </c>
      <c r="G29"/>
    </row>
    <row r="30" spans="1:7">
      <c r="A30" s="252" t="s">
        <v>3634</v>
      </c>
      <c r="B30" s="252" t="s">
        <v>3633</v>
      </c>
      <c r="C30" s="251" t="s">
        <v>2253</v>
      </c>
      <c r="D30" s="253">
        <v>518</v>
      </c>
      <c r="E30" s="250">
        <v>39939</v>
      </c>
      <c r="G30"/>
    </row>
    <row r="31" spans="1:7">
      <c r="A31" s="252" t="s">
        <v>3632</v>
      </c>
      <c r="B31" s="252" t="s">
        <v>3631</v>
      </c>
      <c r="C31" s="251" t="s">
        <v>2253</v>
      </c>
      <c r="D31" s="253">
        <v>112</v>
      </c>
      <c r="E31" s="250">
        <v>39939</v>
      </c>
      <c r="G31"/>
    </row>
    <row r="32" spans="1:7">
      <c r="A32" s="252" t="s">
        <v>3630</v>
      </c>
      <c r="B32" s="252" t="s">
        <v>3629</v>
      </c>
      <c r="C32" s="251" t="s">
        <v>2251</v>
      </c>
      <c r="D32" s="253">
        <v>29</v>
      </c>
      <c r="E32" s="250">
        <v>39939</v>
      </c>
      <c r="G32"/>
    </row>
    <row r="33" spans="1:7">
      <c r="A33" s="252" t="s">
        <v>3628</v>
      </c>
      <c r="B33" s="252" t="s">
        <v>3627</v>
      </c>
      <c r="C33" s="251" t="s">
        <v>2251</v>
      </c>
      <c r="D33" s="253">
        <v>69</v>
      </c>
      <c r="E33" s="250">
        <v>39939</v>
      </c>
      <c r="G33"/>
    </row>
    <row r="34" spans="1:7">
      <c r="A34" s="252" t="s">
        <v>3626</v>
      </c>
      <c r="B34" s="252" t="s">
        <v>3625</v>
      </c>
      <c r="C34" s="251" t="s">
        <v>2251</v>
      </c>
      <c r="D34" s="253">
        <v>69</v>
      </c>
      <c r="E34" s="250">
        <v>39939</v>
      </c>
      <c r="G34"/>
    </row>
    <row r="35" spans="1:7">
      <c r="A35" s="252" t="s">
        <v>3624</v>
      </c>
      <c r="B35" s="252" t="s">
        <v>3623</v>
      </c>
      <c r="C35" s="251" t="s">
        <v>2251</v>
      </c>
      <c r="D35" s="253">
        <v>61</v>
      </c>
      <c r="E35" s="250">
        <v>39939</v>
      </c>
      <c r="G35"/>
    </row>
    <row r="36" spans="1:7">
      <c r="A36" s="252" t="s">
        <v>3622</v>
      </c>
      <c r="B36" s="252" t="s">
        <v>3621</v>
      </c>
      <c r="C36" s="251" t="s">
        <v>2253</v>
      </c>
      <c r="D36" s="253">
        <v>563</v>
      </c>
      <c r="E36" s="250">
        <v>39939</v>
      </c>
      <c r="G36"/>
    </row>
    <row r="37" spans="1:7">
      <c r="A37" s="252" t="s">
        <v>3620</v>
      </c>
      <c r="B37" s="252" t="s">
        <v>3619</v>
      </c>
      <c r="C37" s="251" t="s">
        <v>2253</v>
      </c>
      <c r="D37" s="251">
        <v>444</v>
      </c>
      <c r="E37" s="250">
        <v>40086</v>
      </c>
      <c r="G37"/>
    </row>
    <row r="38" spans="1:7">
      <c r="A38" s="252" t="s">
        <v>3618</v>
      </c>
      <c r="B38" s="252" t="s">
        <v>3617</v>
      </c>
      <c r="C38" s="251" t="s">
        <v>2253</v>
      </c>
      <c r="D38" s="251">
        <v>459</v>
      </c>
      <c r="E38" s="250">
        <v>40086</v>
      </c>
      <c r="G38"/>
    </row>
    <row r="39" spans="1:7">
      <c r="A39" s="252" t="s">
        <v>3616</v>
      </c>
      <c r="B39" s="252" t="s">
        <v>3615</v>
      </c>
      <c r="C39" s="251" t="s">
        <v>2253</v>
      </c>
      <c r="D39" s="251">
        <v>551</v>
      </c>
      <c r="E39" s="250">
        <v>40086</v>
      </c>
      <c r="G39"/>
    </row>
    <row r="40" spans="1:7">
      <c r="A40" s="252" t="s">
        <v>3614</v>
      </c>
      <c r="B40" s="252" t="s">
        <v>3613</v>
      </c>
      <c r="C40" s="251" t="s">
        <v>2253</v>
      </c>
      <c r="D40" s="251">
        <v>733</v>
      </c>
      <c r="E40" s="250">
        <v>40086</v>
      </c>
      <c r="G40"/>
    </row>
    <row r="41" spans="1:7">
      <c r="A41" s="252" t="s">
        <v>3612</v>
      </c>
      <c r="B41" s="252" t="s">
        <v>3611</v>
      </c>
      <c r="C41" s="251" t="s">
        <v>2252</v>
      </c>
      <c r="D41" s="253">
        <v>0</v>
      </c>
      <c r="E41" s="250">
        <v>40188</v>
      </c>
      <c r="G41"/>
    </row>
    <row r="42" spans="1:7">
      <c r="A42" s="252" t="s">
        <v>3610</v>
      </c>
      <c r="B42" s="252" t="s">
        <v>3609</v>
      </c>
      <c r="C42" s="251" t="s">
        <v>2252</v>
      </c>
      <c r="D42" s="253">
        <v>0</v>
      </c>
      <c r="E42" s="250">
        <v>40359</v>
      </c>
      <c r="G42"/>
    </row>
    <row r="43" spans="1:7">
      <c r="A43" s="252" t="s">
        <v>3608</v>
      </c>
      <c r="B43" s="252" t="s">
        <v>3607</v>
      </c>
      <c r="C43" s="251" t="s">
        <v>2252</v>
      </c>
      <c r="D43" s="253">
        <v>0</v>
      </c>
      <c r="E43" s="250">
        <v>40359</v>
      </c>
      <c r="G43"/>
    </row>
    <row r="44" spans="1:7">
      <c r="A44" s="252" t="s">
        <v>3606</v>
      </c>
      <c r="B44" s="252" t="s">
        <v>3605</v>
      </c>
      <c r="C44" s="251" t="s">
        <v>2253</v>
      </c>
      <c r="D44" s="253">
        <v>147</v>
      </c>
      <c r="E44" s="250">
        <v>40543</v>
      </c>
      <c r="G44"/>
    </row>
    <row r="45" spans="1:7">
      <c r="A45" s="252" t="s">
        <v>3604</v>
      </c>
      <c r="B45" s="252" t="s">
        <v>3603</v>
      </c>
      <c r="C45" s="251" t="s">
        <v>2253</v>
      </c>
      <c r="D45" s="253">
        <v>118</v>
      </c>
      <c r="E45" s="250">
        <v>40543</v>
      </c>
      <c r="G45"/>
    </row>
    <row r="46" spans="1:7">
      <c r="A46" s="252" t="s">
        <v>3602</v>
      </c>
      <c r="B46" s="252" t="s">
        <v>3601</v>
      </c>
      <c r="C46" s="251" t="s">
        <v>2253</v>
      </c>
      <c r="D46" s="253">
        <v>100</v>
      </c>
      <c r="E46" s="250">
        <v>40543</v>
      </c>
      <c r="G46"/>
    </row>
    <row r="47" spans="1:7">
      <c r="A47" s="252" t="s">
        <v>3600</v>
      </c>
      <c r="B47" s="252" t="s">
        <v>3599</v>
      </c>
      <c r="C47" s="251" t="s">
        <v>2253</v>
      </c>
      <c r="D47" s="253">
        <v>390</v>
      </c>
      <c r="E47" s="250">
        <v>40543</v>
      </c>
      <c r="G47"/>
    </row>
    <row r="48" spans="1:7">
      <c r="A48" s="252" t="s">
        <v>3598</v>
      </c>
      <c r="B48" s="252" t="s">
        <v>3597</v>
      </c>
      <c r="C48" s="251" t="s">
        <v>2253</v>
      </c>
      <c r="D48" s="253">
        <v>787</v>
      </c>
      <c r="E48" s="250">
        <v>40543</v>
      </c>
      <c r="G48"/>
    </row>
    <row r="49" spans="1:7">
      <c r="A49" s="252" t="s">
        <v>3596</v>
      </c>
      <c r="B49" s="252" t="s">
        <v>3595</v>
      </c>
      <c r="C49" s="251" t="s">
        <v>2252</v>
      </c>
      <c r="D49" s="253">
        <v>0</v>
      </c>
      <c r="E49" s="250">
        <v>40575</v>
      </c>
      <c r="G49"/>
    </row>
    <row r="50" spans="1:7">
      <c r="A50" s="252" t="s">
        <v>3594</v>
      </c>
      <c r="B50" s="252" t="s">
        <v>3593</v>
      </c>
      <c r="C50" s="251" t="s">
        <v>2253</v>
      </c>
      <c r="D50" s="253">
        <v>37.5</v>
      </c>
      <c r="E50" s="250">
        <v>40588</v>
      </c>
      <c r="G50"/>
    </row>
    <row r="51" spans="1:7">
      <c r="A51" s="252" t="s">
        <v>3592</v>
      </c>
      <c r="B51" s="252" t="s">
        <v>3591</v>
      </c>
      <c r="C51" s="251" t="s">
        <v>2253</v>
      </c>
      <c r="D51" s="253">
        <v>60</v>
      </c>
      <c r="E51" s="250">
        <v>40603</v>
      </c>
      <c r="G51"/>
    </row>
    <row r="52" spans="1:7">
      <c r="A52" s="252" t="s">
        <v>3590</v>
      </c>
      <c r="B52" s="252" t="s">
        <v>3589</v>
      </c>
      <c r="C52" s="251" t="s">
        <v>2253</v>
      </c>
      <c r="D52" s="253">
        <v>100</v>
      </c>
      <c r="E52" s="250">
        <v>40603</v>
      </c>
      <c r="G52"/>
    </row>
    <row r="53" spans="1:7">
      <c r="A53" s="252" t="s">
        <v>3588</v>
      </c>
      <c r="B53" s="252" t="s">
        <v>3587</v>
      </c>
      <c r="C53" s="251" t="s">
        <v>2253</v>
      </c>
      <c r="D53" s="253">
        <v>160</v>
      </c>
      <c r="E53" s="250">
        <v>40603</v>
      </c>
      <c r="G53"/>
    </row>
    <row r="54" spans="1:7">
      <c r="A54" s="252" t="s">
        <v>3586</v>
      </c>
      <c r="B54" s="252" t="s">
        <v>3585</v>
      </c>
      <c r="C54" s="251" t="s">
        <v>2253</v>
      </c>
      <c r="D54" s="253">
        <v>24</v>
      </c>
      <c r="E54" s="250">
        <v>41061</v>
      </c>
      <c r="G54"/>
    </row>
    <row r="55" spans="1:7">
      <c r="A55" s="252" t="s">
        <v>3584</v>
      </c>
      <c r="B55" s="252" t="s">
        <v>3583</v>
      </c>
      <c r="C55" s="251" t="s">
        <v>2253</v>
      </c>
      <c r="D55" s="253">
        <v>70</v>
      </c>
      <c r="E55" s="250">
        <v>41365</v>
      </c>
      <c r="G55"/>
    </row>
    <row r="56" spans="1:7">
      <c r="A56" s="252" t="s">
        <v>3582</v>
      </c>
      <c r="B56" s="252" t="s">
        <v>3581</v>
      </c>
      <c r="C56" s="251" t="s">
        <v>2253</v>
      </c>
      <c r="D56" s="253">
        <v>95</v>
      </c>
      <c r="E56" s="250">
        <v>41365</v>
      </c>
      <c r="G56"/>
    </row>
    <row r="57" spans="1:7">
      <c r="A57" s="252" t="s">
        <v>3580</v>
      </c>
      <c r="B57" s="252" t="s">
        <v>3579</v>
      </c>
      <c r="C57" s="251" t="s">
        <v>2253</v>
      </c>
      <c r="D57" s="253">
        <v>354</v>
      </c>
      <c r="E57" s="250">
        <v>41547</v>
      </c>
      <c r="G57"/>
    </row>
    <row r="58" spans="1:7">
      <c r="A58" s="252" t="s">
        <v>3578</v>
      </c>
      <c r="B58" s="252" t="s">
        <v>3577</v>
      </c>
      <c r="C58" s="251" t="s">
        <v>1553</v>
      </c>
      <c r="D58" s="253">
        <v>1</v>
      </c>
      <c r="E58" s="250">
        <v>41635</v>
      </c>
      <c r="G58"/>
    </row>
    <row r="59" spans="1:7">
      <c r="A59" s="252" t="s">
        <v>3576</v>
      </c>
      <c r="B59" s="252" t="s">
        <v>3575</v>
      </c>
      <c r="C59" s="251" t="s">
        <v>2253</v>
      </c>
      <c r="D59" s="253">
        <v>12</v>
      </c>
      <c r="E59" s="250">
        <v>41791</v>
      </c>
      <c r="G59"/>
    </row>
    <row r="60" spans="1:7">
      <c r="A60" s="252" t="s">
        <v>3574</v>
      </c>
      <c r="B60" s="252" t="s">
        <v>3573</v>
      </c>
      <c r="C60" s="251" t="s">
        <v>2253</v>
      </c>
      <c r="D60" s="253">
        <v>22</v>
      </c>
      <c r="E60" s="250">
        <v>41791</v>
      </c>
      <c r="G60"/>
    </row>
    <row r="61" spans="1:7">
      <c r="A61" s="252" t="s">
        <v>3572</v>
      </c>
      <c r="B61" s="252" t="s">
        <v>3571</v>
      </c>
      <c r="C61" s="251" t="s">
        <v>2253</v>
      </c>
      <c r="D61" s="253">
        <v>25</v>
      </c>
      <c r="E61" s="250">
        <v>41791</v>
      </c>
      <c r="G61"/>
    </row>
    <row r="62" spans="1:7">
      <c r="A62" s="252" t="s">
        <v>3570</v>
      </c>
      <c r="B62" s="252" t="s">
        <v>3569</v>
      </c>
      <c r="C62" s="251" t="s">
        <v>2253</v>
      </c>
      <c r="D62" s="253">
        <v>50</v>
      </c>
      <c r="E62" s="250">
        <v>41791</v>
      </c>
      <c r="G62"/>
    </row>
    <row r="63" spans="1:7">
      <c r="A63" s="252" t="s">
        <v>3568</v>
      </c>
      <c r="B63" s="252" t="s">
        <v>3567</v>
      </c>
      <c r="C63" s="251" t="s">
        <v>185</v>
      </c>
      <c r="D63" s="253">
        <v>138</v>
      </c>
      <c r="E63" s="250">
        <v>41843</v>
      </c>
      <c r="G63"/>
    </row>
    <row r="64" spans="1:7">
      <c r="A64" s="252" t="s">
        <v>3566</v>
      </c>
      <c r="B64" s="252" t="s">
        <v>3565</v>
      </c>
      <c r="C64" s="251" t="s">
        <v>1718</v>
      </c>
      <c r="D64" s="253">
        <v>28.5</v>
      </c>
      <c r="E64" s="250">
        <v>41858</v>
      </c>
      <c r="G64"/>
    </row>
    <row r="65" spans="1:7">
      <c r="A65" s="252" t="s">
        <v>3564</v>
      </c>
      <c r="B65" s="252" t="s">
        <v>3563</v>
      </c>
      <c r="C65" s="251" t="s">
        <v>1718</v>
      </c>
      <c r="D65" s="253">
        <v>39.799999999999997</v>
      </c>
      <c r="E65" s="250">
        <v>41858</v>
      </c>
      <c r="G65"/>
    </row>
    <row r="66" spans="1:7">
      <c r="A66" s="252" t="s">
        <v>3562</v>
      </c>
      <c r="B66" s="252" t="s">
        <v>3561</v>
      </c>
      <c r="C66" s="251" t="s">
        <v>2253</v>
      </c>
      <c r="D66" s="253">
        <v>18</v>
      </c>
      <c r="E66" s="250">
        <v>42158</v>
      </c>
      <c r="G66"/>
    </row>
    <row r="67" spans="1:7">
      <c r="A67" s="252" t="s">
        <v>3560</v>
      </c>
      <c r="B67" s="252" t="s">
        <v>3559</v>
      </c>
      <c r="C67" s="251" t="s">
        <v>2253</v>
      </c>
      <c r="D67" s="253">
        <v>18</v>
      </c>
      <c r="E67" s="250">
        <v>42158</v>
      </c>
      <c r="G67" s="246"/>
    </row>
    <row r="68" spans="1:7">
      <c r="A68" s="252" t="s">
        <v>3558</v>
      </c>
      <c r="B68" s="252" t="s">
        <v>3557</v>
      </c>
      <c r="C68" s="251" t="s">
        <v>2253</v>
      </c>
      <c r="D68" s="253">
        <v>39.5</v>
      </c>
      <c r="E68" s="250">
        <v>42158</v>
      </c>
      <c r="G68" s="246"/>
    </row>
    <row r="69" spans="1:7">
      <c r="A69" s="252" t="s">
        <v>3556</v>
      </c>
      <c r="B69" s="252" t="s">
        <v>3555</v>
      </c>
      <c r="C69" s="251" t="s">
        <v>2253</v>
      </c>
      <c r="D69" s="253">
        <v>515</v>
      </c>
      <c r="E69" s="250">
        <v>42158</v>
      </c>
      <c r="G69" s="246"/>
    </row>
    <row r="70" spans="1:7">
      <c r="A70" s="252" t="s">
        <v>3554</v>
      </c>
      <c r="B70" s="252" t="s">
        <v>3553</v>
      </c>
      <c r="C70" s="251" t="s">
        <v>2253</v>
      </c>
      <c r="D70" s="253">
        <v>174</v>
      </c>
      <c r="E70" s="250">
        <v>42158</v>
      </c>
      <c r="G70" s="246"/>
    </row>
    <row r="71" spans="1:7">
      <c r="A71" s="252" t="s">
        <v>3552</v>
      </c>
      <c r="B71" s="252" t="s">
        <v>3551</v>
      </c>
      <c r="C71" s="251" t="s">
        <v>2253</v>
      </c>
      <c r="D71" s="253">
        <v>520</v>
      </c>
      <c r="E71" s="250">
        <v>42158</v>
      </c>
      <c r="G71" s="246"/>
    </row>
    <row r="72" spans="1:7">
      <c r="A72" s="252" t="s">
        <v>3550</v>
      </c>
      <c r="B72" s="252" t="s">
        <v>3549</v>
      </c>
      <c r="C72" s="251" t="s">
        <v>2253</v>
      </c>
      <c r="D72" s="253">
        <v>375</v>
      </c>
      <c r="E72" s="250">
        <v>42158</v>
      </c>
      <c r="G72" s="246"/>
    </row>
    <row r="73" spans="1:7">
      <c r="A73" s="252" t="s">
        <v>3548</v>
      </c>
      <c r="B73" s="252" t="s">
        <v>3547</v>
      </c>
      <c r="C73" s="251" t="s">
        <v>2253</v>
      </c>
      <c r="D73" s="253">
        <v>10</v>
      </c>
      <c r="E73" s="250">
        <v>42466</v>
      </c>
      <c r="G73" s="246"/>
    </row>
    <row r="74" spans="1:7">
      <c r="A74" s="252" t="s">
        <v>3546</v>
      </c>
      <c r="B74" s="252" t="s">
        <v>3545</v>
      </c>
      <c r="C74" s="251" t="s">
        <v>2251</v>
      </c>
      <c r="D74" s="253">
        <v>170</v>
      </c>
      <c r="E74" s="250">
        <v>42643</v>
      </c>
      <c r="G74" s="246"/>
    </row>
    <row r="75" spans="1:7">
      <c r="A75" s="252" t="s">
        <v>3544</v>
      </c>
      <c r="B75" s="252" t="s">
        <v>3543</v>
      </c>
      <c r="C75" s="251" t="s">
        <v>2251</v>
      </c>
      <c r="D75" s="253">
        <v>170</v>
      </c>
      <c r="E75" s="250">
        <v>42643</v>
      </c>
      <c r="G75" s="246"/>
    </row>
    <row r="76" spans="1:7">
      <c r="A76" s="252" t="s">
        <v>3542</v>
      </c>
      <c r="B76" s="252" t="s">
        <v>3541</v>
      </c>
      <c r="C76" s="251" t="s">
        <v>2251</v>
      </c>
      <c r="D76" s="253">
        <v>184</v>
      </c>
      <c r="E76" s="250">
        <v>42643</v>
      </c>
      <c r="G76" s="246"/>
    </row>
    <row r="77" spans="1:7">
      <c r="A77" s="252" t="s">
        <v>3540</v>
      </c>
      <c r="B77" s="252" t="s">
        <v>3539</v>
      </c>
      <c r="C77" s="251" t="s">
        <v>2251</v>
      </c>
      <c r="D77" s="253">
        <v>75.349999999999994</v>
      </c>
      <c r="E77" s="250">
        <v>42767</v>
      </c>
      <c r="G77" s="246"/>
    </row>
    <row r="78" spans="1:7">
      <c r="A78" s="252" t="s">
        <v>3538</v>
      </c>
      <c r="B78" s="252" t="s">
        <v>3537</v>
      </c>
      <c r="C78" s="251" t="s">
        <v>2251</v>
      </c>
      <c r="D78" s="253">
        <v>75.349999999999994</v>
      </c>
      <c r="E78" s="250">
        <v>42767</v>
      </c>
      <c r="G78" s="246"/>
    </row>
    <row r="79" spans="1:7">
      <c r="A79" s="252" t="s">
        <v>3536</v>
      </c>
      <c r="B79" s="252" t="s">
        <v>3535</v>
      </c>
      <c r="C79" s="251" t="s">
        <v>2251</v>
      </c>
      <c r="D79" s="253">
        <v>75.349999999999994</v>
      </c>
      <c r="E79" s="250">
        <v>42767</v>
      </c>
      <c r="G79" s="246"/>
    </row>
    <row r="80" spans="1:7">
      <c r="A80" s="252" t="s">
        <v>3534</v>
      </c>
      <c r="B80" s="252" t="s">
        <v>3533</v>
      </c>
      <c r="C80" s="251" t="s">
        <v>2251</v>
      </c>
      <c r="D80" s="253">
        <v>43.85</v>
      </c>
      <c r="E80" s="250">
        <v>42767</v>
      </c>
      <c r="G80" s="246"/>
    </row>
    <row r="81" spans="1:7">
      <c r="A81" s="252" t="s">
        <v>3532</v>
      </c>
      <c r="B81" s="252" t="s">
        <v>3531</v>
      </c>
      <c r="C81" s="251" t="s">
        <v>2251</v>
      </c>
      <c r="D81" s="253">
        <v>10.1</v>
      </c>
      <c r="E81" s="250">
        <v>42767</v>
      </c>
      <c r="G81" s="246"/>
    </row>
    <row r="82" spans="1:7">
      <c r="A82" s="252" t="s">
        <v>3530</v>
      </c>
      <c r="B82" s="252" t="s">
        <v>3529</v>
      </c>
      <c r="C82" s="251" t="s">
        <v>875</v>
      </c>
      <c r="D82" s="253">
        <v>45</v>
      </c>
      <c r="E82" s="250">
        <v>42772</v>
      </c>
      <c r="G82" s="246"/>
    </row>
    <row r="83" spans="1:7">
      <c r="A83" s="252" t="s">
        <v>3528</v>
      </c>
      <c r="B83" s="252" t="s">
        <v>3527</v>
      </c>
      <c r="C83" s="251" t="s">
        <v>2253</v>
      </c>
      <c r="D83" s="253">
        <v>19</v>
      </c>
      <c r="E83" s="250">
        <v>42948</v>
      </c>
      <c r="G83" s="246"/>
    </row>
    <row r="84" spans="1:7">
      <c r="A84" s="252" t="s">
        <v>3526</v>
      </c>
      <c r="B84" s="252" t="s">
        <v>3525</v>
      </c>
      <c r="C84" s="251" t="s">
        <v>2253</v>
      </c>
      <c r="D84" s="253">
        <v>22</v>
      </c>
      <c r="E84" s="250">
        <v>42948</v>
      </c>
      <c r="G84" s="246"/>
    </row>
    <row r="85" spans="1:7">
      <c r="A85" s="252" t="s">
        <v>3524</v>
      </c>
      <c r="B85" s="252" t="s">
        <v>3523</v>
      </c>
      <c r="C85" s="251" t="s">
        <v>2253</v>
      </c>
      <c r="D85" s="253">
        <v>20</v>
      </c>
      <c r="E85" s="250">
        <v>42948</v>
      </c>
      <c r="G85" s="246"/>
    </row>
    <row r="86" spans="1:7">
      <c r="A86" s="252" t="s">
        <v>3522</v>
      </c>
      <c r="B86" s="252" t="s">
        <v>3521</v>
      </c>
      <c r="C86" s="251" t="s">
        <v>2252</v>
      </c>
      <c r="D86" s="253">
        <v>0</v>
      </c>
      <c r="E86" s="250">
        <v>43007</v>
      </c>
      <c r="G86" s="246"/>
    </row>
    <row r="87" spans="1:7">
      <c r="A87" s="252" t="s">
        <v>3520</v>
      </c>
      <c r="B87" s="252" t="s">
        <v>3519</v>
      </c>
      <c r="C87" s="251" t="s">
        <v>2253</v>
      </c>
      <c r="D87" s="253">
        <v>371</v>
      </c>
      <c r="E87" s="250">
        <v>43100</v>
      </c>
      <c r="G87" s="246"/>
    </row>
    <row r="88" spans="1:7">
      <c r="A88" s="252" t="s">
        <v>3518</v>
      </c>
      <c r="B88" s="252" t="s">
        <v>3517</v>
      </c>
      <c r="C88" s="251" t="s">
        <v>2252</v>
      </c>
      <c r="D88" s="253">
        <v>13</v>
      </c>
      <c r="E88" s="250">
        <v>43100</v>
      </c>
      <c r="G88" s="246"/>
    </row>
    <row r="89" spans="1:7">
      <c r="A89" s="252" t="s">
        <v>3516</v>
      </c>
      <c r="B89" s="252" t="s">
        <v>3515</v>
      </c>
      <c r="C89" s="251" t="s">
        <v>2253</v>
      </c>
      <c r="D89" s="253">
        <v>211</v>
      </c>
      <c r="E89" s="250">
        <v>43100</v>
      </c>
      <c r="G89" s="246"/>
    </row>
    <row r="90" spans="1:7">
      <c r="A90" s="252" t="s">
        <v>3514</v>
      </c>
      <c r="B90" s="252" t="s">
        <v>3513</v>
      </c>
      <c r="C90" s="251" t="s">
        <v>2253</v>
      </c>
      <c r="D90" s="253">
        <v>211</v>
      </c>
      <c r="E90" s="250">
        <v>43100</v>
      </c>
      <c r="G90" s="246"/>
    </row>
    <row r="91" spans="1:7">
      <c r="A91" s="252" t="s">
        <v>3512</v>
      </c>
      <c r="B91" s="252" t="s">
        <v>3511</v>
      </c>
      <c r="C91" s="251" t="s">
        <v>185</v>
      </c>
      <c r="D91" s="253">
        <v>535</v>
      </c>
      <c r="E91" s="250">
        <v>43104</v>
      </c>
      <c r="G91" s="246"/>
    </row>
    <row r="92" spans="1:7">
      <c r="A92" s="252" t="s">
        <v>3510</v>
      </c>
      <c r="B92" s="252" t="s">
        <v>3509</v>
      </c>
      <c r="C92" s="251" t="s">
        <v>185</v>
      </c>
      <c r="D92" s="253">
        <v>535</v>
      </c>
      <c r="E92" s="250">
        <v>43104</v>
      </c>
      <c r="G92" s="246"/>
    </row>
    <row r="93" spans="1:7">
      <c r="A93" s="252" t="s">
        <v>3508</v>
      </c>
      <c r="B93" s="252" t="s">
        <v>3507</v>
      </c>
      <c r="C93" s="251" t="s">
        <v>185</v>
      </c>
      <c r="D93" s="253">
        <v>795</v>
      </c>
      <c r="E93" s="250">
        <v>43104</v>
      </c>
      <c r="G93" s="246"/>
    </row>
    <row r="94" spans="1:7">
      <c r="A94" s="252" t="s">
        <v>3506</v>
      </c>
      <c r="B94" s="252" t="s">
        <v>3505</v>
      </c>
      <c r="C94" s="251" t="s">
        <v>185</v>
      </c>
      <c r="D94" s="253">
        <v>600</v>
      </c>
      <c r="E94" s="250">
        <v>43111</v>
      </c>
      <c r="G94" s="246"/>
    </row>
    <row r="95" spans="1:7">
      <c r="A95" s="252" t="s">
        <v>3504</v>
      </c>
      <c r="B95" s="252" t="s">
        <v>3503</v>
      </c>
      <c r="C95" s="251" t="s">
        <v>185</v>
      </c>
      <c r="D95" s="253">
        <v>600</v>
      </c>
      <c r="E95" s="250">
        <v>43111</v>
      </c>
      <c r="G95" s="246"/>
    </row>
    <row r="96" spans="1:7">
      <c r="A96" s="252" t="s">
        <v>3502</v>
      </c>
      <c r="B96" s="252" t="s">
        <v>3501</v>
      </c>
      <c r="C96" s="251" t="s">
        <v>185</v>
      </c>
      <c r="D96" s="253">
        <v>606</v>
      </c>
      <c r="E96" s="250">
        <v>43143</v>
      </c>
      <c r="G96" s="246"/>
    </row>
    <row r="97" spans="1:7">
      <c r="A97" s="252" t="s">
        <v>3500</v>
      </c>
      <c r="B97" s="252" t="s">
        <v>3499</v>
      </c>
      <c r="C97" s="251" t="s">
        <v>185</v>
      </c>
      <c r="D97" s="253">
        <v>602</v>
      </c>
      <c r="E97" s="250">
        <v>43143</v>
      </c>
      <c r="G97" s="246"/>
    </row>
    <row r="98" spans="1:7">
      <c r="A98" s="252" t="s">
        <v>3498</v>
      </c>
      <c r="B98" s="252" t="s">
        <v>3497</v>
      </c>
      <c r="C98" s="251" t="s">
        <v>2253</v>
      </c>
      <c r="D98" s="253">
        <v>112</v>
      </c>
      <c r="E98" s="250">
        <v>43488</v>
      </c>
      <c r="G98" s="246"/>
    </row>
    <row r="99" spans="1:7">
      <c r="A99" s="252" t="s">
        <v>3496</v>
      </c>
      <c r="B99" s="252" t="s">
        <v>3495</v>
      </c>
      <c r="C99" s="251" t="s">
        <v>2253</v>
      </c>
      <c r="D99" s="253">
        <v>168</v>
      </c>
      <c r="E99" s="250">
        <v>43488</v>
      </c>
      <c r="G99" s="246"/>
    </row>
    <row r="100" spans="1:7">
      <c r="A100" s="252" t="s">
        <v>3494</v>
      </c>
      <c r="B100" s="252" t="s">
        <v>3493</v>
      </c>
      <c r="C100" s="251" t="s">
        <v>185</v>
      </c>
      <c r="D100" s="253">
        <v>470</v>
      </c>
      <c r="E100" s="250">
        <v>43761</v>
      </c>
      <c r="G100" s="246"/>
    </row>
    <row r="101" spans="1:7">
      <c r="A101" s="252" t="s">
        <v>3492</v>
      </c>
      <c r="B101" s="252" t="s">
        <v>3491</v>
      </c>
      <c r="C101" s="251" t="s">
        <v>1718</v>
      </c>
      <c r="D101" s="253">
        <v>80.25</v>
      </c>
      <c r="E101" s="250">
        <v>43784</v>
      </c>
      <c r="G101" s="246"/>
    </row>
    <row r="102" spans="1:7">
      <c r="A102" s="252" t="s">
        <v>3490</v>
      </c>
      <c r="B102" s="252" t="s">
        <v>3489</v>
      </c>
      <c r="C102" s="251" t="s">
        <v>185</v>
      </c>
      <c r="D102" s="253">
        <v>650</v>
      </c>
      <c r="E102" s="250">
        <v>44105</v>
      </c>
      <c r="G102" s="246"/>
    </row>
    <row r="103" spans="1:7">
      <c r="A103" s="252" t="s">
        <v>3488</v>
      </c>
      <c r="B103" s="252" t="s">
        <v>3487</v>
      </c>
      <c r="C103" s="251" t="s">
        <v>2253</v>
      </c>
      <c r="D103" s="253">
        <v>315</v>
      </c>
      <c r="E103" s="250">
        <v>44135</v>
      </c>
      <c r="G103" s="246"/>
    </row>
    <row r="104" spans="1:7">
      <c r="A104" s="252" t="s">
        <v>2582</v>
      </c>
      <c r="B104" s="252" t="s">
        <v>2583</v>
      </c>
      <c r="C104" s="251" t="s">
        <v>2252</v>
      </c>
      <c r="D104" s="253">
        <v>69</v>
      </c>
      <c r="E104" s="250">
        <v>44165</v>
      </c>
      <c r="G104" s="246"/>
    </row>
    <row r="105" spans="1:7">
      <c r="A105" s="252" t="s">
        <v>3486</v>
      </c>
      <c r="B105" s="252" t="s">
        <v>3485</v>
      </c>
      <c r="C105" s="251" t="s">
        <v>1718</v>
      </c>
      <c r="D105" s="253">
        <v>150</v>
      </c>
      <c r="E105" s="250">
        <v>44228</v>
      </c>
      <c r="G105" s="246"/>
    </row>
    <row r="106" spans="1:7">
      <c r="A106" s="252" t="s">
        <v>3484</v>
      </c>
      <c r="B106" s="252" t="s">
        <v>3483</v>
      </c>
      <c r="C106" s="251" t="s">
        <v>2252</v>
      </c>
      <c r="D106" s="253">
        <v>11</v>
      </c>
      <c r="E106" s="250">
        <v>44255</v>
      </c>
      <c r="G106" s="246"/>
    </row>
    <row r="107" spans="1:7">
      <c r="A107" s="252" t="s">
        <v>3482</v>
      </c>
      <c r="B107" s="252" t="s">
        <v>3481</v>
      </c>
      <c r="C107" s="251" t="s">
        <v>2252</v>
      </c>
      <c r="D107" s="253">
        <v>11</v>
      </c>
      <c r="E107" s="250">
        <v>44255</v>
      </c>
      <c r="G107" s="246"/>
    </row>
    <row r="108" spans="1:7">
      <c r="A108" s="252" t="s">
        <v>3480</v>
      </c>
      <c r="B108" s="252" t="s">
        <v>3479</v>
      </c>
      <c r="C108" s="251" t="s">
        <v>1718</v>
      </c>
      <c r="D108" s="253">
        <v>63</v>
      </c>
      <c r="E108" s="250">
        <v>44348</v>
      </c>
      <c r="G108" s="246"/>
    </row>
    <row r="109" spans="1:7">
      <c r="A109" s="252" t="s">
        <v>3690</v>
      </c>
      <c r="B109" s="252" t="s">
        <v>3691</v>
      </c>
      <c r="C109" s="251" t="s">
        <v>2253</v>
      </c>
      <c r="D109" s="253">
        <v>420</v>
      </c>
      <c r="E109" s="250">
        <v>44651</v>
      </c>
      <c r="G109" s="246"/>
    </row>
    <row r="110" spans="1:7">
      <c r="G110" s="246"/>
    </row>
    <row r="111" spans="1:7">
      <c r="G111" s="246"/>
    </row>
    <row r="112" spans="1:7">
      <c r="G112" s="246"/>
    </row>
    <row r="113" spans="7:7">
      <c r="G113" s="246"/>
    </row>
    <row r="114" spans="7:7">
      <c r="G114" s="246"/>
    </row>
    <row r="115" spans="7:7">
      <c r="G115" s="246"/>
    </row>
    <row r="116" spans="7:7">
      <c r="G116" s="246"/>
    </row>
    <row r="117" spans="7:7">
      <c r="G117" s="246"/>
    </row>
    <row r="118" spans="7:7">
      <c r="G118" s="246"/>
    </row>
    <row r="119" spans="7:7">
      <c r="G119" s="246"/>
    </row>
    <row r="120" spans="7:7">
      <c r="G120" s="246"/>
    </row>
    <row r="121" spans="7:7">
      <c r="G121" s="246"/>
    </row>
    <row r="122" spans="7:7">
      <c r="G122" s="246"/>
    </row>
    <row r="123" spans="7:7">
      <c r="G123" s="246"/>
    </row>
    <row r="124" spans="7:7">
      <c r="G124" s="246"/>
    </row>
    <row r="125" spans="7:7">
      <c r="G125" s="246"/>
    </row>
    <row r="126" spans="7:7">
      <c r="G126" s="246"/>
    </row>
    <row r="127" spans="7:7">
      <c r="G127" s="246"/>
    </row>
    <row r="128" spans="7:7">
      <c r="G128" s="246"/>
    </row>
    <row r="129" spans="7:7">
      <c r="G129" s="246"/>
    </row>
    <row r="130" spans="7:7">
      <c r="G130" s="246"/>
    </row>
    <row r="131" spans="7:7">
      <c r="G131" s="246"/>
    </row>
    <row r="132" spans="7:7">
      <c r="G132" s="246"/>
    </row>
    <row r="133" spans="7:7">
      <c r="G133" s="246"/>
    </row>
    <row r="134" spans="7:7">
      <c r="G134" s="246"/>
    </row>
    <row r="135" spans="7:7">
      <c r="G135" s="246"/>
    </row>
    <row r="136" spans="7:7">
      <c r="G136" s="246"/>
    </row>
    <row r="137" spans="7:7">
      <c r="G137" s="246"/>
    </row>
    <row r="138" spans="7:7">
      <c r="G138" s="246"/>
    </row>
    <row r="139" spans="7:7">
      <c r="G139" s="246"/>
    </row>
    <row r="140" spans="7:7">
      <c r="G140" s="246"/>
    </row>
    <row r="141" spans="7:7">
      <c r="G141" s="246"/>
    </row>
    <row r="142" spans="7:7">
      <c r="G142" s="246"/>
    </row>
    <row r="143" spans="7:7">
      <c r="G143" s="246"/>
    </row>
    <row r="144" spans="7:7">
      <c r="G144" s="246"/>
    </row>
    <row r="145" spans="7:7">
      <c r="G145" s="246"/>
    </row>
    <row r="146" spans="7:7">
      <c r="G146" s="246"/>
    </row>
    <row r="147" spans="7:7">
      <c r="G147" s="246"/>
    </row>
    <row r="148" spans="7:7">
      <c r="G148" s="246"/>
    </row>
    <row r="149" spans="7:7">
      <c r="G149" s="246"/>
    </row>
    <row r="150" spans="7:7">
      <c r="G150" s="246"/>
    </row>
    <row r="151" spans="7:7">
      <c r="G151" s="246"/>
    </row>
    <row r="152" spans="7:7">
      <c r="G152" s="246"/>
    </row>
    <row r="153" spans="7:7">
      <c r="G153" s="246"/>
    </row>
    <row r="154" spans="7:7">
      <c r="G154" s="246"/>
    </row>
    <row r="155" spans="7:7">
      <c r="G155" s="246"/>
    </row>
    <row r="156" spans="7:7">
      <c r="G156" s="246"/>
    </row>
    <row r="157" spans="7:7">
      <c r="G157" s="246"/>
    </row>
    <row r="158" spans="7:7">
      <c r="G158" s="246"/>
    </row>
    <row r="159" spans="7:7">
      <c r="G159" s="246"/>
    </row>
    <row r="160" spans="7:7">
      <c r="G160" s="246"/>
    </row>
    <row r="161" spans="7:7">
      <c r="G161" s="246"/>
    </row>
    <row r="162" spans="7:7">
      <c r="G162" s="246"/>
    </row>
    <row r="163" spans="7:7">
      <c r="G163" s="246"/>
    </row>
    <row r="164" spans="7:7">
      <c r="G164" s="246"/>
    </row>
    <row r="165" spans="7:7">
      <c r="G165" s="246"/>
    </row>
    <row r="166" spans="7:7">
      <c r="G166" s="246"/>
    </row>
    <row r="167" spans="7:7">
      <c r="G167" s="246"/>
    </row>
    <row r="168" spans="7:7">
      <c r="G168" s="246"/>
    </row>
    <row r="169" spans="7:7">
      <c r="G169" s="246"/>
    </row>
    <row r="170" spans="7:7">
      <c r="G170" s="246"/>
    </row>
    <row r="171" spans="7:7">
      <c r="G171" s="246"/>
    </row>
    <row r="172" spans="7:7">
      <c r="G172" s="246"/>
    </row>
    <row r="173" spans="7:7">
      <c r="G173" s="246"/>
    </row>
    <row r="174" spans="7:7">
      <c r="G174" s="246"/>
    </row>
    <row r="175" spans="7:7">
      <c r="G175" s="246"/>
    </row>
    <row r="176" spans="7:7">
      <c r="G176" s="246"/>
    </row>
    <row r="177" spans="7:7">
      <c r="G177" s="246"/>
    </row>
    <row r="178" spans="7:7">
      <c r="G178" s="246"/>
    </row>
    <row r="179" spans="7:7">
      <c r="G179" s="246"/>
    </row>
    <row r="180" spans="7:7">
      <c r="G180" s="246"/>
    </row>
    <row r="181" spans="7:7">
      <c r="G181" s="246"/>
    </row>
    <row r="182" spans="7:7">
      <c r="G182" s="246"/>
    </row>
    <row r="183" spans="7:7">
      <c r="G183" s="246"/>
    </row>
    <row r="184" spans="7:7">
      <c r="G184" s="246"/>
    </row>
    <row r="185" spans="7:7">
      <c r="G185" s="246"/>
    </row>
    <row r="186" spans="7:7">
      <c r="G186" s="246"/>
    </row>
    <row r="187" spans="7:7">
      <c r="G187" s="246"/>
    </row>
    <row r="188" spans="7:7">
      <c r="G188" s="246"/>
    </row>
    <row r="189" spans="7:7">
      <c r="G189" s="246"/>
    </row>
    <row r="190" spans="7:7">
      <c r="G190" s="246"/>
    </row>
    <row r="191" spans="7:7">
      <c r="G191" s="246"/>
    </row>
    <row r="192" spans="7:7">
      <c r="G192" s="246"/>
    </row>
    <row r="193" spans="7:7">
      <c r="G193" s="246"/>
    </row>
    <row r="194" spans="7:7">
      <c r="G194" s="246"/>
    </row>
    <row r="195" spans="7:7">
      <c r="G195" s="246"/>
    </row>
    <row r="196" spans="7:7">
      <c r="G196" s="246"/>
    </row>
    <row r="197" spans="7:7">
      <c r="G197" s="246"/>
    </row>
    <row r="198" spans="7:7">
      <c r="G198" s="246"/>
    </row>
    <row r="199" spans="7:7">
      <c r="G199" s="246"/>
    </row>
    <row r="200" spans="7:7">
      <c r="G200" s="246"/>
    </row>
    <row r="201" spans="7:7">
      <c r="G201" s="246"/>
    </row>
    <row r="202" spans="7:7">
      <c r="G202" s="246"/>
    </row>
    <row r="203" spans="7:7">
      <c r="G203" s="246"/>
    </row>
    <row r="204" spans="7:7">
      <c r="G204" s="246"/>
    </row>
    <row r="205" spans="7:7">
      <c r="G205" s="246"/>
    </row>
    <row r="206" spans="7:7">
      <c r="G206" s="246"/>
    </row>
    <row r="207" spans="7:7">
      <c r="G207" s="246"/>
    </row>
    <row r="208" spans="7:7">
      <c r="G208" s="246"/>
    </row>
    <row r="209" spans="7:7">
      <c r="G209" s="246"/>
    </row>
    <row r="210" spans="7:7">
      <c r="G210" s="246"/>
    </row>
    <row r="211" spans="7:7">
      <c r="G211" s="246"/>
    </row>
    <row r="212" spans="7:7">
      <c r="G212" s="246"/>
    </row>
    <row r="213" spans="7:7">
      <c r="G213" s="246"/>
    </row>
    <row r="214" spans="7:7">
      <c r="G214" s="246"/>
    </row>
    <row r="215" spans="7:7">
      <c r="G215" s="246"/>
    </row>
    <row r="216" spans="7:7">
      <c r="G216" s="246"/>
    </row>
    <row r="217" spans="7:7">
      <c r="G217" s="246"/>
    </row>
    <row r="218" spans="7:7">
      <c r="G218" s="246"/>
    </row>
    <row r="219" spans="7:7">
      <c r="G219" s="246"/>
    </row>
    <row r="220" spans="7:7">
      <c r="G220" s="246"/>
    </row>
    <row r="221" spans="7:7">
      <c r="G221" s="246"/>
    </row>
    <row r="222" spans="7:7">
      <c r="G222" s="246"/>
    </row>
    <row r="223" spans="7:7">
      <c r="G223" s="246"/>
    </row>
    <row r="224" spans="7:7">
      <c r="G224" s="246"/>
    </row>
    <row r="225" spans="7:7">
      <c r="G225" s="246"/>
    </row>
    <row r="226" spans="7:7">
      <c r="G226" s="246"/>
    </row>
    <row r="227" spans="7:7">
      <c r="G227" s="246"/>
    </row>
    <row r="228" spans="7:7">
      <c r="G228" s="246"/>
    </row>
    <row r="229" spans="7:7">
      <c r="G229" s="246"/>
    </row>
    <row r="230" spans="7:7">
      <c r="G230" s="246"/>
    </row>
    <row r="231" spans="7:7">
      <c r="G231" s="246"/>
    </row>
    <row r="232" spans="7:7">
      <c r="G232" s="246"/>
    </row>
    <row r="233" spans="7:7">
      <c r="G233" s="246"/>
    </row>
    <row r="234" spans="7:7">
      <c r="G234" s="246"/>
    </row>
    <row r="235" spans="7:7">
      <c r="G235" s="246"/>
    </row>
    <row r="236" spans="7:7">
      <c r="G236" s="246"/>
    </row>
    <row r="237" spans="7:7">
      <c r="G237" s="246"/>
    </row>
    <row r="238" spans="7:7">
      <c r="G238" s="246"/>
    </row>
  </sheetData>
  <mergeCells count="2">
    <mergeCell ref="A1:E1"/>
    <mergeCell ref="A3:E3"/>
  </mergeCells>
  <pageMargins left="0.7" right="0.7" top="0.75" bottom="0.75" header="0.3" footer="0.3"/>
  <pageSetup scale="7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TitlePage</vt:lpstr>
      <vt:lpstr>Contents</vt:lpstr>
      <vt:lpstr>Disclaimer</vt:lpstr>
      <vt:lpstr>Changes</vt:lpstr>
      <vt:lpstr>Definitions</vt:lpstr>
      <vt:lpstr>Executive_Summary</vt:lpstr>
      <vt:lpstr>SummerSummary</vt:lpstr>
      <vt:lpstr>SummerCapacities</vt:lpstr>
      <vt:lpstr>Planned Resource Scenarios</vt:lpstr>
      <vt:lpstr>WinterSummary</vt:lpstr>
      <vt:lpstr>WinterCapacities</vt:lpstr>
      <vt:lpstr>Fuel Type Capacity Mix</vt:lpstr>
      <vt:lpstr>Unconfirmed Retirement Capacity</vt:lpstr>
      <vt:lpstr>Fossil Fuel SODG Capacities</vt:lpstr>
      <vt:lpstr>Decommissioned Gen. Resources</vt:lpstr>
      <vt:lpstr>Changes!Print_Area</vt:lpstr>
      <vt:lpstr>Contents!Print_Area</vt:lpstr>
      <vt:lpstr>Definitions!Print_Area</vt:lpstr>
      <vt:lpstr>Executive_Summary!Print_Area</vt:lpstr>
      <vt:lpstr>'Fuel Type Capacity Mix'!Print_Area</vt:lpstr>
      <vt:lpstr>'Planned Resource Scenarios'!Print_Area</vt:lpstr>
      <vt:lpstr>SummerSummary!Print_Area</vt:lpstr>
      <vt:lpstr>TitlePage!Print_Area</vt:lpstr>
      <vt:lpstr>'Unconfirmed Retirement Capacity'!Print_Area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2022-05-13T20:13:20Z</cp:lastPrinted>
  <dcterms:created xsi:type="dcterms:W3CDTF">2008-05-08T20:14:27Z</dcterms:created>
  <dcterms:modified xsi:type="dcterms:W3CDTF">2022-05-13T21:24:28Z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ies>
</file>