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3 MARKET SUPPORT SERVICES\Labeling of Electricity\2022 (Reporting for 2021)\"/>
    </mc:Choice>
  </mc:AlternateContent>
  <xr:revisionPtr revIDLastSave="0" documentId="13_ncr:1_{4557FF4F-4C88-4EDE-B99C-A679CBB9311B}" xr6:coauthVersionLast="47" xr6:coauthVersionMax="47" xr10:uidLastSave="{00000000-0000-0000-0000-000000000000}"/>
  <bookViews>
    <workbookView xWindow="-28920" yWindow="0" windowWidth="29040" windowHeight="17640" xr2:uid="{00000000-000D-0000-FFFF-FFFF00000000}"/>
  </bookViews>
  <sheets>
    <sheet name="REP Input" sheetId="3" r:id="rId1"/>
    <sheet name="Label - Reference Only" sheetId="2" r:id="rId2"/>
    <sheet name="Texas Averages and Defaults" sheetId="7" r:id="rId3"/>
    <sheet name="Resource Data" sheetId="8" r:id="rId4"/>
  </sheets>
  <definedNames>
    <definedName name="_xlnm._FilterDatabase" localSheetId="3" hidden="1">'Resource Data'!$B$2:$L$435</definedName>
    <definedName name="gen_name">'Resource Data'!$B$3:$B$160</definedName>
    <definedName name="OWNER" localSheetId="3">'Resource Data'!$B$3:$L$160</definedName>
    <definedName name="OWNER" localSheetId="2">'Texas Averages and Defaults'!$B$2:$L$7</definedName>
    <definedName name="_xlnm.Print_Area" localSheetId="1">'Label - Reference Only'!$B$2:$E$26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2" l="1"/>
  <c r="I14" i="2"/>
  <c r="I13" i="2"/>
  <c r="I12" i="2"/>
  <c r="I11" i="2"/>
  <c r="N26" i="3"/>
  <c r="M26" i="3"/>
  <c r="L26" i="3"/>
  <c r="K26" i="3"/>
  <c r="J26" i="3"/>
  <c r="N25" i="3"/>
  <c r="M25" i="3"/>
  <c r="L25" i="3"/>
  <c r="K25" i="3"/>
  <c r="J25" i="3"/>
  <c r="N24" i="3"/>
  <c r="M24" i="3"/>
  <c r="L24" i="3"/>
  <c r="K24" i="3"/>
  <c r="J24" i="3"/>
  <c r="N23" i="3"/>
  <c r="M23" i="3"/>
  <c r="L23" i="3"/>
  <c r="K23" i="3"/>
  <c r="J23" i="3"/>
  <c r="N22" i="3"/>
  <c r="M22" i="3"/>
  <c r="L22" i="3"/>
  <c r="K22" i="3"/>
  <c r="J22" i="3"/>
  <c r="N21" i="3"/>
  <c r="M21" i="3"/>
  <c r="L21" i="3"/>
  <c r="K21" i="3"/>
  <c r="J21" i="3"/>
  <c r="N20" i="3"/>
  <c r="M20" i="3"/>
  <c r="L20" i="3"/>
  <c r="K20" i="3"/>
  <c r="J20" i="3"/>
  <c r="N19" i="3"/>
  <c r="M19" i="3"/>
  <c r="L19" i="3"/>
  <c r="K19" i="3"/>
  <c r="J19" i="3"/>
  <c r="N18" i="3"/>
  <c r="M18" i="3"/>
  <c r="L18" i="3"/>
  <c r="K18" i="3"/>
  <c r="J18" i="3"/>
  <c r="N17" i="3"/>
  <c r="M17" i="3"/>
  <c r="L17" i="3"/>
  <c r="K17" i="3"/>
  <c r="J17" i="3"/>
  <c r="I26" i="3"/>
  <c r="H26" i="3"/>
  <c r="G26" i="3"/>
  <c r="F26" i="3"/>
  <c r="E26" i="3"/>
  <c r="I25" i="3"/>
  <c r="H25" i="3"/>
  <c r="G25" i="3"/>
  <c r="F25" i="3"/>
  <c r="E25" i="3"/>
  <c r="I24" i="3"/>
  <c r="H24" i="3"/>
  <c r="G24" i="3"/>
  <c r="F24" i="3"/>
  <c r="E24" i="3"/>
  <c r="I23" i="3"/>
  <c r="H23" i="3"/>
  <c r="G23" i="3"/>
  <c r="F23" i="3"/>
  <c r="E23" i="3"/>
  <c r="I22" i="3"/>
  <c r="H22" i="3"/>
  <c r="G22" i="3"/>
  <c r="F22" i="3"/>
  <c r="E22" i="3"/>
  <c r="I21" i="3"/>
  <c r="H21" i="3"/>
  <c r="G21" i="3"/>
  <c r="F21" i="3"/>
  <c r="E21" i="3"/>
  <c r="I20" i="3"/>
  <c r="H20" i="3"/>
  <c r="G20" i="3"/>
  <c r="F20" i="3"/>
  <c r="E20" i="3"/>
  <c r="I19" i="3"/>
  <c r="H19" i="3"/>
  <c r="G19" i="3"/>
  <c r="F19" i="3"/>
  <c r="E19" i="3"/>
  <c r="I18" i="3"/>
  <c r="H18" i="3"/>
  <c r="G18" i="3"/>
  <c r="F18" i="3"/>
  <c r="E18" i="3"/>
  <c r="I17" i="3"/>
  <c r="H17" i="3"/>
  <c r="G17" i="3"/>
  <c r="F17" i="3"/>
  <c r="E17" i="3"/>
  <c r="N16" i="3"/>
  <c r="M16" i="3"/>
  <c r="L16" i="3"/>
  <c r="K16" i="3"/>
  <c r="J16" i="3"/>
  <c r="I16" i="3"/>
  <c r="H16" i="3"/>
  <c r="G16" i="3"/>
  <c r="F16" i="3"/>
  <c r="E16" i="3"/>
  <c r="C27" i="3" l="1"/>
  <c r="C9" i="3" l="1"/>
  <c r="C10" i="3" s="1"/>
  <c r="E7" i="2"/>
  <c r="E6" i="2"/>
  <c r="E5" i="2"/>
  <c r="E4" i="2"/>
  <c r="E3" i="2"/>
  <c r="K11" i="3"/>
  <c r="L11" i="3"/>
  <c r="M11" i="3"/>
  <c r="C33" i="3" s="1"/>
  <c r="N11" i="3"/>
  <c r="J11" i="3"/>
  <c r="F11" i="3"/>
  <c r="G11" i="3"/>
  <c r="H11" i="3"/>
  <c r="I11" i="3"/>
  <c r="E11" i="3"/>
  <c r="M7" i="3"/>
  <c r="K7" i="3"/>
  <c r="L7" i="3"/>
  <c r="N7" i="3"/>
  <c r="J7" i="3"/>
  <c r="F7" i="3"/>
  <c r="G7" i="3"/>
  <c r="H7" i="3"/>
  <c r="I7" i="3"/>
  <c r="E7" i="3"/>
  <c r="D26" i="3" l="1"/>
  <c r="D24" i="3"/>
  <c r="D25" i="3"/>
  <c r="D23" i="3"/>
  <c r="D22" i="3"/>
  <c r="D21" i="3"/>
  <c r="D20" i="3"/>
  <c r="D18" i="3"/>
  <c r="D19" i="3"/>
  <c r="D16" i="3"/>
  <c r="D17" i="3"/>
  <c r="E8" i="2"/>
  <c r="F27" i="3" l="1"/>
  <c r="F8" i="3" s="1"/>
  <c r="E27" i="3"/>
  <c r="E8" i="3" s="1"/>
  <c r="J27" i="3"/>
  <c r="J8" i="3" s="1"/>
  <c r="I27" i="3"/>
  <c r="I8" i="3" s="1"/>
  <c r="D27" i="3"/>
  <c r="L27" i="3"/>
  <c r="L8" i="3" s="1"/>
  <c r="G27" i="3"/>
  <c r="G8" i="3" s="1"/>
  <c r="M27" i="3"/>
  <c r="M8" i="3" s="1"/>
  <c r="N27" i="3"/>
  <c r="N8" i="3" s="1"/>
  <c r="H27" i="3"/>
  <c r="H8" i="3" s="1"/>
  <c r="K27" i="3"/>
  <c r="K8" i="3" s="1"/>
  <c r="J9" i="3"/>
  <c r="K9" i="3"/>
  <c r="G9" i="3"/>
  <c r="E9" i="3"/>
  <c r="F9" i="3"/>
  <c r="M9" i="3"/>
  <c r="N9" i="3"/>
  <c r="I9" i="3"/>
  <c r="L9" i="3"/>
  <c r="H9" i="3"/>
  <c r="D7" i="3" l="1"/>
  <c r="D8" i="3"/>
  <c r="D9" i="3"/>
  <c r="D10" i="3"/>
  <c r="F10" i="3" l="1"/>
  <c r="H5" i="2" s="1"/>
  <c r="I10" i="3"/>
  <c r="H8" i="2" s="1"/>
  <c r="H10" i="3"/>
  <c r="H7" i="2" s="1"/>
  <c r="N10" i="3"/>
  <c r="H15" i="2" s="1"/>
  <c r="D7" i="2" s="1"/>
  <c r="J10" i="3"/>
  <c r="H11" i="2" s="1"/>
  <c r="D3" i="2" s="1"/>
  <c r="G10" i="3"/>
  <c r="H6" i="2" s="1"/>
  <c r="K10" i="3"/>
  <c r="H12" i="2" s="1"/>
  <c r="D4" i="2" s="1"/>
  <c r="M10" i="3"/>
  <c r="H14" i="2" s="1"/>
  <c r="D6" i="2" s="1"/>
  <c r="L10" i="3"/>
  <c r="H13" i="2" s="1"/>
  <c r="D5" i="2" s="1"/>
  <c r="E10" i="3"/>
  <c r="H4" i="2" s="1"/>
  <c r="F12" i="3" l="1"/>
  <c r="I5" i="2" s="1"/>
  <c r="G12" i="3"/>
  <c r="I6" i="2" s="1"/>
  <c r="H12" i="3"/>
  <c r="I7" i="2" s="1"/>
  <c r="I12" i="3"/>
  <c r="I8" i="2" s="1"/>
  <c r="D8" i="2"/>
  <c r="E12" i="3"/>
  <c r="I4" i="2" s="1"/>
  <c r="C32" i="3"/>
</calcChain>
</file>

<file path=xl/sharedStrings.xml><?xml version="1.0" encoding="utf-8"?>
<sst xmlns="http://schemas.openxmlformats.org/spreadsheetml/2006/main" count="617" uniqueCount="570">
  <si>
    <t>Entity Name</t>
  </si>
  <si>
    <t>CO2</t>
  </si>
  <si>
    <t>NOx</t>
  </si>
  <si>
    <t>SO2</t>
  </si>
  <si>
    <t>Part</t>
  </si>
  <si>
    <t>Nuc Waste</t>
  </si>
  <si>
    <t>Coal/Lignite</t>
  </si>
  <si>
    <t>Nat Gas</t>
  </si>
  <si>
    <t>Nuclear</t>
  </si>
  <si>
    <t>Renew</t>
  </si>
  <si>
    <t>Other</t>
  </si>
  <si>
    <t>Statewide Average Fuel Mix (%)</t>
  </si>
  <si>
    <t>Statewide Average Emissions (lbs/MWh)</t>
  </si>
  <si>
    <t>Generation Fuel Mix (%)</t>
  </si>
  <si>
    <t>EMISSIONS (lbs/MWh)</t>
  </si>
  <si>
    <t>Sources of power generation</t>
  </si>
  <si>
    <t>This product</t>
  </si>
  <si>
    <t>Total</t>
  </si>
  <si>
    <t>Emissions and waste per 1,000 kWh generated</t>
  </si>
  <si>
    <t>Natural Gas</t>
  </si>
  <si>
    <t>Particulates</t>
  </si>
  <si>
    <t>Statewide Average</t>
  </si>
  <si>
    <t>Nuclear Waste</t>
  </si>
  <si>
    <t>Sulfur Dioxide</t>
  </si>
  <si>
    <t>Nitrogen Oxides</t>
  </si>
  <si>
    <t>Carbon Dioxide</t>
  </si>
  <si>
    <t>Coal and Lignite</t>
  </si>
  <si>
    <t>Renewable Energy</t>
  </si>
  <si>
    <t>MWh</t>
  </si>
  <si>
    <t>Total MWh Sold</t>
  </si>
  <si>
    <t>Product Name</t>
  </si>
  <si>
    <t>RECs</t>
  </si>
  <si>
    <t>Contract MWh</t>
  </si>
  <si>
    <t>Default MWh</t>
  </si>
  <si>
    <t>Company</t>
  </si>
  <si>
    <t xml:space="preserve">Total </t>
  </si>
  <si>
    <t>%</t>
  </si>
  <si>
    <t>Identify non-renewable contract information below (if any):</t>
  </si>
  <si>
    <t>Index</t>
  </si>
  <si>
    <t>do not delete this row</t>
  </si>
  <si>
    <t>EMISSIONS lbs/MWh</t>
  </si>
  <si>
    <t>Generation Fuel Mix% (calculated)</t>
  </si>
  <si>
    <t xml:space="preserve">FOR REFERENCE </t>
  </si>
  <si>
    <t>State Avg</t>
  </si>
  <si>
    <t>NOTE: Only enter data in yellow cells. All other cells are formulas.</t>
  </si>
  <si>
    <t>INSTRUCTIONS:</t>
  </si>
  <si>
    <t>Step 1: Enter Product Name in line 2. Please create a separate workbook for each product.</t>
  </si>
  <si>
    <t xml:space="preserve">If additional lines are needed for Step 4, contact ERCOT for an expanded form. </t>
  </si>
  <si>
    <t>Default Fuel Mix (%)</t>
  </si>
  <si>
    <t>Default Emissions (lbs/MWh)</t>
  </si>
  <si>
    <t>The statewide average for renewable content:</t>
  </si>
  <si>
    <t>Renewable Content for this product:</t>
  </si>
  <si>
    <t xml:space="preserve"> Product Total</t>
  </si>
  <si>
    <t>Index Values for Label  (Product Total/Statewide Average)</t>
  </si>
  <si>
    <t>Step 5: Use data from Rows 32 and 33 to complete label as defined in PUC Substantive Rule 25.475.</t>
  </si>
  <si>
    <t>Mixed</t>
  </si>
  <si>
    <t>AIR LIQUIDE LARGE INDUSTRIES US LP (RE)</t>
  </si>
  <si>
    <t>ANACACHO WIND FARM LLC (RE)</t>
  </si>
  <si>
    <t>BARNEY M DAVIS LP (RE)</t>
  </si>
  <si>
    <t>BASF CORP (RE)</t>
  </si>
  <si>
    <t>BASTROP ENERGY PARTNERS LP (RE)</t>
  </si>
  <si>
    <t>BIO ENERGY (AUSTIN) LLC (RE)</t>
  </si>
  <si>
    <t>BIO ENERGY (TEXAS) LLC (RE)</t>
  </si>
  <si>
    <t>BLUE SUMMIT WIND LLC (RE)</t>
  </si>
  <si>
    <t>BOBCAT BLUFF WIND PROJECT LLC (RE)</t>
  </si>
  <si>
    <t>BRAZOS ELECTRIC POWER CO OP INC (RE)</t>
  </si>
  <si>
    <t>BRAZOS ELECTRIC POWER CO OP INC FOR WHITNEY DAM (RE)</t>
  </si>
  <si>
    <t>BRAZOS SANDY CREEK ELECTRIC COOPERATIVE INC (RE)</t>
  </si>
  <si>
    <t>BROWNSVILLE PUBLIC UTILITIES BOARD SILAS RAY (RE)</t>
  </si>
  <si>
    <t>BRYAN SOLAR LLC (RE)</t>
  </si>
  <si>
    <t>BRYAN TEXAS UTILITIES (RE)</t>
  </si>
  <si>
    <t>BUFFALO GAP WIND FARM 2 LLC (RE)</t>
  </si>
  <si>
    <t>BUFFALO GAP WIND FARM 3 LLC (RE)</t>
  </si>
  <si>
    <t>BUFFALO GAP WIND FARM LLC (RE)</t>
  </si>
  <si>
    <t>BULL CREEK WIND LLC (RE)</t>
  </si>
  <si>
    <t>CALPINE CORP (RE)</t>
  </si>
  <si>
    <t>CEDRO HILL WIND LLC (RE)</t>
  </si>
  <si>
    <t>CHAMPION WIND FARM LLC (RE)</t>
  </si>
  <si>
    <t>CITY OF AUSTIN DBA AUSTIN ENERGY (RE)</t>
  </si>
  <si>
    <t>CITY OF GARLAND (RE)</t>
  </si>
  <si>
    <t>CPS ENERGY (RE)</t>
  </si>
  <si>
    <t>CPS ENERGY 1 (RE)</t>
  </si>
  <si>
    <t>DENISON DAM (RE)</t>
  </si>
  <si>
    <t>DISTRIBUTED GENERATION SOLUTIONS LLC (RE)</t>
  </si>
  <si>
    <t>EIF CHANNELVIEW COGENERATION LLC (RE)</t>
  </si>
  <si>
    <t>ELBOW CREEK WIND PROJECT LLC (RE)</t>
  </si>
  <si>
    <t>ELECTRANET QSE I LLC (RE)</t>
  </si>
  <si>
    <t>EQUISTAR CHEMICAL LP (RE)</t>
  </si>
  <si>
    <t>EXXONMOBIL REFINING AND SUPPLY COMPANY (RE)</t>
  </si>
  <si>
    <t>FOREST CREEK WIND FARM LLC (RE)</t>
  </si>
  <si>
    <t>FORMOSA UTILITY VENTURE LTD (RE)</t>
  </si>
  <si>
    <t>FRV AE SOLAR LLC (RE)</t>
  </si>
  <si>
    <t>GEN TEX POWER CORP (RE)</t>
  </si>
  <si>
    <t>GEUS (RE)</t>
  </si>
  <si>
    <t>GOLDTHWAITE WIND ENERGY LLC (RE)</t>
  </si>
  <si>
    <t>GUADALUPE-BLANCO RIVER AUTHORITY (RES)</t>
  </si>
  <si>
    <t>HACKBERRY WIND LLC (RE)</t>
  </si>
  <si>
    <t>HAYS ENERGY LLC (RE)</t>
  </si>
  <si>
    <t>HORSE HOLLOW GENERATION TIE LLC (RE)</t>
  </si>
  <si>
    <t>HORSE HOLLOW GENERATION TIE LLC 2 (RE)</t>
  </si>
  <si>
    <t>INADALE WIND FARM LLC (RE)</t>
  </si>
  <si>
    <t>INGLESIDE COGENERATION LIMITED PARTNERSHIP (RE)</t>
  </si>
  <si>
    <t>KIOWA POWER PARTNERS LLC (RE)</t>
  </si>
  <si>
    <t>LANGFORD WIND POWER LLC (RE)</t>
  </si>
  <si>
    <t>LCY ELASTOMERS LP (RES)</t>
  </si>
  <si>
    <t>LORAINE WINDPARK PROJECT LLC (RE)</t>
  </si>
  <si>
    <t>LOS VIENTOS WINDPOWER IA LLC (RE)</t>
  </si>
  <si>
    <t>LOS VIENTOS WINDPOWER IB LLC (RE)</t>
  </si>
  <si>
    <t>LOWER COLORADO RIVER AUTHORITY (RE)</t>
  </si>
  <si>
    <t>LUMINANT GENERATION COMPANY LLC (RE)</t>
  </si>
  <si>
    <t>MAGIC VALLEY WIND FARM I LLC (RE)</t>
  </si>
  <si>
    <t>MAVERICK COUNTY WATER CONTROL AND IMPROVEMENT DISTRICT NO 1 (RE)</t>
  </si>
  <si>
    <t>MCADOO WIND ENERGY LLC (RE)</t>
  </si>
  <si>
    <t>MESQUITE WIND LLC (RE)</t>
  </si>
  <si>
    <t>MIAMI WIND I LLC (RE)</t>
  </si>
  <si>
    <t>NACOGDOCHES POWER LLC (RE)</t>
  </si>
  <si>
    <t>NELSON GARDENS ENERGY LLC (RE)</t>
  </si>
  <si>
    <t>NOTREES WINDPOWER LP (RE)</t>
  </si>
  <si>
    <t>NRG CEDAR BAYOU DEVELOPMENT COMPANY LLC (RE)</t>
  </si>
  <si>
    <t>NRG SOUTH TEXAS LP (RE)</t>
  </si>
  <si>
    <t>NRG TEXAS POWER LLC (RE)</t>
  </si>
  <si>
    <t>OAK GROVE MANAGEMENT COMPANY LLC (RE)</t>
  </si>
  <si>
    <t>OCI ALAMO 2 LLC (RE)</t>
  </si>
  <si>
    <t>OCOTILLO WINDPOWER LP (RE)</t>
  </si>
  <si>
    <t>OPTIM ENERGY ALTURA COGEN LLC (RE)</t>
  </si>
  <si>
    <t>OXY VINYLS LP (RE)</t>
  </si>
  <si>
    <t>PANDA SHERMAN POWER LLC (RE)</t>
  </si>
  <si>
    <t>PANTHER CREEK WIND FARM I AND II LLC (RE)</t>
  </si>
  <si>
    <t>PAPALOTE CREEK I LLC (RE)</t>
  </si>
  <si>
    <t>PAPALOTE CREEK I LLC CPS (RE)</t>
  </si>
  <si>
    <t>PAPALOTE CREEK II LLC (RE)</t>
  </si>
  <si>
    <t>PARIS GENERATION LP (RE)</t>
  </si>
  <si>
    <t>PATTERN GULF WIND LLC (RE)</t>
  </si>
  <si>
    <t>POST OAK WIND LLC (RE)</t>
  </si>
  <si>
    <t>PYRON WIND FARM LLC (RE)</t>
  </si>
  <si>
    <t>RIO GRANDE VALLEY SUGAR GROWERS INC (RE)</t>
  </si>
  <si>
    <t>ROSCOE WIND FARM LLC (RE)</t>
  </si>
  <si>
    <t>SAND BLUFF WIND FARM LLC (RE)</t>
  </si>
  <si>
    <t>SANDY CREEK ENERGY ASSOCIATES LP (RE)</t>
  </si>
  <si>
    <t>SANDY CREEK ENERGY ASSOCIATES LP TWO (RE)</t>
  </si>
  <si>
    <t>SCURRY COUNTY WIND II LLC (RE)</t>
  </si>
  <si>
    <t>SCURRY COUNTY WIND LP (RE)</t>
  </si>
  <si>
    <t>SEADRIFT COKE LP (RE)</t>
  </si>
  <si>
    <t>SENATE WIND LLC (RE)</t>
  </si>
  <si>
    <t>SHELL OIL COMPANY (RE)</t>
  </si>
  <si>
    <t>SHERBINO I WIND FARM LLC (RE)</t>
  </si>
  <si>
    <t>SHERBINO II WIND FARM LLC (RE)</t>
  </si>
  <si>
    <t>SILVER STAR I POWER PARTNERS LLC (RE)</t>
  </si>
  <si>
    <t>SNYDER WIND FARM LLC (RE)</t>
  </si>
  <si>
    <t>SOUTH HOUSTON GREEN POWER LLC (RE)</t>
  </si>
  <si>
    <t>SOUTH TEXAS ELECTRIC CO OP INC (RE)</t>
  </si>
  <si>
    <t>SOUTH TRENT WIND LLC (RE)</t>
  </si>
  <si>
    <t>SOUTHWESTERN ELECTRIC POWER COMPANY BLT (RE)</t>
  </si>
  <si>
    <t>SPINNING SPUR WIND TWO LLC (RE)</t>
  </si>
  <si>
    <t>STANTON WIND ENERGY LLC (RE)</t>
  </si>
  <si>
    <t>SUNE CPS1 LLC (RE)</t>
  </si>
  <si>
    <t>SUNE CPS2 LLC (RE)</t>
  </si>
  <si>
    <t>SUNE CPS3 LLC (RE)</t>
  </si>
  <si>
    <t>SWEETWATER WIND 1 LLC (RE)</t>
  </si>
  <si>
    <t>SWEETWATER WIND 2 LLC (RE)</t>
  </si>
  <si>
    <t>SWEETWATER WIND 3 LLC (RE)</t>
  </si>
  <si>
    <t>SWEETWATER WIND 3 LLC CPS (RE)</t>
  </si>
  <si>
    <t>SWEETWATER WIND 4 LLC (RE)</t>
  </si>
  <si>
    <t>SWEETWATER WIND 5 LLC (RE)</t>
  </si>
  <si>
    <t>TARRANT REGIONAL WATER DISTRICT (RE)</t>
  </si>
  <si>
    <t>TENASKA FRONTIER PARTNERS LTD (RE)</t>
  </si>
  <si>
    <t>TENASKA GATEWAY PARTNERS LTD (RE)</t>
  </si>
  <si>
    <t>TEXAS A AND M UNIVERSITY (RE)</t>
  </si>
  <si>
    <t>TEXAS MED CENTER CENTRAL HEATING AND COOLING SERVICES CORP (RE)</t>
  </si>
  <si>
    <t>THE DOW CHEMICAL CO (RE)</t>
  </si>
  <si>
    <t>TICONA POLYMERS INC (RE)</t>
  </si>
  <si>
    <t>TPC GROUP LLC (RE)</t>
  </si>
  <si>
    <t>TRINITY HILLS WIND FARM LLC (RE)</t>
  </si>
  <si>
    <t>TURKEY TRACK WIND ENERGY LLC (RE)</t>
  </si>
  <si>
    <t>TX SOLAR I LLC (RE)</t>
  </si>
  <si>
    <t>UNION CARBIDE CORPORATION SEADRIFT (RE)</t>
  </si>
  <si>
    <t>VICTORIA WLE LP (RE)</t>
  </si>
  <si>
    <t>WHIRLWIND ENERGY LLC (RE)</t>
  </si>
  <si>
    <t>WHITETAIL WIND ENERGY LLC (RE)</t>
  </si>
  <si>
    <t>WISE COUNTY POWER COMPANY LLC (RE)</t>
  </si>
  <si>
    <t>WM RENEWABLE ENERGY LLC II (RE)</t>
  </si>
  <si>
    <t>WM RENEWABLE ENERGY LLC III (RE)</t>
  </si>
  <si>
    <t>WM RENEWABLE ENERGY LLC IV (RE)</t>
  </si>
  <si>
    <t>WM RENEWABLE ENERGY LLC V (RE)</t>
  </si>
  <si>
    <t>WM RENEWABLE ENERGY LLC VI (RE)</t>
  </si>
  <si>
    <t>WOLF RIDGE WIND LLC (RE)</t>
  </si>
  <si>
    <t>Generation Fuel Mix</t>
  </si>
  <si>
    <t>ASCEND PERFORMANCE MATERIALS TEXAS INC (RE)</t>
  </si>
  <si>
    <t>BARILLA SOLAR LLC (RE)</t>
  </si>
  <si>
    <t>COLORADO BEND I POWER LLC (RE)</t>
  </si>
  <si>
    <t>GRANDVIEW WIND FARM LLC (RE)</t>
  </si>
  <si>
    <t>KEECHI WIND LLC (RE)</t>
  </si>
  <si>
    <t>LAPORTE POWER LLC (RE)</t>
  </si>
  <si>
    <t>MAJOR OAK POWER LLC (RE)</t>
  </si>
  <si>
    <t>MIDLOTHIAN ENERGY LLC (RE)</t>
  </si>
  <si>
    <t>MOUNTAIN CREEK POWER LLC (RE)</t>
  </si>
  <si>
    <t>OCI ALAMO 4 LLC (RE)</t>
  </si>
  <si>
    <t>PATTERN PANHANDLE WIND 2 LLC (RE)</t>
  </si>
  <si>
    <t>PATTERN PANHANDLE WIND LLC (RE)</t>
  </si>
  <si>
    <t>QUAIL RUN ENERGY PARTNERS LP (RE)</t>
  </si>
  <si>
    <t>WINDTHORST 2 LLC (RE)</t>
  </si>
  <si>
    <t>WOLF HOLLOW I POWER LLC (RE)</t>
  </si>
  <si>
    <t>BRISCOE WIND FARM LLC (RE)</t>
  </si>
  <si>
    <t>CAMERON WIND I LLC (RE)</t>
  </si>
  <si>
    <t>CED ALAMO 3 LLC (RE)</t>
  </si>
  <si>
    <t>CED ALAMO 5 LLC (RE)</t>
  </si>
  <si>
    <t>DGSP2 LLC (RE)</t>
  </si>
  <si>
    <t>ECTOR COUNTY ENERGY CENTER LLC (RE)</t>
  </si>
  <si>
    <t>GREEN PASTURES WIND I LLC (RE)</t>
  </si>
  <si>
    <t>GREEN PASTURES WIND II LLC (RE)</t>
  </si>
  <si>
    <t>JAVELINA WIND ENERGY LLC (RE)</t>
  </si>
  <si>
    <t>LOGANS GAP WIND LLC (RE)</t>
  </si>
  <si>
    <t>LOS VIENTOS WINDPOWER III LLC (RE)</t>
  </si>
  <si>
    <t>LOS VIENTOS WINDPOWER V LLC (RE)</t>
  </si>
  <si>
    <t>MESQUITE CREEK WIND LLC (RE)</t>
  </si>
  <si>
    <t>PANDA TEMPLE POWER II LLC (RE)</t>
  </si>
  <si>
    <t>RATTLESNAKE WIND I LLC (RE)</t>
  </si>
  <si>
    <t>RENEWABLE ENERGY ALTERNATIVES LLC (RE)</t>
  </si>
  <si>
    <t>ROUTE 66 WIND POWER LLC (RE)</t>
  </si>
  <si>
    <t>SENDERO WIND ENERGY LLC (RE)</t>
  </si>
  <si>
    <t>SHANNON WIND LLC (RE)</t>
  </si>
  <si>
    <t>SOUTH PLAINS WIND ENERGY LLC (RE)</t>
  </si>
  <si>
    <t>SPINNING SPUR WIND THREE LLC (RE)</t>
  </si>
  <si>
    <t>STEPHENS RANCH WIND ENERGY II LLC (RE)</t>
  </si>
  <si>
    <t>STEPHENS RANCH WIND ENERGY LLC (RE)</t>
  </si>
  <si>
    <t>TPR TYLER LLC (RE)</t>
  </si>
  <si>
    <t>TX JUMBO ROAD WIND LLC (RE)</t>
  </si>
  <si>
    <t>AVANGRID TEXAS RENEWABLES LLC (RE)</t>
  </si>
  <si>
    <t>AVANGRID TEXAS RENEWABLES LLC B (RE)</t>
  </si>
  <si>
    <t>AVANGRID TEXAS RENEWABLES LLC C (RE)</t>
  </si>
  <si>
    <t>BRAZOS WIND VENTURES LLC (RE)</t>
  </si>
  <si>
    <t>CED ALAMO 7 LLC (RE)</t>
  </si>
  <si>
    <t>COLBECKS CORNER LLC (RE)</t>
  </si>
  <si>
    <t>COMANCHE PEAK POWER COMPANY LLC (RE)</t>
  </si>
  <si>
    <t>EAST PECOS SOLAR LLC (RE)</t>
  </si>
  <si>
    <t>ECO SERVICES OPERATIONS CORP (RE)</t>
  </si>
  <si>
    <t>ELECTRA WIND LLC (RE)</t>
  </si>
  <si>
    <t>ELECTRANET QSE I LLC TMG (RE)</t>
  </si>
  <si>
    <t>FIFTH GENERATION INC (RE)</t>
  </si>
  <si>
    <t>GOLDEN SPREAD ELECTRIC COOPERATIVE INC (RE)</t>
  </si>
  <si>
    <t>GUADALUPE-BLANCO RIVER AUTHORITY I (RE)</t>
  </si>
  <si>
    <t>GUNSIGHT MOUNTAIN WIND ENERGY LLC (RE)</t>
  </si>
  <si>
    <t>HARVEST MOON RENEWABLE ENERGY COMPANY LLC (RE)</t>
  </si>
  <si>
    <t>HIDALGO WIND FARM LLC (RE)</t>
  </si>
  <si>
    <t>HORSE CREEK WIND LLC (RE)</t>
  </si>
  <si>
    <t>JAVELINA WIND ENERGY II LLC (RE)</t>
  </si>
  <si>
    <t>JAVELINA WIND ENERGY II LLC B (RE)</t>
  </si>
  <si>
    <t>LA FRONTERA HOLDINGS LLC (RE)</t>
  </si>
  <si>
    <t>LOS VIENTOS WINDPOWER IV LLC (RE)</t>
  </si>
  <si>
    <t>MARIAH DEL NORTE LLC (RE)</t>
  </si>
  <si>
    <t>MOZART WIND LLC (RE)</t>
  </si>
  <si>
    <t>OCI ALAMO 1 LLC (RE)</t>
  </si>
  <si>
    <t>PCI NITROGEN LLC (RE)</t>
  </si>
  <si>
    <t>PHR HOLDINGS LLC (RE)</t>
  </si>
  <si>
    <t>RE ROSEROCK LLC (RE)</t>
  </si>
  <si>
    <t>SALT FORK WIND LLC (RE)</t>
  </si>
  <si>
    <t>SAN MIGUEL ELECTRIC CO OP INC (RES)</t>
  </si>
  <si>
    <t>SAN ROMAN WIND I LLC (RE)</t>
  </si>
  <si>
    <t>SIGNAL HILL GENERATING LLC (RE)</t>
  </si>
  <si>
    <t>SKY GLOBAL POWER ONE LLC (RE)</t>
  </si>
  <si>
    <t>SOUTH PLAINS WIND ENERGY II LLC (RE)</t>
  </si>
  <si>
    <t>THE UNIVERSITY OF TEXAS MEDICAL BRANCH AT GALVESTON (RE)</t>
  </si>
  <si>
    <t>TX HEREFORD WIND LLC (RE)</t>
  </si>
  <si>
    <t>TYLER BLUFF WIND PROJECT LLC (RE)</t>
  </si>
  <si>
    <t>WAKE WIND ENERGY LLC (RE)</t>
  </si>
  <si>
    <t>WAKE WIND ENERGY LLC 2 (RE)</t>
  </si>
  <si>
    <t>WALNUT SPRINGS SOLAR LLC (RE)</t>
  </si>
  <si>
    <t>ASTRA WIND LLC (RE)</t>
  </si>
  <si>
    <t>BEARKAT WIND ENERGY I LLC (RE)</t>
  </si>
  <si>
    <t>BLUE CUBE OPERATIONS LLC (RE)</t>
  </si>
  <si>
    <t>BLUE SUMMIT STORAGE LLC (RE)</t>
  </si>
  <si>
    <t>BNB LAMESA SOLAR LLC (RE)</t>
  </si>
  <si>
    <t>BRUENNINGS BREEZE WIND FARM LLC (RE)</t>
  </si>
  <si>
    <t>BUCKTHORN WIND PROJECT LLC (RE)</t>
  </si>
  <si>
    <t>CAP RIDGE WIND I LLC (RE)</t>
  </si>
  <si>
    <t>CAP RIDGE WIND II LLC (RE)</t>
  </si>
  <si>
    <t>CAP RIDGE WIND III LLC (RE)</t>
  </si>
  <si>
    <t>CAP RIDGE WIND IV LLC (RE)</t>
  </si>
  <si>
    <t>CED UPTON COUNTY SOLAR LLC (RE)</t>
  </si>
  <si>
    <t>CHAMON POWER LLC (RE)</t>
  </si>
  <si>
    <t>CHAPMAN RANCH WIND I LLC (RE)</t>
  </si>
  <si>
    <t>COLORADO BEND II POWER LLC (RE)</t>
  </si>
  <si>
    <t>COTTON PLAINS WIND I LLC (RE)</t>
  </si>
  <si>
    <t>DERMOTT WIND LLC (RE)</t>
  </si>
  <si>
    <t>ENNIS POWER COMPANY LLC (RE)</t>
  </si>
  <si>
    <t>FLUVANNA WIND ENERGY LLC (RE)</t>
  </si>
  <si>
    <t>HIGHWAY 56 SOLAR LLC (RE)</t>
  </si>
  <si>
    <t>HORSE HOLLOW GENERATION TIE LLC 3 (RE)</t>
  </si>
  <si>
    <t>HORSE HOLLOW GENERATION TIE LLC 4 (RE)</t>
  </si>
  <si>
    <t>HORSE HOLLOW GENERATION TIE LLC 5 (RE)</t>
  </si>
  <si>
    <t>MARLIN SOLAR LLC (RE)</t>
  </si>
  <si>
    <t>MP2 ENERGY LLC (RE)</t>
  </si>
  <si>
    <t>NORTH GAINESVILLE SOLAR LLC (RE)</t>
  </si>
  <si>
    <t>OLD SETTLER WIND LLC (RE)</t>
  </si>
  <si>
    <t>PORT COMFORT POWER LLC (RE)</t>
  </si>
  <si>
    <t>ROCKSPRINGS VAL VERDE WIND LLC (RE)</t>
  </si>
  <si>
    <t>SANTA RITA WIND ENERGY LLC (RE)</t>
  </si>
  <si>
    <t>SANTA RITA WIND ENERGY LLC 2 (RE)</t>
  </si>
  <si>
    <t>SMURFIT KAPPA NORTH AMERICA LLC (RE)</t>
  </si>
  <si>
    <t>SOLAIREHOLMAN 1 LLC (RE)</t>
  </si>
  <si>
    <t>WHITESBORO SOLAR II LLC (RE)</t>
  </si>
  <si>
    <t>WHITESBORO SOLAR LLC (RE)</t>
  </si>
  <si>
    <t>WILLOW SPRINGS WINDFARM LLC (RE)</t>
  </si>
  <si>
    <t>WOLF HOLLOW II POWER LLC (RE)</t>
  </si>
  <si>
    <t>Non-Renewable</t>
  </si>
  <si>
    <t>ALAMO 6 LLC (RE)</t>
  </si>
  <si>
    <t>BLUEBELL SOLAR LLC (RE)</t>
  </si>
  <si>
    <t>BUCKTHORN WESTEX LLC (RE)</t>
  </si>
  <si>
    <t>CALLAHAN WIND DIVIDE LLC (RE)</t>
  </si>
  <si>
    <t>CASCADE SOLAR LLC (RE)</t>
  </si>
  <si>
    <t>CHISUM SOLAR LLC (RE)</t>
  </si>
  <si>
    <t>COLETO CREEK POWER LLC (RE)</t>
  </si>
  <si>
    <t>DENTON MUNICIPAL ELECTRIC DEC (RE)</t>
  </si>
  <si>
    <t>DESERT SKY WIND FARM LLC (RE)</t>
  </si>
  <si>
    <t>EDDY SOLAR II LLC (RE)</t>
  </si>
  <si>
    <t>EXGEN HANDLEY POWER LLC (RE)</t>
  </si>
  <si>
    <t>FLAT TOP WIND I LLC (RE)</t>
  </si>
  <si>
    <t>GOAT WIND LLC (RE)</t>
  </si>
  <si>
    <t>HGTS LLC (RE)</t>
  </si>
  <si>
    <t>HORSE HOLLOW WIND I LLC (RE)</t>
  </si>
  <si>
    <t>HORSE HOLLOW WIND III LLC (RE)</t>
  </si>
  <si>
    <t>HORSE HOLLOW WIND IV LLC (RE)</t>
  </si>
  <si>
    <t>INEOS NITRILES USA LLC (RE)</t>
  </si>
  <si>
    <t>INTERNATIONAL BOUNDARY AND WATER COMMISSION US SECTION (RE)</t>
  </si>
  <si>
    <t>LEON SOLAR LLC (RE)</t>
  </si>
  <si>
    <t>LIVE OAK WIND PROJECT LLC (RE)</t>
  </si>
  <si>
    <t>MIDWAY SOLAR LLC (RE)</t>
  </si>
  <si>
    <t>MIDWAY WIND LLC (RE)</t>
  </si>
  <si>
    <t>POWERFIN ASL 1 LLC (RE)</t>
  </si>
  <si>
    <t>RATTLESNAKE POWER LLC (RE)</t>
  </si>
  <si>
    <t>SP CACTUS FLATS WIND ENERGY LLC (RE)</t>
  </si>
  <si>
    <t>STELLA WIND FARM LLC (RE)</t>
  </si>
  <si>
    <t>STERLING SOLAR LLC (RE)</t>
  </si>
  <si>
    <t>SWEENY COGENERATION LLC (RE)</t>
  </si>
  <si>
    <t>TAHOKA WIND LLC (RE)</t>
  </si>
  <si>
    <t>TEMPLE GENERATION I LLC (RE)</t>
  </si>
  <si>
    <t>TEXAS BIG SPRING LLC (RE)</t>
  </si>
  <si>
    <t>TPE WHITNEY SOLAR LLC (RE)</t>
  </si>
  <si>
    <t>TRAILSTONE SWEETWATER LLC (RE)</t>
  </si>
  <si>
    <t>TRENT WIND FARM LLC (RE)</t>
  </si>
  <si>
    <t>UPTON COUNTY SOLAR 2 LLC (RE)</t>
  </si>
  <si>
    <t>WEST MOORE SOLAR II LLC (RE)</t>
  </si>
  <si>
    <t>WHITEWRIGHT SOLAR LLC (RE)</t>
  </si>
  <si>
    <t>YELLOW JACKET SOLAR LLC (RE)</t>
  </si>
  <si>
    <t>If you have questions regarding this form, please contact Mike McCarty at 512-248-3927 or your ERCOT Account Manager.</t>
  </si>
  <si>
    <t>ALEXIS SOLAR LLC (RE)</t>
  </si>
  <si>
    <t>BEARKAT WIND ENERGY II LLC (RE)</t>
  </si>
  <si>
    <t>BHE PEARL SOLAR LLC (RE)</t>
  </si>
  <si>
    <t>BHER POWER RESOURCES INC (RE)</t>
  </si>
  <si>
    <t>BLUE SUMMIT II WIND LLC (RE)</t>
  </si>
  <si>
    <t>BLUE SUMMIT III WIND LLC (RE)</t>
  </si>
  <si>
    <t>BOVINE SOLAR LLC (RE)</t>
  </si>
  <si>
    <t>BRONSON SOLAR LLC (RE)</t>
  </si>
  <si>
    <t>CANADIAN BREAKS LLC (RE)</t>
  </si>
  <si>
    <t>ELECTRANET QSE I LLC SA (RE)</t>
  </si>
  <si>
    <t>ENERWISE GLOBAL TECHNOLOGIES LLC (RE)</t>
  </si>
  <si>
    <t>FLUVANNA WIND ENERGY 2 LLC (RE)</t>
  </si>
  <si>
    <t>FOARD CITY WIND LLC (RE)</t>
  </si>
  <si>
    <t>FREEPORT LNG DEVELOPMENT LP (RE)</t>
  </si>
  <si>
    <t>GRAND PRAIRIE LANDFILL GAS PRODUCTION LLC (RE)</t>
  </si>
  <si>
    <t>GREGORY POWER PARTNERS LLC (RE)</t>
  </si>
  <si>
    <t>GRIFFIN SOLAR LLC (RE)</t>
  </si>
  <si>
    <t>HIDALGO WIND FARM II LLC (RE)</t>
  </si>
  <si>
    <t>HIGH LONESOME WIND POWER LLC (RE)</t>
  </si>
  <si>
    <t>HORSE HOLLOW WIND II LLC (RE)</t>
  </si>
  <si>
    <t>INDIAN MESA WIND LLC (RE)</t>
  </si>
  <si>
    <t>INEOS USA LLC BAYOU (RE)</t>
  </si>
  <si>
    <t>KARANKAWA WIND LLC (RE)</t>
  </si>
  <si>
    <t>KARANKAWA WIND LLC B (RE)</t>
  </si>
  <si>
    <t>KEY CAPTURE ENERGY LLC 2 (RE)</t>
  </si>
  <si>
    <t>KING MOUNTAIN UPTON WIND LLC NE (RE)</t>
  </si>
  <si>
    <t>KING MOUNTAIN UPTON WIND LLC NW (RE)</t>
  </si>
  <si>
    <t>KING MOUNTAIN UPTON WIND LLC SE (RE)</t>
  </si>
  <si>
    <t>KING MOUNTAIN UPTON WIND LLC SW (RE)</t>
  </si>
  <si>
    <t>LAMESA SOLAR II LLC (RE)</t>
  </si>
  <si>
    <t>LAMPWICK SOLAR LLC (RE)</t>
  </si>
  <si>
    <t>LAPETUS ENERGY PROJECT LLC (RE)</t>
  </si>
  <si>
    <t>LAREDO LLC (RE)</t>
  </si>
  <si>
    <t>LOCKETT WINDFARM LLC (RE)</t>
  </si>
  <si>
    <t>LONGHORN WIND PROJECT LLC (RE)</t>
  </si>
  <si>
    <t>MARS SOLAR LLC (RE)</t>
  </si>
  <si>
    <t>MESQUITE STAR SPECIAL LLC (RE)</t>
  </si>
  <si>
    <t>MESTENO WINDPOWER LLC (RE)</t>
  </si>
  <si>
    <t>NRG ENERGY SERVICES LLC (RE)</t>
  </si>
  <si>
    <t>NUECES BAY LLC (RE)</t>
  </si>
  <si>
    <t>PALMAS WIND LLC (RE)</t>
  </si>
  <si>
    <t>PANTHER CREEK WIND FARM THREE LLC (RE)</t>
  </si>
  <si>
    <t>PATRIOT WIND FARM LLC (RE)</t>
  </si>
  <si>
    <t>PEYTON CREEK WIND FARM LLC (RE)</t>
  </si>
  <si>
    <t>PHOEBE ENERGY PROJECT LLC (RE)</t>
  </si>
  <si>
    <t>POST WIND LLC (RE)</t>
  </si>
  <si>
    <t>RANCHERO WIND FARM LLC (RE)</t>
  </si>
  <si>
    <t>RIO BRAVO WINDPOWER LLC (RE)</t>
  </si>
  <si>
    <t>ROADRUNNER SOLAR PROJECT LLC (RE)</t>
  </si>
  <si>
    <t>SAGE DRAW WIND LLC (RE)</t>
  </si>
  <si>
    <t>SANTA RITA EAST WIND ENERGY LLC (RE)</t>
  </si>
  <si>
    <t>SEYMOUR HILLS WIND PROJECT LLC (RE)</t>
  </si>
  <si>
    <t>TOKAI CARBON CB LTD (RE)</t>
  </si>
  <si>
    <t>TORRECILLAS WIND ENERGY LLC (RE)</t>
  </si>
  <si>
    <t>VICTORIA CITY POWER LLC (RE)</t>
  </si>
  <si>
    <t>VICTORIA PORT POWER LLC (RE)</t>
  </si>
  <si>
    <t>VIRIDITY ENERGY SOLUTIONS INC (RE)</t>
  </si>
  <si>
    <t>WAL MART STORES TEXAS LLC (RE)</t>
  </si>
  <si>
    <t>WEST COLUMBIA STORAGE LLC (RE)</t>
  </si>
  <si>
    <t>WEST OF THE PECOS SOLAR LLC (RE)</t>
  </si>
  <si>
    <t>WOODWARD MOUNTAIN WIND LLC (RE)</t>
  </si>
  <si>
    <t>EASTMAN GOGENERATION FACILITY</t>
  </si>
  <si>
    <t>HIGH MAJESTIC II</t>
  </si>
  <si>
    <t xml:space="preserve">HIGH MAJESTIC  </t>
  </si>
  <si>
    <t>LORENZO</t>
  </si>
  <si>
    <t>WILDCAT RANCH</t>
  </si>
  <si>
    <t>GOLDEN SPREAD PANHANDLE WIND RANCH</t>
  </si>
  <si>
    <t>GOLDEN SPREAD ELECRIC COOPERATIVE INC</t>
  </si>
  <si>
    <t>SNIDER INDUSTRIES LLP</t>
  </si>
  <si>
    <t>226HC 8ME LLC (RE)</t>
  </si>
  <si>
    <t>2W PERMIAN SOLAR LLC (RE)</t>
  </si>
  <si>
    <t>AMADEUS WIND LLC (RE)</t>
  </si>
  <si>
    <t>ANSON SOLAR CENTER LLC (RE)</t>
  </si>
  <si>
    <t>AVIATOR WIND LLC (RE)</t>
  </si>
  <si>
    <t>BEE PRESIDIO LLC (RE)</t>
  </si>
  <si>
    <t>BLUEBELL SOLAR II LLC (RE)</t>
  </si>
  <si>
    <t>BROAD REACH POWER LLC (RE)</t>
  </si>
  <si>
    <t>BT COOKE SOLAR LLC (RE)</t>
  </si>
  <si>
    <t>BT KELLAM SOLAR LLC (RE)</t>
  </si>
  <si>
    <t>CATAN SOLAR LLC (RE)</t>
  </si>
  <si>
    <t>CED CRANE SOLAR LLC (RE)</t>
  </si>
  <si>
    <t>CHILDRESS SOLAR PARK LLC (RE)</t>
  </si>
  <si>
    <t>CONCHO BLUFF LLC (RE)</t>
  </si>
  <si>
    <t>COYOTE WIND LLC (RE)</t>
  </si>
  <si>
    <t>CRANELL WIND FARM LLC (RE)</t>
  </si>
  <si>
    <t>EL CAMPO WIND LLC (RE)</t>
  </si>
  <si>
    <t>ENEL GREEN POWER ROADRUNNER SOLAR PROJECT II LLC (RE)</t>
  </si>
  <si>
    <t>ENGIE LONG DRAW SOLAR LLC (RE)</t>
  </si>
  <si>
    <t>GRAVITY OILFIELD SERVICES LLC (RE)</t>
  </si>
  <si>
    <t>HEART OF TEXAS WIND LLC (RE)</t>
  </si>
  <si>
    <t>HO CLARKE GENERATING LLC (RE)</t>
  </si>
  <si>
    <t>IMPACT SOLAR 1 LLC (RE)</t>
  </si>
  <si>
    <t>INV NYLON CHEMICALS AMERICAS LLC (RE)</t>
  </si>
  <si>
    <t>JUMBO HILL WIND PROJECT LLC (RE)</t>
  </si>
  <si>
    <t>KEY CAPTURE ENERGY LLC (RE)</t>
  </si>
  <si>
    <t>LA CHALUPA LLC (RE)</t>
  </si>
  <si>
    <t>LAS LOMAS WIND PROJECT LLC (RE)</t>
  </si>
  <si>
    <t>LAS MAJADAS WIND FARM LLC (RE)</t>
  </si>
  <si>
    <t>MARYNEAL WINDPOWER LLC (RE)</t>
  </si>
  <si>
    <t>MAVERICK CREEK WIND LLC (RE)</t>
  </si>
  <si>
    <t>OBERON SOLAR IA LLC (RE)</t>
  </si>
  <si>
    <t>OBERON SOLAR IB LLC (RE)</t>
  </si>
  <si>
    <t>OXY RENEWABLE ENERGY LLC (RE)</t>
  </si>
  <si>
    <t>PEDERNALES ELECTRIC COOPERATIVE INC (RE)</t>
  </si>
  <si>
    <t>PRAIRIE HILL WIND PROJECT LLC (RE)</t>
  </si>
  <si>
    <t>PROSPERO ENERGY PROJECT LLC (RE)</t>
  </si>
  <si>
    <t>RAYMOND WIND FARM LLC (RE)</t>
  </si>
  <si>
    <t>RE RAMBLER LLC (RE)</t>
  </si>
  <si>
    <t>RELOJ DEL SOL WIND FARM LLC (RE)</t>
  </si>
  <si>
    <t>TAYGETE ENERGY PROJECT LLC (RE)</t>
  </si>
  <si>
    <t>TEJAS POWER GENERATION LLC (RE)</t>
  </si>
  <si>
    <t>UNION CARBIDE CORP (RE)</t>
  </si>
  <si>
    <t>WAGYU SOLAR LLC (RE)</t>
  </si>
  <si>
    <t>WEST RAYMOND WIND FARM LLC (RE)</t>
  </si>
  <si>
    <t>1 SOLAR HOLDINGS LLC</t>
  </si>
  <si>
    <t>CPS ENERGY</t>
  </si>
  <si>
    <t>DIAMOND SHAMROCK REFINING COMPANY LP</t>
  </si>
  <si>
    <t>EL PASO ELECTRIC COMPANY</t>
  </si>
  <si>
    <t>FREEPORT LNG DEVELOPMENT</t>
  </si>
  <si>
    <t>IAIN HOWE</t>
  </si>
  <si>
    <t>LLANO ESTACADO</t>
  </si>
  <si>
    <t>RALLS WIND FARM LLC</t>
  </si>
  <si>
    <t>RAYBURN G4 &amp; G5</t>
  </si>
  <si>
    <t>SOUTH TEXAS SOLAR - PEARSALL</t>
  </si>
  <si>
    <t>SOUTH TEXAS SOLAR - RED GATE</t>
  </si>
  <si>
    <t>SOUTHWESTERN ELECTRIC POWER CO.</t>
  </si>
  <si>
    <t>Step 2: Enter total MWh sold under this product name in line 3.</t>
  </si>
  <si>
    <t>Step 3: Enter total RECs associated with this product in line 7.</t>
  </si>
  <si>
    <t>Step 4: Enter any additional (non-REC) contracts for this product in lines 16 through 26.</t>
  </si>
  <si>
    <t>Reporting Year: 2021</t>
  </si>
  <si>
    <t>225DD 8ME LLC (RE)</t>
  </si>
  <si>
    <t>AGGREKO LLC</t>
  </si>
  <si>
    <t>AZURE SKY SOLAR PROJECT LLC (RE)</t>
  </si>
  <si>
    <t>BLUE JAY SOLAR I LLC (RE)</t>
  </si>
  <si>
    <t>BMP WIND LLC (RE)</t>
  </si>
  <si>
    <t>BRIAR CREEK SOLAR 1 LLC (RE)</t>
  </si>
  <si>
    <t>BRIGHTSIDE SOLAR LLC (RE)</t>
  </si>
  <si>
    <t>BT CONIGLIO SOLAR LLC (RE)</t>
  </si>
  <si>
    <t>CHISHOLM GRID LLC (RE)</t>
  </si>
  <si>
    <t>CITY OF LUBBOCK ACTING THROUGH LUBBOCK POWER AND LIGHT (RE)</t>
  </si>
  <si>
    <t>CORAZON ENERGY LLC (RE)</t>
  </si>
  <si>
    <t>CROSSETT POWER MANAGEMENT LLC (RE)</t>
  </si>
  <si>
    <t>DISTRIBUTED GENERATION SOLUTIONS PRIME LLC (RE)</t>
  </si>
  <si>
    <t>EAST BLACKLAND SOLAR PROJECT 1 LLC (RE)</t>
  </si>
  <si>
    <t>ELARA ENERGY PROJECT LLC (RE)</t>
  </si>
  <si>
    <t>ELECTRANET QSE I LLC GC (RE)</t>
  </si>
  <si>
    <t>ELM BRANCH SOLAR 1 LLC (RE)</t>
  </si>
  <si>
    <t>FLOWER VALLEY II LLC (RE)</t>
  </si>
  <si>
    <t>FLOWER VALLEY LLC (RE)</t>
  </si>
  <si>
    <t>GAMBIT ENERGY STORAGE LLC (RE)</t>
  </si>
  <si>
    <t>GRIFFIN TRAIL WIND LLC (RE)</t>
  </si>
  <si>
    <t>GSE ONE LLC (RE)</t>
  </si>
  <si>
    <t>HECATE ENERGY RAMSEY LLC (RE)</t>
  </si>
  <si>
    <t>HEN INFRASCTRUCTURE LLC (RE)</t>
  </si>
  <si>
    <t>HO CLARKE II LLC (RE)</t>
  </si>
  <si>
    <t>HUBBARD WIND LLC (RE)</t>
  </si>
  <si>
    <t>LILY SOLAR LLC (RE)</t>
  </si>
  <si>
    <t>OLD 300 SOLAR CENTER LLC (RE)</t>
  </si>
  <si>
    <t>ODYSSEY ENERGY ALTURA COGEN LLC (RE)</t>
  </si>
  <si>
    <t>OXY Permian LTD</t>
  </si>
  <si>
    <t>PRIDDY WIND PROJECT LLC (RE)</t>
  </si>
  <si>
    <t>PROSPERO SOLAR II LLC (RE)</t>
  </si>
  <si>
    <t>RE MAPLEWOOD 2 LLC (RE)</t>
  </si>
  <si>
    <t>RE MAPLEWOOD LLC (RE)</t>
  </si>
  <si>
    <t>SAMSON SOLAR ENERGY III LLC (RE)</t>
  </si>
  <si>
    <t>SAMSON SOLAR ENERGY LLC (RE)</t>
  </si>
  <si>
    <t>SE ARAGORN LLC (RE)</t>
  </si>
  <si>
    <t>SE JUNO LLC (RE)</t>
  </si>
  <si>
    <t>SE JUNO LLC 2 (RE)</t>
  </si>
  <si>
    <t>SE TITAN LLC (RE)</t>
  </si>
  <si>
    <t>SNYDER ESS ASSETS LLC (RE)</t>
  </si>
  <si>
    <t>SWEETWATER ESS ASSETS LLC (RE)</t>
  </si>
  <si>
    <t>SWOOSE LLC (RE)</t>
  </si>
  <si>
    <t>TAYGETE ENERGY PROJECT II LLC (RE)</t>
  </si>
  <si>
    <t>TG EAST WIND PROJECT LLC (RE)</t>
  </si>
  <si>
    <t>TOPAZ GENERATING LLC (RE)</t>
  </si>
  <si>
    <t>TOPAZ II LLC (RE)</t>
  </si>
  <si>
    <t>TRIPLE BUTTE LLC (RE)</t>
  </si>
  <si>
    <t>VESI UPTON COUNTY BESS, LLC (RE)</t>
  </si>
  <si>
    <t>VICTORIA PORT POWER II LLC (RE)</t>
  </si>
  <si>
    <t>WESTERN TRAIL WIND LLC (RE)</t>
  </si>
  <si>
    <t>WESTOVER ESS ASSETS LLC (RE)</t>
  </si>
  <si>
    <t>WHITE MESA WIND LLC (RE)</t>
  </si>
  <si>
    <t>WILDCAT CREEK WIND FARM LLC (RE)</t>
  </si>
  <si>
    <t>AUSTIN ENERGY1</t>
  </si>
  <si>
    <t>BLUE CLOUD WIND ENERGY, LLC</t>
  </si>
  <si>
    <t>BIO ENERGY (TEXAS)</t>
  </si>
  <si>
    <t>BRISKET WIND (8) LLC</t>
  </si>
  <si>
    <t>CONSTELLATION SOLAR TEXAS,LLC</t>
  </si>
  <si>
    <t>EAST TEXAS ELECTRIC COOPERATIVE, INC.</t>
  </si>
  <si>
    <t>FARMERS ELECTRIC COOPERATIVE</t>
  </si>
  <si>
    <t>GOLDEN SPREAD PANHANDLE WIND RANCH, LLC</t>
  </si>
  <si>
    <t>GREAT PLAINS WINDPARK LEGACY, LLC</t>
  </si>
  <si>
    <t>GUADALUPE-BLANCO RIVER AUTHORITY</t>
  </si>
  <si>
    <t>HIGH MAJESTIC WIND II, LLC</t>
  </si>
  <si>
    <t>MISSION WIND LLC</t>
  </si>
  <si>
    <t>NEWMAN SOLAR, LLC</t>
  </si>
  <si>
    <t>NRG SOLAR SC STADIUM LLC</t>
  </si>
  <si>
    <t>ORANGE COUNTY CONTAINER GROUP LLC</t>
  </si>
  <si>
    <t>OXY RENEWABLE ENERGY  LLC</t>
  </si>
  <si>
    <t>PALO DURO WIND ENERGY, LLC</t>
  </si>
  <si>
    <t>PLEASANT HILL WIND ENERGY INC.</t>
  </si>
  <si>
    <t>RIO GRANDE VALLEY SUGAR GROWERS INC.</t>
  </si>
  <si>
    <t>RKR RANCH, LLC</t>
  </si>
  <si>
    <t>Snider Industries, LLP</t>
  </si>
  <si>
    <t>SOCORE OPERATIONS MANAGEMENT LLC</t>
  </si>
  <si>
    <t>SOUTHWESTERN PUBLIC SERVICE COMPANY (HALE)</t>
  </si>
  <si>
    <t>STATEWIDE RENEWABLE</t>
  </si>
  <si>
    <t>SPINNING SPUR WIND</t>
  </si>
  <si>
    <t>THE TANGENT GROUP, LLC.</t>
  </si>
  <si>
    <t>EXXONMOBIL BEAUMONT REFINERY</t>
  </si>
  <si>
    <t>FIFTH GENERATION SOLAR PHASE 1</t>
  </si>
  <si>
    <t>FILET WIND (5) LLC</t>
  </si>
  <si>
    <t>FLAT IRON WIND (7) LLC</t>
  </si>
  <si>
    <t>HARRISON COUNTY POWER PROJECT</t>
  </si>
  <si>
    <t>ODYSSEY ENERGY ALTURA COGEN LLC</t>
  </si>
  <si>
    <t>PALO DURO WIND ENERGY</t>
  </si>
  <si>
    <t>PORTERHOUSE WIND (4) LLC</t>
  </si>
  <si>
    <t>RIBEYE WIND (11) LLC</t>
  </si>
  <si>
    <t>SEADRIFT COKE L.P.</t>
  </si>
  <si>
    <t>T-BONE WIND (10) LLC</t>
  </si>
  <si>
    <t>TENDERLOIN WIND (6) LLC</t>
  </si>
  <si>
    <t>TRI-TIP WIND (9) LLC</t>
  </si>
  <si>
    <t>USACE - TULSA DISTRICT</t>
  </si>
  <si>
    <t>YOUNICOS INC (RE)  AGGREKO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</si>
</sst>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0.0%"/>
    <numFmt numFmtId="165" formatCode="0.000"/>
    <numFmt numFmtId="166" formatCode="0.000000"/>
    <numFmt numFmtId="167" formatCode="0.0"/>
    <numFmt numFmtId="168" formatCode="0.0000000000"/>
    <numFmt numFmtId="169" formatCode="0.0000"/>
    <numFmt numFmtId="170" formatCode="0.00000"/>
    <numFmt numFmtId="171" formatCode="0.0000000000000000000"/>
    <numFmt numFmtId="172" formatCode="0.00000000000000000000"/>
    <numFmt numFmtId="173" formatCode="0.0000000000000000000000"/>
    <numFmt numFmtId="174" formatCode="#,##0.0000"/>
    <numFmt numFmtId="175" formatCode="#,##0.0"/>
    <numFmt numFmtId="176" formatCode="0.000%"/>
  </numFmts>
  <fonts count="43" x14ac:knownFonts="1"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i/>
      <sz val="10"/>
      <name val="Times New Roman"/>
      <family val="1"/>
    </font>
    <font>
      <b/>
      <i/>
      <sz val="12"/>
      <color indexed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2"/>
      <color theme="1"/>
      <name val="Tahoma"/>
      <family val="2"/>
    </font>
    <font>
      <sz val="9"/>
      <color theme="1"/>
      <name val="Arial"/>
      <family val="2"/>
    </font>
    <font>
      <b/>
      <i/>
      <sz val="12"/>
      <color theme="1"/>
      <name val="Arial"/>
      <family val="2"/>
    </font>
    <font>
      <i/>
      <sz val="12"/>
      <color rgb="FFFF0000"/>
      <name val="Arial"/>
      <family val="2"/>
    </font>
    <font>
      <i/>
      <sz val="12"/>
      <color theme="1"/>
      <name val="Arial"/>
      <family val="2"/>
    </font>
    <font>
      <sz val="14"/>
      <color theme="1"/>
      <name val="Arial"/>
      <family val="2"/>
    </font>
    <font>
      <b/>
      <i/>
      <sz val="14"/>
      <color theme="1"/>
      <name val="Arial"/>
      <family val="2"/>
    </font>
    <font>
      <sz val="16"/>
      <color theme="1"/>
      <name val="Arial"/>
      <family val="2"/>
    </font>
    <font>
      <b/>
      <i/>
      <sz val="16"/>
      <color theme="1"/>
      <name val="Arial"/>
      <family val="2"/>
    </font>
    <font>
      <i/>
      <sz val="16"/>
      <color theme="1"/>
      <name val="Arial"/>
      <family val="2"/>
    </font>
    <font>
      <b/>
      <i/>
      <u/>
      <sz val="16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8"/>
        <bgColor indexed="5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3">
    <xf numFmtId="0" fontId="0" fillId="0" borderId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5" fillId="28" borderId="0" applyNumberFormat="0" applyBorder="0" applyAlignment="0" applyProtection="0"/>
    <xf numFmtId="0" fontId="16" fillId="29" borderId="37" applyNumberFormat="0" applyAlignment="0" applyProtection="0"/>
    <xf numFmtId="0" fontId="17" fillId="30" borderId="38" applyNumberFormat="0" applyAlignment="0" applyProtection="0"/>
    <xf numFmtId="0" fontId="18" fillId="0" borderId="0" applyNumberFormat="0" applyFill="0" applyBorder="0" applyAlignment="0" applyProtection="0"/>
    <xf numFmtId="0" fontId="19" fillId="31" borderId="0" applyNumberFormat="0" applyBorder="0" applyAlignment="0" applyProtection="0"/>
    <xf numFmtId="0" fontId="20" fillId="0" borderId="39" applyNumberFormat="0" applyFill="0" applyAlignment="0" applyProtection="0"/>
    <xf numFmtId="0" fontId="21" fillId="0" borderId="40" applyNumberFormat="0" applyFill="0" applyAlignment="0" applyProtection="0"/>
    <xf numFmtId="0" fontId="22" fillId="0" borderId="41" applyNumberFormat="0" applyFill="0" applyAlignment="0" applyProtection="0"/>
    <xf numFmtId="0" fontId="22" fillId="0" borderId="0" applyNumberFormat="0" applyFill="0" applyBorder="0" applyAlignment="0" applyProtection="0"/>
    <xf numFmtId="0" fontId="23" fillId="32" borderId="37" applyNumberFormat="0" applyAlignment="0" applyProtection="0"/>
    <xf numFmtId="0" fontId="24" fillId="0" borderId="42" applyNumberFormat="0" applyFill="0" applyAlignment="0" applyProtection="0"/>
    <xf numFmtId="0" fontId="25" fillId="33" borderId="0" applyNumberFormat="0" applyBorder="0" applyAlignment="0" applyProtection="0"/>
    <xf numFmtId="0" fontId="4" fillId="0" borderId="0"/>
    <xf numFmtId="0" fontId="11" fillId="0" borderId="0"/>
    <xf numFmtId="0" fontId="4" fillId="0" borderId="0"/>
    <xf numFmtId="0" fontId="13" fillId="0" borderId="0"/>
    <xf numFmtId="0" fontId="12" fillId="34" borderId="43" applyNumberFormat="0" applyFont="0" applyAlignment="0" applyProtection="0"/>
    <xf numFmtId="0" fontId="26" fillId="29" borderId="44" applyNumberFormat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45" applyNumberFormat="0" applyFill="0" applyAlignment="0" applyProtection="0"/>
    <xf numFmtId="0" fontId="29" fillId="0" borderId="0" applyNumberFormat="0" applyFill="0" applyBorder="0" applyAlignment="0" applyProtection="0"/>
  </cellStyleXfs>
  <cellXfs count="20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4" fillId="0" borderId="0" xfId="37" applyAlignment="1">
      <alignment vertical="center"/>
    </xf>
    <xf numFmtId="0" fontId="4" fillId="0" borderId="0" xfId="39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Alignment="1">
      <alignment horizontal="center"/>
    </xf>
    <xf numFmtId="164" fontId="12" fillId="0" borderId="1" xfId="43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35" borderId="0" xfId="0" applyFont="1" applyFill="1"/>
    <xf numFmtId="0" fontId="0" fillId="35" borderId="0" xfId="0" applyFill="1"/>
    <xf numFmtId="0" fontId="31" fillId="35" borderId="0" xfId="0" applyFont="1" applyFill="1"/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35" borderId="0" xfId="0" applyFill="1" applyBorder="1"/>
    <xf numFmtId="0" fontId="0" fillId="35" borderId="2" xfId="0" applyFill="1" applyBorder="1"/>
    <xf numFmtId="164" fontId="12" fillId="35" borderId="2" xfId="43" applyNumberFormat="1" applyFont="1" applyFill="1" applyBorder="1" applyAlignment="1">
      <alignment horizontal="center"/>
    </xf>
    <xf numFmtId="164" fontId="0" fillId="35" borderId="0" xfId="0" applyNumberFormat="1" applyFill="1"/>
    <xf numFmtId="0" fontId="0" fillId="35" borderId="0" xfId="0" applyFill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0" xfId="0" applyFill="1" applyAlignment="1">
      <alignment horizontal="right"/>
    </xf>
    <xf numFmtId="0" fontId="28" fillId="35" borderId="0" xfId="0" applyFont="1" applyFill="1" applyBorder="1" applyAlignment="1">
      <alignment horizontal="right"/>
    </xf>
    <xf numFmtId="0" fontId="0" fillId="0" borderId="0" xfId="0"/>
    <xf numFmtId="164" fontId="12" fillId="35" borderId="0" xfId="43" applyNumberFormat="1" applyFont="1" applyFill="1" applyBorder="1" applyAlignment="1">
      <alignment horizontal="center"/>
    </xf>
    <xf numFmtId="0" fontId="0" fillId="36" borderId="1" xfId="0" applyFill="1" applyBorder="1" applyProtection="1">
      <protection locked="0"/>
    </xf>
    <xf numFmtId="0" fontId="7" fillId="2" borderId="3" xfId="37" applyFont="1" applyFill="1" applyBorder="1" applyAlignment="1" applyProtection="1">
      <alignment vertical="center"/>
      <protection locked="0"/>
    </xf>
    <xf numFmtId="0" fontId="5" fillId="2" borderId="4" xfId="37" applyFont="1" applyFill="1" applyBorder="1" applyAlignment="1" applyProtection="1">
      <alignment horizontal="center" vertical="center" wrapText="1"/>
      <protection locked="0"/>
    </xf>
    <xf numFmtId="0" fontId="5" fillId="2" borderId="5" xfId="37" applyFont="1" applyFill="1" applyBorder="1" applyAlignment="1" applyProtection="1">
      <alignment horizontal="center" vertical="center" wrapText="1"/>
      <protection locked="0"/>
    </xf>
    <xf numFmtId="0" fontId="8" fillId="2" borderId="6" xfId="37" applyFont="1" applyFill="1" applyBorder="1" applyAlignment="1" applyProtection="1">
      <alignment horizontal="right" vertical="center"/>
      <protection locked="0"/>
    </xf>
    <xf numFmtId="164" fontId="8" fillId="2" borderId="0" xfId="37" applyNumberFormat="1" applyFont="1" applyFill="1" applyBorder="1" applyAlignment="1" applyProtection="1">
      <alignment horizontal="center" vertical="center"/>
      <protection locked="0"/>
    </xf>
    <xf numFmtId="164" fontId="7" fillId="2" borderId="7" xfId="37" applyNumberFormat="1" applyFont="1" applyFill="1" applyBorder="1" applyAlignment="1" applyProtection="1">
      <alignment horizontal="center" vertical="center"/>
      <protection locked="0"/>
    </xf>
    <xf numFmtId="0" fontId="8" fillId="2" borderId="8" xfId="37" applyFont="1" applyFill="1" applyBorder="1" applyAlignment="1" applyProtection="1">
      <alignment horizontal="right" vertical="center"/>
      <protection locked="0"/>
    </xf>
    <xf numFmtId="164" fontId="7" fillId="2" borderId="9" xfId="37" applyNumberFormat="1" applyFont="1" applyFill="1" applyBorder="1" applyAlignment="1" applyProtection="1">
      <alignment horizontal="center" vertical="center"/>
      <protection locked="0"/>
    </xf>
    <xf numFmtId="164" fontId="7" fillId="2" borderId="10" xfId="37" applyNumberFormat="1" applyFont="1" applyFill="1" applyBorder="1" applyAlignment="1" applyProtection="1">
      <alignment horizontal="center" vertical="center"/>
      <protection locked="0"/>
    </xf>
    <xf numFmtId="0" fontId="7" fillId="2" borderId="11" xfId="37" applyFont="1" applyFill="1" applyBorder="1" applyAlignment="1" applyProtection="1">
      <alignment vertical="center"/>
      <protection locked="0"/>
    </xf>
    <xf numFmtId="0" fontId="7" fillId="2" borderId="12" xfId="37" applyFont="1" applyFill="1" applyBorder="1" applyAlignment="1" applyProtection="1">
      <alignment vertical="center"/>
      <protection locked="0"/>
    </xf>
    <xf numFmtId="0" fontId="7" fillId="2" borderId="13" xfId="37" applyFont="1" applyFill="1" applyBorder="1" applyAlignment="1" applyProtection="1">
      <alignment vertical="center"/>
      <protection locked="0"/>
    </xf>
    <xf numFmtId="0" fontId="7" fillId="2" borderId="4" xfId="37" applyFont="1" applyFill="1" applyBorder="1" applyAlignment="1" applyProtection="1">
      <alignment vertical="center"/>
      <protection locked="0"/>
    </xf>
    <xf numFmtId="0" fontId="7" fillId="2" borderId="5" xfId="37" applyFont="1" applyFill="1" applyBorder="1" applyAlignment="1" applyProtection="1">
      <alignment vertical="center"/>
      <protection locked="0"/>
    </xf>
    <xf numFmtId="0" fontId="7" fillId="2" borderId="6" xfId="37" applyFont="1" applyFill="1" applyBorder="1" applyAlignment="1" applyProtection="1">
      <alignment vertical="center"/>
      <protection locked="0"/>
    </xf>
    <xf numFmtId="0" fontId="7" fillId="2" borderId="0" xfId="37" applyFont="1" applyFill="1" applyBorder="1" applyAlignment="1" applyProtection="1">
      <alignment vertical="center"/>
      <protection locked="0"/>
    </xf>
    <xf numFmtId="0" fontId="7" fillId="2" borderId="7" xfId="37" applyFont="1" applyFill="1" applyBorder="1" applyAlignment="1" applyProtection="1">
      <alignment vertical="center"/>
      <protection locked="0"/>
    </xf>
    <xf numFmtId="0" fontId="7" fillId="2" borderId="6" xfId="37" applyFont="1" applyFill="1" applyBorder="1" applyAlignment="1" applyProtection="1">
      <alignment horizontal="right" vertical="center"/>
      <protection locked="0"/>
    </xf>
    <xf numFmtId="0" fontId="4" fillId="0" borderId="11" xfId="37" applyBorder="1" applyAlignment="1" applyProtection="1">
      <alignment vertical="center"/>
      <protection locked="0"/>
    </xf>
    <xf numFmtId="0" fontId="4" fillId="0" borderId="12" xfId="37" applyBorder="1" applyAlignment="1" applyProtection="1">
      <alignment vertical="center"/>
      <protection locked="0"/>
    </xf>
    <xf numFmtId="0" fontId="4" fillId="0" borderId="13" xfId="37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0" fillId="0" borderId="0" xfId="0" applyFont="1"/>
    <xf numFmtId="168" fontId="0" fillId="0" borderId="0" xfId="0" applyNumberFormat="1" applyFont="1"/>
    <xf numFmtId="0" fontId="0" fillId="0" borderId="0" xfId="0" applyFont="1" applyFill="1" applyBorder="1"/>
    <xf numFmtId="169" fontId="0" fillId="0" borderId="1" xfId="0" applyNumberFormat="1" applyBorder="1" applyAlignment="1">
      <alignment horizontal="center" vertical="center"/>
    </xf>
    <xf numFmtId="164" fontId="12" fillId="0" borderId="1" xfId="43" applyNumberFormat="1" applyFont="1" applyBorder="1" applyAlignment="1">
      <alignment horizontal="center" vertical="center"/>
    </xf>
    <xf numFmtId="0" fontId="0" fillId="35" borderId="14" xfId="0" applyFill="1" applyBorder="1"/>
    <xf numFmtId="0" fontId="32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left" vertical="center"/>
    </xf>
    <xf numFmtId="0" fontId="29" fillId="0" borderId="0" xfId="0" applyFont="1"/>
    <xf numFmtId="0" fontId="0" fillId="0" borderId="0" xfId="0" applyFill="1"/>
    <xf numFmtId="0" fontId="9" fillId="0" borderId="0" xfId="0" applyFont="1" applyFill="1" applyAlignment="1" applyProtection="1">
      <alignment vertical="center"/>
      <protection locked="0"/>
    </xf>
    <xf numFmtId="166" fontId="3" fillId="37" borderId="15" xfId="0" applyNumberFormat="1" applyFont="1" applyFill="1" applyBorder="1" applyAlignment="1">
      <alignment horizontal="center" vertical="center"/>
    </xf>
    <xf numFmtId="166" fontId="3" fillId="37" borderId="16" xfId="0" applyNumberFormat="1" applyFont="1" applyFill="1" applyBorder="1" applyAlignment="1">
      <alignment horizontal="center" vertical="center"/>
    </xf>
    <xf numFmtId="166" fontId="3" fillId="37" borderId="17" xfId="0" applyNumberFormat="1" applyFont="1" applyFill="1" applyBorder="1" applyAlignment="1">
      <alignment horizontal="center" vertical="center"/>
    </xf>
    <xf numFmtId="164" fontId="3" fillId="37" borderId="15" xfId="52" applyNumberFormat="1" applyFont="1" applyFill="1" applyBorder="1" applyAlignment="1">
      <alignment horizontal="center" vertical="center"/>
    </xf>
    <xf numFmtId="164" fontId="3" fillId="37" borderId="16" xfId="52" applyNumberFormat="1" applyFont="1" applyFill="1" applyBorder="1" applyAlignment="1">
      <alignment horizontal="center" vertical="center"/>
    </xf>
    <xf numFmtId="164" fontId="3" fillId="37" borderId="17" xfId="52" applyNumberFormat="1" applyFont="1" applyFill="1" applyBorder="1" applyAlignment="1">
      <alignment horizontal="center" vertical="center"/>
    </xf>
    <xf numFmtId="0" fontId="33" fillId="0" borderId="0" xfId="0" applyFont="1"/>
    <xf numFmtId="0" fontId="28" fillId="37" borderId="1" xfId="0" applyFont="1" applyFill="1" applyBorder="1" applyAlignment="1">
      <alignment horizontal="center"/>
    </xf>
    <xf numFmtId="166" fontId="3" fillId="37" borderId="1" xfId="0" applyNumberFormat="1" applyFont="1" applyFill="1" applyBorder="1" applyAlignment="1">
      <alignment horizontal="center" vertical="center"/>
    </xf>
    <xf numFmtId="164" fontId="3" fillId="37" borderId="1" xfId="44" applyNumberFormat="1" applyFont="1" applyFill="1" applyBorder="1" applyAlignment="1">
      <alignment horizontal="center" vertical="center"/>
    </xf>
    <xf numFmtId="0" fontId="28" fillId="37" borderId="1" xfId="0" applyFont="1" applyFill="1" applyBorder="1" applyAlignment="1">
      <alignment horizontal="right"/>
    </xf>
    <xf numFmtId="164" fontId="12" fillId="37" borderId="1" xfId="43" applyNumberFormat="1" applyFont="1" applyFill="1" applyBorder="1" applyAlignment="1">
      <alignment horizontal="center"/>
    </xf>
    <xf numFmtId="165" fontId="0" fillId="37" borderId="1" xfId="0" applyNumberFormat="1" applyFill="1" applyBorder="1" applyAlignment="1">
      <alignment horizontal="center"/>
    </xf>
    <xf numFmtId="0" fontId="28" fillId="37" borderId="6" xfId="0" applyFont="1" applyFill="1" applyBorder="1" applyAlignment="1">
      <alignment horizontal="right"/>
    </xf>
    <xf numFmtId="165" fontId="0" fillId="37" borderId="18" xfId="0" applyNumberFormat="1" applyFill="1" applyBorder="1" applyAlignment="1">
      <alignment horizontal="center"/>
    </xf>
    <xf numFmtId="165" fontId="34" fillId="37" borderId="1" xfId="0" applyNumberFormat="1" applyFont="1" applyFill="1" applyBorder="1" applyAlignment="1">
      <alignment horizontal="center"/>
    </xf>
    <xf numFmtId="0" fontId="28" fillId="37" borderId="19" xfId="0" applyFont="1" applyFill="1" applyBorder="1" applyAlignment="1">
      <alignment horizontal="right"/>
    </xf>
    <xf numFmtId="0" fontId="28" fillId="37" borderId="20" xfId="0" applyFont="1" applyFill="1" applyBorder="1" applyAlignment="1">
      <alignment horizontal="right"/>
    </xf>
    <xf numFmtId="0" fontId="28" fillId="37" borderId="18" xfId="0" applyFont="1" applyFill="1" applyBorder="1" applyAlignment="1">
      <alignment horizontal="center"/>
    </xf>
    <xf numFmtId="0" fontId="28" fillId="37" borderId="21" xfId="0" applyFont="1" applyFill="1" applyBorder="1" applyAlignment="1">
      <alignment horizontal="right"/>
    </xf>
    <xf numFmtId="0" fontId="28" fillId="37" borderId="22" xfId="0" applyFont="1" applyFill="1" applyBorder="1" applyAlignment="1">
      <alignment horizontal="right"/>
    </xf>
    <xf numFmtId="164" fontId="34" fillId="37" borderId="1" xfId="43" applyNumberFormat="1" applyFont="1" applyFill="1" applyBorder="1" applyAlignment="1">
      <alignment horizontal="center"/>
    </xf>
    <xf numFmtId="0" fontId="28" fillId="37" borderId="23" xfId="0" applyFont="1" applyFill="1" applyBorder="1" applyAlignment="1">
      <alignment horizontal="center"/>
    </xf>
    <xf numFmtId="164" fontId="12" fillId="0" borderId="24" xfId="43" applyNumberFormat="1" applyFont="1" applyBorder="1"/>
    <xf numFmtId="164" fontId="12" fillId="37" borderId="24" xfId="43" applyNumberFormat="1" applyFont="1" applyFill="1" applyBorder="1"/>
    <xf numFmtId="164" fontId="3" fillId="37" borderId="25" xfId="44" applyNumberFormat="1" applyFont="1" applyFill="1" applyBorder="1" applyAlignment="1">
      <alignment horizontal="center" vertical="center"/>
    </xf>
    <xf numFmtId="164" fontId="12" fillId="0" borderId="25" xfId="43" applyNumberFormat="1" applyFont="1" applyBorder="1" applyAlignment="1">
      <alignment horizontal="center"/>
    </xf>
    <xf numFmtId="164" fontId="12" fillId="37" borderId="25" xfId="43" applyNumberFormat="1" applyFont="1" applyFill="1" applyBorder="1" applyAlignment="1">
      <alignment horizontal="center"/>
    </xf>
    <xf numFmtId="164" fontId="34" fillId="37" borderId="25" xfId="43" applyNumberFormat="1" applyFont="1" applyFill="1" applyBorder="1" applyAlignment="1">
      <alignment horizontal="center"/>
    </xf>
    <xf numFmtId="166" fontId="3" fillId="37" borderId="19" xfId="0" applyNumberFormat="1" applyFont="1" applyFill="1" applyBorder="1" applyAlignment="1">
      <alignment horizontal="center" vertical="center"/>
    </xf>
    <xf numFmtId="166" fontId="3" fillId="37" borderId="26" xfId="0" applyNumberFormat="1" applyFont="1" applyFill="1" applyBorder="1" applyAlignment="1">
      <alignment horizontal="center" vertical="center"/>
    </xf>
    <xf numFmtId="165" fontId="0" fillId="0" borderId="19" xfId="0" applyNumberFormat="1" applyBorder="1" applyAlignment="1">
      <alignment horizontal="center"/>
    </xf>
    <xf numFmtId="170" fontId="0" fillId="0" borderId="26" xfId="0" applyNumberFormat="1" applyBorder="1" applyAlignment="1">
      <alignment horizontal="center"/>
    </xf>
    <xf numFmtId="165" fontId="0" fillId="37" borderId="27" xfId="0" applyNumberFormat="1" applyFill="1" applyBorder="1" applyAlignment="1">
      <alignment horizontal="center"/>
    </xf>
    <xf numFmtId="170" fontId="0" fillId="37" borderId="28" xfId="0" applyNumberFormat="1" applyFill="1" applyBorder="1" applyAlignment="1">
      <alignment horizontal="center"/>
    </xf>
    <xf numFmtId="165" fontId="34" fillId="37" borderId="19" xfId="0" applyNumberFormat="1" applyFont="1" applyFill="1" applyBorder="1" applyAlignment="1">
      <alignment horizontal="center"/>
    </xf>
    <xf numFmtId="165" fontId="34" fillId="37" borderId="22" xfId="0" applyNumberFormat="1" applyFont="1" applyFill="1" applyBorder="1" applyAlignment="1">
      <alignment horizontal="center"/>
    </xf>
    <xf numFmtId="165" fontId="34" fillId="37" borderId="16" xfId="0" applyNumberFormat="1" applyFont="1" applyFill="1" applyBorder="1" applyAlignment="1">
      <alignment horizontal="center"/>
    </xf>
    <xf numFmtId="165" fontId="34" fillId="37" borderId="17" xfId="0" applyNumberFormat="1" applyFont="1" applyFill="1" applyBorder="1" applyAlignment="1">
      <alignment horizontal="center"/>
    </xf>
    <xf numFmtId="0" fontId="28" fillId="37" borderId="24" xfId="0" applyFont="1" applyFill="1" applyBorder="1" applyAlignment="1">
      <alignment horizontal="center"/>
    </xf>
    <xf numFmtId="164" fontId="12" fillId="0" borderId="24" xfId="43" applyNumberFormat="1" applyFont="1" applyBorder="1" applyAlignment="1">
      <alignment horizontal="center"/>
    </xf>
    <xf numFmtId="164" fontId="12" fillId="37" borderId="24" xfId="43" applyNumberFormat="1" applyFont="1" applyFill="1" applyBorder="1" applyAlignment="1">
      <alignment horizontal="center"/>
    </xf>
    <xf numFmtId="165" fontId="0" fillId="0" borderId="26" xfId="0" applyNumberFormat="1" applyBorder="1" applyAlignment="1">
      <alignment horizontal="center"/>
    </xf>
    <xf numFmtId="170" fontId="0" fillId="37" borderId="26" xfId="0" applyNumberFormat="1" applyFill="1" applyBorder="1" applyAlignment="1">
      <alignment horizontal="center"/>
    </xf>
    <xf numFmtId="0" fontId="0" fillId="35" borderId="11" xfId="0" applyFont="1" applyFill="1" applyBorder="1"/>
    <xf numFmtId="0" fontId="0" fillId="35" borderId="12" xfId="0" applyFont="1" applyFill="1" applyBorder="1"/>
    <xf numFmtId="0" fontId="0" fillId="35" borderId="13" xfId="0" applyFont="1" applyFill="1" applyBorder="1"/>
    <xf numFmtId="0" fontId="28" fillId="37" borderId="1" xfId="0" applyFont="1" applyFill="1" applyBorder="1" applyAlignment="1">
      <alignment horizontal="center" vertical="center"/>
    </xf>
    <xf numFmtId="0" fontId="35" fillId="0" borderId="0" xfId="0" applyFont="1"/>
    <xf numFmtId="0" fontId="36" fillId="37" borderId="29" xfId="0" applyFont="1" applyFill="1" applyBorder="1" applyAlignment="1">
      <alignment horizontal="right" vertical="center"/>
    </xf>
    <xf numFmtId="164" fontId="36" fillId="0" borderId="30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left"/>
    </xf>
    <xf numFmtId="0" fontId="35" fillId="0" borderId="0" xfId="0" applyFont="1" applyFill="1"/>
    <xf numFmtId="0" fontId="10" fillId="0" borderId="0" xfId="0" applyFont="1" applyFill="1" applyAlignment="1" applyProtection="1">
      <alignment vertical="center"/>
      <protection locked="0"/>
    </xf>
    <xf numFmtId="0" fontId="36" fillId="37" borderId="22" xfId="0" applyFont="1" applyFill="1" applyBorder="1" applyAlignment="1">
      <alignment horizontal="right" vertical="center"/>
    </xf>
    <xf numFmtId="164" fontId="36" fillId="0" borderId="17" xfId="0" applyNumberFormat="1" applyFont="1" applyFill="1" applyBorder="1" applyAlignment="1">
      <alignment horizontal="center" vertical="center"/>
    </xf>
    <xf numFmtId="0" fontId="37" fillId="36" borderId="6" xfId="0" applyFont="1" applyFill="1" applyBorder="1" applyAlignment="1">
      <alignment horizontal="left"/>
    </xf>
    <xf numFmtId="0" fontId="37" fillId="36" borderId="0" xfId="0" applyFont="1" applyFill="1" applyBorder="1" applyAlignment="1">
      <alignment horizontal="left"/>
    </xf>
    <xf numFmtId="0" fontId="37" fillId="36" borderId="7" xfId="0" applyFont="1" applyFill="1" applyBorder="1" applyAlignment="1">
      <alignment horizontal="left"/>
    </xf>
    <xf numFmtId="0" fontId="37" fillId="36" borderId="0" xfId="0" applyFont="1" applyFill="1" applyBorder="1"/>
    <xf numFmtId="0" fontId="37" fillId="36" borderId="7" xfId="0" applyFont="1" applyFill="1" applyBorder="1"/>
    <xf numFmtId="167" fontId="0" fillId="0" borderId="0" xfId="0" applyNumberFormat="1" applyFont="1"/>
    <xf numFmtId="10" fontId="0" fillId="0" borderId="0" xfId="0" applyNumberFormat="1" applyFont="1"/>
    <xf numFmtId="0" fontId="0" fillId="0" borderId="0" xfId="0" applyNumberFormat="1" applyFont="1"/>
    <xf numFmtId="169" fontId="0" fillId="0" borderId="0" xfId="0" applyNumberFormat="1" applyFont="1"/>
    <xf numFmtId="0" fontId="0" fillId="38" borderId="0" xfId="0" applyFill="1" applyBorder="1" applyAlignment="1">
      <alignment horizontal="center" vertical="center" textRotation="90"/>
    </xf>
    <xf numFmtId="0" fontId="31" fillId="38" borderId="0" xfId="0" applyFont="1" applyFill="1" applyBorder="1" applyAlignment="1">
      <alignment horizontal="center" vertical="center" textRotation="90"/>
    </xf>
    <xf numFmtId="165" fontId="0" fillId="0" borderId="25" xfId="0" applyNumberFormat="1" applyBorder="1" applyAlignment="1">
      <alignment horizontal="center"/>
    </xf>
    <xf numFmtId="166" fontId="3" fillId="39" borderId="1" xfId="0" applyNumberFormat="1" applyFont="1" applyFill="1" applyBorder="1" applyAlignment="1">
      <alignment horizontal="center" vertical="center"/>
    </xf>
    <xf numFmtId="169" fontId="28" fillId="40" borderId="1" xfId="0" applyNumberFormat="1" applyFont="1" applyFill="1" applyBorder="1" applyAlignment="1">
      <alignment horizontal="center" vertical="center"/>
    </xf>
    <xf numFmtId="171" fontId="28" fillId="40" borderId="1" xfId="0" applyNumberFormat="1" applyFont="1" applyFill="1" applyBorder="1" applyAlignment="1">
      <alignment horizontal="center" vertical="center"/>
    </xf>
    <xf numFmtId="171" fontId="28" fillId="39" borderId="1" xfId="0" applyNumberFormat="1" applyFont="1" applyFill="1" applyBorder="1" applyAlignment="1">
      <alignment horizontal="center" vertical="center"/>
    </xf>
    <xf numFmtId="172" fontId="28" fillId="39" borderId="1" xfId="0" applyNumberFormat="1" applyFont="1" applyFill="1" applyBorder="1" applyAlignment="1">
      <alignment horizontal="center" vertical="center"/>
    </xf>
    <xf numFmtId="0" fontId="28" fillId="40" borderId="1" xfId="0" applyFont="1" applyFill="1" applyBorder="1" applyAlignment="1">
      <alignment vertical="center"/>
    </xf>
    <xf numFmtId="0" fontId="28" fillId="39" borderId="1" xfId="0" applyFont="1" applyFill="1" applyBorder="1" applyAlignment="1">
      <alignment vertical="center"/>
    </xf>
    <xf numFmtId="164" fontId="28" fillId="0" borderId="0" xfId="0" applyNumberFormat="1" applyFont="1" applyFill="1" applyBorder="1" applyAlignment="1">
      <alignment vertical="center"/>
    </xf>
    <xf numFmtId="173" fontId="28" fillId="39" borderId="1" xfId="0" applyNumberFormat="1" applyFont="1" applyFill="1" applyBorder="1" applyAlignment="1">
      <alignment horizontal="center" vertical="center"/>
    </xf>
    <xf numFmtId="164" fontId="3" fillId="43" borderId="1" xfId="45" applyNumberFormat="1" applyFont="1" applyFill="1" applyBorder="1" applyAlignment="1">
      <alignment horizontal="center" vertical="center"/>
    </xf>
    <xf numFmtId="9" fontId="3" fillId="44" borderId="1" xfId="43" applyFont="1" applyFill="1" applyBorder="1" applyAlignment="1">
      <alignment horizontal="center" vertical="center"/>
    </xf>
    <xf numFmtId="9" fontId="28" fillId="45" borderId="1" xfId="43" applyFont="1" applyFill="1" applyBorder="1" applyAlignment="1">
      <alignment horizontal="center" vertical="center"/>
    </xf>
    <xf numFmtId="171" fontId="28" fillId="45" borderId="1" xfId="0" applyNumberFormat="1" applyFont="1" applyFill="1" applyBorder="1" applyAlignment="1">
      <alignment horizontal="center" vertical="center"/>
    </xf>
    <xf numFmtId="1" fontId="0" fillId="0" borderId="0" xfId="0" applyNumberFormat="1" applyFont="1"/>
    <xf numFmtId="164" fontId="3" fillId="44" borderId="1" xfId="43" applyNumberFormat="1" applyFont="1" applyFill="1" applyBorder="1" applyAlignment="1" applyProtection="1">
      <alignment horizontal="center" vertical="center"/>
    </xf>
    <xf numFmtId="175" fontId="28" fillId="36" borderId="1" xfId="0" applyNumberFormat="1" applyFont="1" applyFill="1" applyBorder="1" applyAlignment="1" applyProtection="1">
      <alignment horizontal="right"/>
      <protection locked="0"/>
    </xf>
    <xf numFmtId="175" fontId="0" fillId="0" borderId="1" xfId="0" applyNumberFormat="1" applyFill="1" applyBorder="1" applyAlignment="1">
      <alignment horizontal="right"/>
    </xf>
    <xf numFmtId="175" fontId="0" fillId="0" borderId="1" xfId="0" applyNumberFormat="1" applyBorder="1" applyAlignment="1">
      <alignment horizontal="right"/>
    </xf>
    <xf numFmtId="175" fontId="0" fillId="37" borderId="18" xfId="0" applyNumberFormat="1" applyFill="1" applyBorder="1" applyAlignment="1">
      <alignment horizontal="right"/>
    </xf>
    <xf numFmtId="175" fontId="0" fillId="36" borderId="1" xfId="0" applyNumberFormat="1" applyFill="1" applyBorder="1" applyAlignment="1" applyProtection="1">
      <alignment horizontal="right"/>
      <protection locked="0"/>
    </xf>
    <xf numFmtId="175" fontId="0" fillId="37" borderId="1" xfId="0" applyNumberFormat="1" applyFill="1" applyBorder="1" applyAlignment="1">
      <alignment horizontal="right"/>
    </xf>
    <xf numFmtId="0" fontId="14" fillId="35" borderId="0" xfId="0" applyFont="1" applyFill="1"/>
    <xf numFmtId="0" fontId="3" fillId="37" borderId="5" xfId="0" applyFont="1" applyFill="1" applyBorder="1" applyAlignment="1">
      <alignment horizontal="center" vertical="center"/>
    </xf>
    <xf numFmtId="174" fontId="0" fillId="0" borderId="0" xfId="0" applyNumberFormat="1"/>
    <xf numFmtId="10" fontId="0" fillId="0" borderId="0" xfId="0" applyNumberFormat="1"/>
    <xf numFmtId="9" fontId="28" fillId="40" borderId="1" xfId="43" applyFont="1" applyFill="1" applyBorder="1" applyAlignment="1">
      <alignment horizontal="center" vertical="center"/>
    </xf>
    <xf numFmtId="0" fontId="3" fillId="37" borderId="5" xfId="0" applyFont="1" applyFill="1" applyBorder="1" applyAlignment="1">
      <alignment vertical="center"/>
    </xf>
    <xf numFmtId="164" fontId="0" fillId="0" borderId="0" xfId="0" applyNumberFormat="1" applyFont="1"/>
    <xf numFmtId="0" fontId="41" fillId="0" borderId="0" xfId="0" applyFont="1" applyFill="1"/>
    <xf numFmtId="0" fontId="42" fillId="0" borderId="0" xfId="0" applyFont="1" applyFill="1"/>
    <xf numFmtId="164" fontId="0" fillId="0" borderId="0" xfId="0" applyNumberFormat="1" applyAlignment="1">
      <alignment vertical="center"/>
    </xf>
    <xf numFmtId="0" fontId="0" fillId="0" borderId="33" xfId="0" applyFill="1" applyBorder="1" applyAlignment="1">
      <alignment horizontal="center" vertical="center" textRotation="90"/>
    </xf>
    <xf numFmtId="176" fontId="28" fillId="45" borderId="1" xfId="43" applyNumberFormat="1" applyFont="1" applyFill="1" applyBorder="1" applyAlignment="1">
      <alignment horizontal="center" vertical="center"/>
    </xf>
    <xf numFmtId="0" fontId="0" fillId="46" borderId="14" xfId="0" applyFill="1" applyBorder="1" applyAlignment="1">
      <alignment vertical="center" textRotation="90"/>
    </xf>
    <xf numFmtId="0" fontId="0" fillId="46" borderId="46" xfId="0" applyFill="1" applyBorder="1" applyAlignment="1">
      <alignment vertical="center" textRotation="90"/>
    </xf>
    <xf numFmtId="0" fontId="0" fillId="46" borderId="0" xfId="0" applyFill="1" applyBorder="1"/>
    <xf numFmtId="2" fontId="0" fillId="0" borderId="0" xfId="0" applyNumberFormat="1" applyFont="1"/>
    <xf numFmtId="165" fontId="34" fillId="37" borderId="26" xfId="0" applyNumberFormat="1" applyFont="1" applyFill="1" applyBorder="1" applyAlignment="1">
      <alignment horizontal="center"/>
    </xf>
    <xf numFmtId="0" fontId="28" fillId="36" borderId="1" xfId="0" applyFont="1" applyFill="1" applyBorder="1" applyAlignment="1" applyProtection="1">
      <alignment horizontal="center"/>
      <protection locked="0"/>
    </xf>
    <xf numFmtId="0" fontId="32" fillId="0" borderId="0" xfId="0" applyFont="1" applyAlignment="1">
      <alignment horizontal="left"/>
    </xf>
    <xf numFmtId="0" fontId="38" fillId="36" borderId="6" xfId="0" applyFont="1" applyFill="1" applyBorder="1" applyAlignment="1">
      <alignment horizontal="left"/>
    </xf>
    <xf numFmtId="0" fontId="38" fillId="36" borderId="0" xfId="0" applyFont="1" applyFill="1" applyBorder="1" applyAlignment="1">
      <alignment horizontal="left"/>
    </xf>
    <xf numFmtId="175" fontId="28" fillId="36" borderId="1" xfId="0" applyNumberFormat="1" applyFont="1" applyFill="1" applyBorder="1" applyAlignment="1" applyProtection="1">
      <alignment horizontal="center"/>
      <protection locked="0"/>
    </xf>
    <xf numFmtId="0" fontId="32" fillId="37" borderId="20" xfId="0" applyFont="1" applyFill="1" applyBorder="1" applyAlignment="1">
      <alignment horizontal="right"/>
    </xf>
    <xf numFmtId="0" fontId="32" fillId="37" borderId="31" xfId="0" applyFont="1" applyFill="1" applyBorder="1" applyAlignment="1">
      <alignment horizontal="right"/>
    </xf>
    <xf numFmtId="0" fontId="37" fillId="36" borderId="6" xfId="0" applyFont="1" applyFill="1" applyBorder="1" applyAlignment="1">
      <alignment horizontal="left"/>
    </xf>
    <xf numFmtId="0" fontId="37" fillId="36" borderId="0" xfId="0" applyFont="1" applyFill="1" applyBorder="1" applyAlignment="1">
      <alignment horizontal="left"/>
    </xf>
    <xf numFmtId="0" fontId="37" fillId="36" borderId="7" xfId="0" applyFont="1" applyFill="1" applyBorder="1" applyAlignment="1">
      <alignment horizontal="left"/>
    </xf>
    <xf numFmtId="0" fontId="39" fillId="36" borderId="6" xfId="0" applyFont="1" applyFill="1" applyBorder="1" applyAlignment="1">
      <alignment horizontal="left"/>
    </xf>
    <xf numFmtId="0" fontId="34" fillId="36" borderId="11" xfId="0" applyFont="1" applyFill="1" applyBorder="1" applyAlignment="1">
      <alignment horizontal="center" vertical="top"/>
    </xf>
    <xf numFmtId="0" fontId="0" fillId="36" borderId="12" xfId="0" applyFont="1" applyFill="1" applyBorder="1" applyAlignment="1">
      <alignment horizontal="center" vertical="top"/>
    </xf>
    <xf numFmtId="0" fontId="0" fillId="36" borderId="13" xfId="0" applyFont="1" applyFill="1" applyBorder="1" applyAlignment="1">
      <alignment horizontal="center" vertical="top"/>
    </xf>
    <xf numFmtId="164" fontId="3" fillId="37" borderId="25" xfId="44" applyNumberFormat="1" applyFont="1" applyFill="1" applyBorder="1" applyAlignment="1">
      <alignment horizontal="center" vertical="center"/>
    </xf>
    <xf numFmtId="164" fontId="3" fillId="37" borderId="1" xfId="44" applyNumberFormat="1" applyFont="1" applyFill="1" applyBorder="1" applyAlignment="1">
      <alignment horizontal="center" vertical="center"/>
    </xf>
    <xf numFmtId="166" fontId="3" fillId="37" borderId="29" xfId="0" applyNumberFormat="1" applyFont="1" applyFill="1" applyBorder="1" applyAlignment="1">
      <alignment horizontal="center" vertical="center"/>
    </xf>
    <xf numFmtId="166" fontId="3" fillId="37" borderId="32" xfId="0" applyNumberFormat="1" applyFont="1" applyFill="1" applyBorder="1" applyAlignment="1">
      <alignment horizontal="center" vertical="center"/>
    </xf>
    <xf numFmtId="166" fontId="3" fillId="37" borderId="30" xfId="0" applyNumberFormat="1" applyFont="1" applyFill="1" applyBorder="1" applyAlignment="1">
      <alignment horizontal="center" vertical="center"/>
    </xf>
    <xf numFmtId="0" fontId="28" fillId="37" borderId="1" xfId="0" applyFont="1" applyFill="1" applyBorder="1" applyAlignment="1">
      <alignment horizontal="left"/>
    </xf>
    <xf numFmtId="0" fontId="28" fillId="37" borderId="24" xfId="0" applyFont="1" applyFill="1" applyBorder="1" applyAlignment="1">
      <alignment horizontal="left"/>
    </xf>
    <xf numFmtId="0" fontId="40" fillId="36" borderId="3" xfId="0" applyFont="1" applyFill="1" applyBorder="1" applyAlignment="1">
      <alignment horizontal="left"/>
    </xf>
    <xf numFmtId="0" fontId="40" fillId="36" borderId="4" xfId="0" applyFont="1" applyFill="1" applyBorder="1" applyAlignment="1">
      <alignment horizontal="left"/>
    </xf>
    <xf numFmtId="0" fontId="40" fillId="36" borderId="5" xfId="0" applyFont="1" applyFill="1" applyBorder="1" applyAlignment="1">
      <alignment horizontal="left"/>
    </xf>
    <xf numFmtId="0" fontId="6" fillId="3" borderId="33" xfId="37" applyFont="1" applyFill="1" applyBorder="1" applyAlignment="1" applyProtection="1">
      <alignment horizontal="center" vertical="center" wrapText="1"/>
      <protection locked="0"/>
    </xf>
    <xf numFmtId="0" fontId="6" fillId="3" borderId="34" xfId="37" applyFont="1" applyFill="1" applyBorder="1" applyAlignment="1" applyProtection="1">
      <alignment horizontal="center" vertical="center" wrapText="1"/>
      <protection locked="0"/>
    </xf>
    <xf numFmtId="0" fontId="6" fillId="3" borderId="35" xfId="37" applyFont="1" applyFill="1" applyBorder="1" applyAlignment="1" applyProtection="1">
      <alignment horizontal="center" vertical="center" wrapText="1"/>
      <protection locked="0"/>
    </xf>
    <xf numFmtId="166" fontId="3" fillId="37" borderId="1" xfId="0" applyNumberFormat="1" applyFont="1" applyFill="1" applyBorder="1" applyAlignment="1">
      <alignment horizontal="center" vertical="center"/>
    </xf>
    <xf numFmtId="0" fontId="28" fillId="37" borderId="1" xfId="0" applyFont="1" applyFill="1" applyBorder="1" applyAlignment="1">
      <alignment horizontal="center" vertical="center"/>
    </xf>
    <xf numFmtId="166" fontId="3" fillId="41" borderId="1" xfId="0" applyNumberFormat="1" applyFont="1" applyFill="1" applyBorder="1" applyAlignment="1">
      <alignment horizontal="center" vertical="center"/>
    </xf>
    <xf numFmtId="0" fontId="3" fillId="39" borderId="1" xfId="0" applyFont="1" applyFill="1" applyBorder="1" applyAlignment="1">
      <alignment horizontal="center" vertical="center"/>
    </xf>
    <xf numFmtId="164" fontId="3" fillId="42" borderId="1" xfId="45" applyNumberFormat="1" applyFont="1" applyFill="1" applyBorder="1" applyAlignment="1">
      <alignment horizontal="center" vertical="center"/>
    </xf>
    <xf numFmtId="166" fontId="3" fillId="37" borderId="36" xfId="0" applyNumberFormat="1" applyFont="1" applyFill="1" applyBorder="1" applyAlignment="1">
      <alignment horizontal="center" vertical="center"/>
    </xf>
    <xf numFmtId="164" fontId="3" fillId="37" borderId="36" xfId="52" applyNumberFormat="1" applyFont="1" applyFill="1" applyBorder="1" applyAlignment="1">
      <alignment horizontal="center" vertical="center"/>
    </xf>
    <xf numFmtId="164" fontId="3" fillId="37" borderId="32" xfId="52" applyNumberFormat="1" applyFont="1" applyFill="1" applyBorder="1" applyAlignment="1">
      <alignment horizontal="center" vertical="center"/>
    </xf>
    <xf numFmtId="164" fontId="3" fillId="37" borderId="30" xfId="52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 textRotation="90"/>
    </xf>
    <xf numFmtId="0" fontId="28" fillId="0" borderId="14" xfId="0" applyFont="1" applyFill="1" applyBorder="1" applyAlignment="1">
      <alignment horizontal="center" vertical="center" textRotation="90"/>
    </xf>
    <xf numFmtId="0" fontId="28" fillId="0" borderId="46" xfId="0" applyFont="1" applyFill="1" applyBorder="1" applyAlignment="1">
      <alignment horizontal="center" vertical="center" textRotation="90"/>
    </xf>
  </cellXfs>
  <cellStyles count="63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Explanatory Text 2" xfId="28" xr:uid="{00000000-0005-0000-0000-00001B000000}"/>
    <cellStyle name="Good 2" xfId="29" xr:uid="{00000000-0005-0000-0000-00001C000000}"/>
    <cellStyle name="Heading 1 2" xfId="30" xr:uid="{00000000-0005-0000-0000-00001D000000}"/>
    <cellStyle name="Heading 2 2" xfId="31" xr:uid="{00000000-0005-0000-0000-00001E000000}"/>
    <cellStyle name="Heading 3 2" xfId="32" xr:uid="{00000000-0005-0000-0000-00001F000000}"/>
    <cellStyle name="Heading 4 2" xfId="33" xr:uid="{00000000-0005-0000-0000-000020000000}"/>
    <cellStyle name="Input 2" xfId="34" xr:uid="{00000000-0005-0000-0000-000021000000}"/>
    <cellStyle name="Linked Cell 2" xfId="35" xr:uid="{00000000-0005-0000-0000-000022000000}"/>
    <cellStyle name="Neutral 2" xfId="36" xr:uid="{00000000-0005-0000-0000-000023000000}"/>
    <cellStyle name="Normal" xfId="0" builtinId="0"/>
    <cellStyle name="Normal 2" xfId="37" xr:uid="{00000000-0005-0000-0000-000025000000}"/>
    <cellStyle name="Normal 2 3" xfId="38" xr:uid="{00000000-0005-0000-0000-000026000000}"/>
    <cellStyle name="Normal 3" xfId="39" xr:uid="{00000000-0005-0000-0000-000027000000}"/>
    <cellStyle name="Normal 4" xfId="40" xr:uid="{00000000-0005-0000-0000-000028000000}"/>
    <cellStyle name="Note" xfId="41" builtinId="10" customBuiltin="1"/>
    <cellStyle name="Output 2" xfId="42" xr:uid="{00000000-0005-0000-0000-00002A000000}"/>
    <cellStyle name="Percent" xfId="43" builtinId="5"/>
    <cellStyle name="Percent 2" xfId="44" xr:uid="{00000000-0005-0000-0000-00002C000000}"/>
    <cellStyle name="Percent 2 10" xfId="45" xr:uid="{00000000-0005-0000-0000-00002D000000}"/>
    <cellStyle name="Percent 2 11" xfId="46" xr:uid="{00000000-0005-0000-0000-00002E000000}"/>
    <cellStyle name="Percent 2 12" xfId="47" xr:uid="{00000000-0005-0000-0000-00002F000000}"/>
    <cellStyle name="Percent 2 13" xfId="48" xr:uid="{00000000-0005-0000-0000-000030000000}"/>
    <cellStyle name="Percent 2 14" xfId="49" xr:uid="{00000000-0005-0000-0000-000031000000}"/>
    <cellStyle name="Percent 2 15" xfId="50" xr:uid="{00000000-0005-0000-0000-000032000000}"/>
    <cellStyle name="Percent 2 16" xfId="51" xr:uid="{00000000-0005-0000-0000-000033000000}"/>
    <cellStyle name="Percent 2 2" xfId="52" xr:uid="{00000000-0005-0000-0000-000034000000}"/>
    <cellStyle name="Percent 2 3" xfId="53" xr:uid="{00000000-0005-0000-0000-000035000000}"/>
    <cellStyle name="Percent 2 4" xfId="54" xr:uid="{00000000-0005-0000-0000-000036000000}"/>
    <cellStyle name="Percent 2 5" xfId="55" xr:uid="{00000000-0005-0000-0000-000037000000}"/>
    <cellStyle name="Percent 2 6" xfId="56" xr:uid="{00000000-0005-0000-0000-000038000000}"/>
    <cellStyle name="Percent 2 7" xfId="57" xr:uid="{00000000-0005-0000-0000-000039000000}"/>
    <cellStyle name="Percent 2 8" xfId="58" xr:uid="{00000000-0005-0000-0000-00003A000000}"/>
    <cellStyle name="Percent 2 9" xfId="59" xr:uid="{00000000-0005-0000-0000-00003B000000}"/>
    <cellStyle name="Title" xfId="60" builtinId="15" customBuiltin="1"/>
    <cellStyle name="Total 2" xfId="61" xr:uid="{00000000-0005-0000-0000-00003D000000}"/>
    <cellStyle name="Warning Text 2" xfId="62" xr:uid="{00000000-0005-0000-0000-00003E000000}"/>
  </cellStyles>
  <dxfs count="1">
    <dxf>
      <fill>
        <patternFill>
          <bgColor theme="8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03223123913182"/>
          <c:y val="4.5959600196646834E-2"/>
          <c:w val="0.75692959486364664"/>
          <c:h val="0.73479990536802042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'Label - Reference Only'!$I$3</c:f>
              <c:strCache>
                <c:ptCount val="1"/>
                <c:pt idx="0">
                  <c:v>Index</c:v>
                </c:pt>
              </c:strCache>
            </c:strRef>
          </c:tx>
          <c:spPr>
            <a:solidFill>
              <a:sysClr val="windowText" lastClr="000000">
                <a:alpha val="95000"/>
              </a:sysClr>
            </a:solidFill>
          </c:spPr>
          <c:invertIfNegative val="0"/>
          <c:dLbls>
            <c:numFmt formatCode="0.0" sourceLinked="0"/>
            <c:spPr>
              <a:solidFill>
                <a:schemeClr val="bg1"/>
              </a:solidFill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'Label - Reference Only'!$G$4:$G$8</c:f>
              <c:strCache>
                <c:ptCount val="5"/>
                <c:pt idx="0">
                  <c:v>Carbon Dioxide</c:v>
                </c:pt>
                <c:pt idx="1">
                  <c:v>Nitrogen Oxides</c:v>
                </c:pt>
                <c:pt idx="2">
                  <c:v>Particulates</c:v>
                </c:pt>
                <c:pt idx="3">
                  <c:v>Sulfur Dioxide</c:v>
                </c:pt>
                <c:pt idx="4">
                  <c:v>Nuclear Waste</c:v>
                </c:pt>
              </c:strCache>
            </c:strRef>
          </c:cat>
          <c:val>
            <c:numRef>
              <c:f>'Label - Reference Only'!$I$4:$I$8</c:f>
              <c:numCache>
                <c:formatCode>0.0000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5F-489C-86BB-E62054200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5187296"/>
        <c:axId val="75184944"/>
      </c:barChart>
      <c:catAx>
        <c:axId val="751872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84944"/>
        <c:crosses val="autoZero"/>
        <c:auto val="1"/>
        <c:lblAlgn val="ctr"/>
        <c:lblOffset val="100"/>
        <c:noMultiLvlLbl val="0"/>
      </c:catAx>
      <c:valAx>
        <c:axId val="75184944"/>
        <c:scaling>
          <c:orientation val="minMax"/>
          <c:max val="200"/>
          <c:min val="0"/>
        </c:scaling>
        <c:delete val="0"/>
        <c:axPos val="t"/>
        <c:majorGridlines>
          <c:spPr>
            <a:ln>
              <a:solidFill>
                <a:sysClr val="windowText" lastClr="000000"/>
              </a:solidFill>
            </a:ln>
          </c:spPr>
        </c:majorGridlines>
        <c:numFmt formatCode="0.0000" sourceLinked="1"/>
        <c:majorTickMark val="none"/>
        <c:minorTickMark val="none"/>
        <c:tickLblPos val="none"/>
        <c:spPr>
          <a:ln>
            <a:solidFill>
              <a:schemeClr val="tx1"/>
            </a:solidFill>
          </a:ln>
        </c:spPr>
        <c:crossAx val="75187296"/>
        <c:crosses val="autoZero"/>
        <c:crossBetween val="between"/>
        <c:majorUnit val="100"/>
      </c:valAx>
      <c:spPr>
        <a:ln>
          <a:solidFill>
            <a:sysClr val="windowText" lastClr="000000">
              <a:alpha val="91000"/>
            </a:sys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9</xdr:row>
      <xdr:rowOff>57150</xdr:rowOff>
    </xdr:from>
    <xdr:to>
      <xdr:col>4</xdr:col>
      <xdr:colOff>1971675</xdr:colOff>
      <xdr:row>24</xdr:row>
      <xdr:rowOff>85725</xdr:rowOff>
    </xdr:to>
    <xdr:graphicFrame macro="">
      <xdr:nvGraphicFramePr>
        <xdr:cNvPr id="1097" name="Chart 3">
          <a:extLst>
            <a:ext uri="{FF2B5EF4-FFF2-40B4-BE49-F238E27FC236}">
              <a16:creationId xmlns:a16="http://schemas.microsoft.com/office/drawing/2014/main" id="{00000000-0008-0000-0100-00004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0.16539</cdr:x>
      <cdr:y>0.7719</cdr:y>
    </cdr:from>
    <cdr:to>
      <cdr:x>0.98473</cdr:x>
      <cdr:y>0.99543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84465" y="2300226"/>
          <a:ext cx="4381500" cy="6661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>
              <a:latin typeface="Times New Roman" pitchFamily="18" charset="0"/>
              <a:cs typeface="Times New Roman" pitchFamily="18" charset="0"/>
            </a:rPr>
            <a:t>0                                                       100                                             200+</a:t>
          </a:r>
        </a:p>
        <a:p xmlns:a="http://schemas.openxmlformats.org/drawingml/2006/main">
          <a:pPr algn="ctr"/>
          <a:r>
            <a:rPr lang="en-US" sz="1100">
              <a:latin typeface="Times New Roman" pitchFamily="18" charset="0"/>
              <a:cs typeface="Times New Roman" pitchFamily="18" charset="0"/>
            </a:rPr>
            <a:t>Better</a:t>
          </a:r>
          <a:r>
            <a:rPr lang="en-US" sz="1100" baseline="0">
              <a:latin typeface="Times New Roman" pitchFamily="18" charset="0"/>
              <a:cs typeface="Times New Roman" pitchFamily="18" charset="0"/>
            </a:rPr>
            <a:t> Than Texas Average                   Worse Than Texas Average</a:t>
          </a:r>
        </a:p>
        <a:p xmlns:a="http://schemas.openxmlformats.org/drawingml/2006/main">
          <a:pPr algn="ctr"/>
          <a:r>
            <a:rPr lang="en-US" sz="1100" i="1" baseline="0">
              <a:latin typeface="Times New Roman" pitchFamily="18" charset="0"/>
              <a:cs typeface="Times New Roman" pitchFamily="18" charset="0"/>
            </a:rPr>
            <a:t>(Indexed values, 100-Texas Statewide Average</a:t>
          </a:r>
        </a:p>
        <a:p xmlns:a="http://schemas.openxmlformats.org/drawingml/2006/main">
          <a:pPr algn="ctr"/>
          <a:endParaRPr lang="en-US" sz="110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P45"/>
  <sheetViews>
    <sheetView tabSelected="1" topLeftCell="B1" zoomScale="85" zoomScaleNormal="85" workbookViewId="0">
      <selection activeCell="C3" sqref="C3:E3"/>
    </sheetView>
  </sheetViews>
  <sheetFormatPr defaultRowHeight="15" x14ac:dyDescent="0.25"/>
  <cols>
    <col min="1" max="1" width="1.36328125" style="1" customWidth="1"/>
    <col min="2" max="2" width="53.54296875" customWidth="1"/>
    <col min="3" max="3" width="12.81640625" customWidth="1"/>
    <col min="4" max="4" width="8.36328125" customWidth="1"/>
    <col min="5" max="5" width="9.81640625" bestFit="1" customWidth="1"/>
    <col min="6" max="6" width="9.453125" customWidth="1"/>
    <col min="7" max="7" width="11.36328125" bestFit="1" customWidth="1"/>
    <col min="8" max="8" width="8.81640625" bestFit="1" customWidth="1"/>
    <col min="9" max="9" width="10.81640625" bestFit="1" customWidth="1"/>
    <col min="10" max="10" width="11.08984375" bestFit="1" customWidth="1"/>
    <col min="11" max="11" width="7.6328125" bestFit="1" customWidth="1"/>
    <col min="12" max="12" width="7.54296875" bestFit="1" customWidth="1"/>
    <col min="13" max="13" width="9" bestFit="1" customWidth="1"/>
    <col min="14" max="14" width="7" customWidth="1"/>
    <col min="15" max="15" width="1.08984375" customWidth="1"/>
  </cols>
  <sheetData>
    <row r="1" spans="1:16" s="1" customFormat="1" ht="4.5" customHeight="1" thickBot="1" x14ac:dyDescent="0.3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6" s="1" customFormat="1" ht="17.399999999999999" x14ac:dyDescent="0.3">
      <c r="A2" s="12"/>
      <c r="B2" s="81" t="s">
        <v>30</v>
      </c>
      <c r="C2" s="168"/>
      <c r="D2" s="168"/>
      <c r="E2" s="168"/>
      <c r="F2" s="168"/>
      <c r="G2" s="168"/>
      <c r="H2" s="168"/>
      <c r="I2" s="151"/>
      <c r="J2" s="12"/>
      <c r="K2" s="12"/>
      <c r="L2" s="159" t="s">
        <v>474</v>
      </c>
      <c r="M2" s="158"/>
      <c r="N2" s="158"/>
      <c r="O2" s="12"/>
    </row>
    <row r="3" spans="1:16" s="1" customFormat="1" ht="16.2" thickBot="1" x14ac:dyDescent="0.35">
      <c r="A3" s="12"/>
      <c r="B3" s="82" t="s">
        <v>29</v>
      </c>
      <c r="C3" s="172"/>
      <c r="D3" s="172"/>
      <c r="E3" s="172"/>
      <c r="F3" s="55"/>
      <c r="G3" s="55"/>
      <c r="H3" s="17"/>
      <c r="I3" s="12"/>
      <c r="J3" s="12"/>
      <c r="K3" s="12"/>
      <c r="L3" s="12"/>
      <c r="M3" s="12"/>
      <c r="N3" s="12"/>
      <c r="O3" s="12"/>
    </row>
    <row r="4" spans="1:16" s="10" customFormat="1" ht="4.5" customHeight="1" thickBot="1" x14ac:dyDescent="0.35">
      <c r="A4" s="16"/>
      <c r="B4" s="23"/>
      <c r="C4" s="21"/>
      <c r="D4" s="21"/>
      <c r="E4" s="21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6" s="1" customFormat="1" ht="15.6" x14ac:dyDescent="0.25">
      <c r="A5" s="12"/>
      <c r="B5" s="22"/>
      <c r="C5" s="12"/>
      <c r="D5" s="12"/>
      <c r="E5" s="184" t="s">
        <v>14</v>
      </c>
      <c r="F5" s="185"/>
      <c r="G5" s="185"/>
      <c r="H5" s="185"/>
      <c r="I5" s="186"/>
      <c r="J5" s="182" t="s">
        <v>13</v>
      </c>
      <c r="K5" s="183"/>
      <c r="L5" s="183"/>
      <c r="M5" s="183"/>
      <c r="N5" s="183"/>
      <c r="O5" s="17"/>
      <c r="P5" s="9"/>
    </row>
    <row r="6" spans="1:16" s="1" customFormat="1" ht="15.6" x14ac:dyDescent="0.3">
      <c r="A6" s="12"/>
      <c r="B6" s="22"/>
      <c r="C6" s="80"/>
      <c r="D6" s="84" t="s">
        <v>36</v>
      </c>
      <c r="E6" s="91" t="s">
        <v>1</v>
      </c>
      <c r="F6" s="70" t="s">
        <v>2</v>
      </c>
      <c r="G6" s="70" t="s">
        <v>4</v>
      </c>
      <c r="H6" s="70" t="s">
        <v>3</v>
      </c>
      <c r="I6" s="92" t="s">
        <v>5</v>
      </c>
      <c r="J6" s="87" t="s">
        <v>6</v>
      </c>
      <c r="K6" s="71" t="s">
        <v>7</v>
      </c>
      <c r="L6" s="71" t="s">
        <v>8</v>
      </c>
      <c r="M6" s="71" t="s">
        <v>9</v>
      </c>
      <c r="N6" s="71" t="s">
        <v>10</v>
      </c>
      <c r="O6" s="17"/>
      <c r="P6" s="9"/>
    </row>
    <row r="7" spans="1:16" ht="15.6" x14ac:dyDescent="0.3">
      <c r="A7" s="12"/>
      <c r="B7" s="78" t="s">
        <v>31</v>
      </c>
      <c r="C7" s="145"/>
      <c r="D7" s="85" t="str">
        <f>IF($C$7&lt;&gt;0,C7/$C$10," ")</f>
        <v xml:space="preserve"> </v>
      </c>
      <c r="E7" s="93" t="str">
        <f>IF($C$7&lt;&gt;0,0," ")</f>
        <v xml:space="preserve"> </v>
      </c>
      <c r="F7" s="8" t="str">
        <f t="shared" ref="F7:N7" si="0">IF($C$7&lt;&gt;0,0," ")</f>
        <v xml:space="preserve"> </v>
      </c>
      <c r="G7" s="8" t="str">
        <f t="shared" si="0"/>
        <v xml:space="preserve"> </v>
      </c>
      <c r="H7" s="8" t="str">
        <f t="shared" si="0"/>
        <v xml:space="preserve"> </v>
      </c>
      <c r="I7" s="94" t="str">
        <f t="shared" si="0"/>
        <v xml:space="preserve"> </v>
      </c>
      <c r="J7" s="88" t="str">
        <f t="shared" si="0"/>
        <v xml:space="preserve"> </v>
      </c>
      <c r="K7" s="7" t="str">
        <f t="shared" si="0"/>
        <v xml:space="preserve"> </v>
      </c>
      <c r="L7" s="7" t="str">
        <f t="shared" si="0"/>
        <v xml:space="preserve"> </v>
      </c>
      <c r="M7" s="7" t="str">
        <f>IF($C$7&lt;&gt;0,1," ")</f>
        <v xml:space="preserve"> </v>
      </c>
      <c r="N7" s="7" t="str">
        <f t="shared" si="0"/>
        <v xml:space="preserve"> </v>
      </c>
      <c r="O7" s="18"/>
      <c r="P7" s="9"/>
    </row>
    <row r="8" spans="1:16" ht="15.6" x14ac:dyDescent="0.3">
      <c r="A8" s="12"/>
      <c r="B8" s="79" t="s">
        <v>32</v>
      </c>
      <c r="C8" s="146"/>
      <c r="D8" s="85" t="str">
        <f>IF($C$8&lt;&gt;0,C8/$C$10," ")</f>
        <v xml:space="preserve"> </v>
      </c>
      <c r="E8" s="93" t="str">
        <f>E27</f>
        <v xml:space="preserve"> </v>
      </c>
      <c r="F8" s="8" t="str">
        <f t="shared" ref="F8:N8" si="1">F27</f>
        <v xml:space="preserve"> </v>
      </c>
      <c r="G8" s="8" t="str">
        <f t="shared" si="1"/>
        <v xml:space="preserve"> </v>
      </c>
      <c r="H8" s="8" t="str">
        <f t="shared" si="1"/>
        <v xml:space="preserve"> </v>
      </c>
      <c r="I8" s="94" t="str">
        <f t="shared" si="1"/>
        <v xml:space="preserve"> </v>
      </c>
      <c r="J8" s="88" t="str">
        <f t="shared" si="1"/>
        <v xml:space="preserve"> </v>
      </c>
      <c r="K8" s="7" t="str">
        <f t="shared" si="1"/>
        <v xml:space="preserve"> </v>
      </c>
      <c r="L8" s="7" t="str">
        <f t="shared" si="1"/>
        <v xml:space="preserve"> </v>
      </c>
      <c r="M8" s="7" t="str">
        <f t="shared" si="1"/>
        <v xml:space="preserve"> </v>
      </c>
      <c r="N8" s="7" t="str">
        <f t="shared" si="1"/>
        <v xml:space="preserve"> </v>
      </c>
      <c r="O8" s="18"/>
      <c r="P8" s="9"/>
    </row>
    <row r="9" spans="1:16" ht="15.6" x14ac:dyDescent="0.3">
      <c r="A9" s="12"/>
      <c r="B9" s="79" t="s">
        <v>33</v>
      </c>
      <c r="C9" s="147">
        <f>C3-C7-C8</f>
        <v>0</v>
      </c>
      <c r="D9" s="85" t="str">
        <f>IF($C$9&lt;&gt;0,C9/$C$10," ")</f>
        <v xml:space="preserve"> </v>
      </c>
      <c r="E9" s="93" t="str">
        <f>IF($C$9&lt;&gt;0,'Texas Averages and Defaults'!C7," ")</f>
        <v xml:space="preserve"> </v>
      </c>
      <c r="F9" s="8" t="str">
        <f>IF($C$9&lt;&gt;0,'Texas Averages and Defaults'!D7," ")</f>
        <v xml:space="preserve"> </v>
      </c>
      <c r="G9" s="8" t="str">
        <f>IF($C$9&lt;&gt;0,'Texas Averages and Defaults'!E7," ")</f>
        <v xml:space="preserve"> </v>
      </c>
      <c r="H9" s="8" t="str">
        <f>IF($C$9&lt;&gt;0,'Texas Averages and Defaults'!F7," ")</f>
        <v xml:space="preserve"> </v>
      </c>
      <c r="I9" s="94" t="str">
        <f>IF($C$9&lt;&gt;0,'Texas Averages and Defaults'!G7," ")</f>
        <v xml:space="preserve"> </v>
      </c>
      <c r="J9" s="88" t="str">
        <f>IF($C$9&lt;&gt;0,'Texas Averages and Defaults'!H6," ")</f>
        <v xml:space="preserve"> </v>
      </c>
      <c r="K9" s="7" t="str">
        <f>IF($C$9&lt;&gt;0,'Texas Averages and Defaults'!I6," ")</f>
        <v xml:space="preserve"> </v>
      </c>
      <c r="L9" s="7" t="str">
        <f>IF($C$9&lt;&gt;0,'Texas Averages and Defaults'!J6," ")</f>
        <v xml:space="preserve"> </v>
      </c>
      <c r="M9" s="7" t="str">
        <f>IF($C$9&lt;&gt;0,'Texas Averages and Defaults'!K6," ")</f>
        <v xml:space="preserve"> </v>
      </c>
      <c r="N9" s="7" t="str">
        <f>IF($C$9&lt;&gt;0,'Texas Averages and Defaults'!L6," ")</f>
        <v xml:space="preserve"> </v>
      </c>
      <c r="O9" s="18"/>
      <c r="P9" s="9"/>
    </row>
    <row r="10" spans="1:16" s="1" customFormat="1" ht="15.6" x14ac:dyDescent="0.3">
      <c r="A10" s="12"/>
      <c r="B10" s="75" t="s">
        <v>52</v>
      </c>
      <c r="C10" s="148">
        <f>SUM(C7:C9)</f>
        <v>0</v>
      </c>
      <c r="D10" s="86" t="str">
        <f>IF($C$10&lt;&gt;0,C10/$C$10," ")</f>
        <v xml:space="preserve"> </v>
      </c>
      <c r="E10" s="95" t="str">
        <f t="shared" ref="E10:N10" si="2">IF($C$10&lt;&gt;0,SUMPRODUCT($D7:$D9,E7:E9)," ")</f>
        <v xml:space="preserve"> </v>
      </c>
      <c r="F10" s="76" t="str">
        <f t="shared" si="2"/>
        <v xml:space="preserve"> </v>
      </c>
      <c r="G10" s="76" t="str">
        <f t="shared" si="2"/>
        <v xml:space="preserve"> </v>
      </c>
      <c r="H10" s="76" t="str">
        <f t="shared" si="2"/>
        <v xml:space="preserve"> </v>
      </c>
      <c r="I10" s="96" t="str">
        <f t="shared" si="2"/>
        <v xml:space="preserve"> </v>
      </c>
      <c r="J10" s="89" t="str">
        <f t="shared" si="2"/>
        <v xml:space="preserve"> </v>
      </c>
      <c r="K10" s="73" t="str">
        <f t="shared" si="2"/>
        <v xml:space="preserve"> </v>
      </c>
      <c r="L10" s="73" t="str">
        <f t="shared" si="2"/>
        <v xml:space="preserve"> </v>
      </c>
      <c r="M10" s="73" t="str">
        <f t="shared" si="2"/>
        <v xml:space="preserve"> </v>
      </c>
      <c r="N10" s="73" t="str">
        <f t="shared" si="2"/>
        <v xml:space="preserve"> </v>
      </c>
      <c r="O10" s="18"/>
      <c r="P10" s="9"/>
    </row>
    <row r="11" spans="1:16" s="24" customFormat="1" ht="15.6" x14ac:dyDescent="0.3">
      <c r="A11" s="12"/>
      <c r="B11" s="173" t="s">
        <v>21</v>
      </c>
      <c r="C11" s="174"/>
      <c r="D11" s="174"/>
      <c r="E11" s="97">
        <f>'Texas Averages and Defaults'!C5</f>
        <v>743.28250000000003</v>
      </c>
      <c r="F11" s="77">
        <f>'Texas Averages and Defaults'!D5</f>
        <v>0.43890000000000001</v>
      </c>
      <c r="G11" s="77">
        <f>'Texas Averages and Defaults'!E5</f>
        <v>0.2959</v>
      </c>
      <c r="H11" s="77">
        <f>'Texas Averages and Defaults'!F5</f>
        <v>0.30969999999999998</v>
      </c>
      <c r="I11" s="167">
        <f>'Texas Averages and Defaults'!G5</f>
        <v>4.0000000000000002E-4</v>
      </c>
      <c r="J11" s="90">
        <f>'Texas Averages and Defaults'!H4</f>
        <v>0.18759999999999999</v>
      </c>
      <c r="K11" s="83">
        <f>'Texas Averages and Defaults'!I4</f>
        <v>0.42480000000000001</v>
      </c>
      <c r="L11" s="83">
        <f>'Texas Averages and Defaults'!J4</f>
        <v>9.5399999999999999E-2</v>
      </c>
      <c r="M11" s="83">
        <f>'Texas Averages and Defaults'!K4</f>
        <v>0.28910000000000002</v>
      </c>
      <c r="N11" s="83">
        <f>'Texas Averages and Defaults'!L4</f>
        <v>3.0000000000000001E-3</v>
      </c>
      <c r="O11" s="19"/>
      <c r="P11" s="9"/>
    </row>
    <row r="12" spans="1:16" s="1" customFormat="1" ht="16.2" thickBot="1" x14ac:dyDescent="0.35">
      <c r="A12" s="12"/>
      <c r="B12" s="173" t="s">
        <v>53</v>
      </c>
      <c r="C12" s="174"/>
      <c r="D12" s="174"/>
      <c r="E12" s="98" t="str">
        <f>IF($C$10&lt;&gt;0,100*(E10/E11)," ")</f>
        <v xml:space="preserve"> </v>
      </c>
      <c r="F12" s="99" t="str">
        <f>IF($C$10&lt;&gt;0,100*(F10/F11)," ")</f>
        <v xml:space="preserve"> </v>
      </c>
      <c r="G12" s="99" t="str">
        <f>IF($C$10&lt;&gt;0,100*(G10/G11)," ")</f>
        <v xml:space="preserve"> </v>
      </c>
      <c r="H12" s="99" t="str">
        <f>IF($C$10&lt;&gt;0,100*(H10/H11)," ")</f>
        <v xml:space="preserve"> </v>
      </c>
      <c r="I12" s="100" t="str">
        <f>IF($C$10&lt;&gt;0,100*(I10/I11)," ")</f>
        <v xml:space="preserve"> </v>
      </c>
      <c r="J12" s="25"/>
      <c r="K12" s="25"/>
      <c r="L12" s="25"/>
      <c r="M12" s="25"/>
      <c r="N12" s="25"/>
      <c r="O12" s="19"/>
    </row>
    <row r="13" spans="1:16" ht="4.5" customHeight="1" thickBot="1" x14ac:dyDescent="0.3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6" ht="15.6" x14ac:dyDescent="0.3">
      <c r="A14" s="12"/>
      <c r="B14" s="187" t="s">
        <v>37</v>
      </c>
      <c r="C14" s="187"/>
      <c r="D14" s="188"/>
      <c r="E14" s="184" t="s">
        <v>14</v>
      </c>
      <c r="F14" s="185"/>
      <c r="G14" s="185"/>
      <c r="H14" s="185"/>
      <c r="I14" s="186"/>
      <c r="J14" s="182" t="s">
        <v>13</v>
      </c>
      <c r="K14" s="183"/>
      <c r="L14" s="183"/>
      <c r="M14" s="183"/>
      <c r="N14" s="183"/>
      <c r="O14" s="12"/>
    </row>
    <row r="15" spans="1:16" s="6" customFormat="1" ht="15.6" x14ac:dyDescent="0.3">
      <c r="A15" s="20"/>
      <c r="B15" s="69" t="s">
        <v>34</v>
      </c>
      <c r="C15" s="69" t="s">
        <v>28</v>
      </c>
      <c r="D15" s="101" t="s">
        <v>36</v>
      </c>
      <c r="E15" s="91" t="s">
        <v>1</v>
      </c>
      <c r="F15" s="70" t="s">
        <v>2</v>
      </c>
      <c r="G15" s="70" t="s">
        <v>4</v>
      </c>
      <c r="H15" s="70" t="s">
        <v>3</v>
      </c>
      <c r="I15" s="92" t="s">
        <v>5</v>
      </c>
      <c r="J15" s="87" t="s">
        <v>6</v>
      </c>
      <c r="K15" s="71" t="s">
        <v>7</v>
      </c>
      <c r="L15" s="71" t="s">
        <v>8</v>
      </c>
      <c r="M15" s="71" t="s">
        <v>9</v>
      </c>
      <c r="N15" s="71" t="s">
        <v>10</v>
      </c>
      <c r="O15" s="20"/>
    </row>
    <row r="16" spans="1:16" x14ac:dyDescent="0.25">
      <c r="A16" s="12"/>
      <c r="B16" s="26"/>
      <c r="C16" s="149"/>
      <c r="D16" s="102" t="str">
        <f t="shared" ref="D16:D26" si="3">IF(ISNUMBER(C16),(C16/$C$27)*100%," ")</f>
        <v xml:space="preserve"> </v>
      </c>
      <c r="E16" s="8" t="str">
        <f>IF(ISNUMBER($C16),VLOOKUP($B16,'Resource Data'!$B$3:$L$142,E$28,FALSE)," ")</f>
        <v xml:space="preserve"> </v>
      </c>
      <c r="F16" s="8" t="str">
        <f>IF(ISNUMBER($C16),VLOOKUP($B16,'Resource Data'!$B$3:$L$142,F$28,FALSE)," ")</f>
        <v xml:space="preserve"> </v>
      </c>
      <c r="G16" s="8" t="str">
        <f>IF(ISNUMBER($C16),VLOOKUP($B16,'Resource Data'!$B$3:$L$142,G$28,FALSE)," ")</f>
        <v xml:space="preserve"> </v>
      </c>
      <c r="H16" s="8" t="str">
        <f>IF(ISNUMBER($C16),VLOOKUP($B16,'Resource Data'!$B$3:$L$142,H$28,FALSE)," ")</f>
        <v xml:space="preserve"> </v>
      </c>
      <c r="I16" s="104" t="str">
        <f>IF(ISNUMBER($C16),VLOOKUP($B16,'Resource Data'!$B$3:$L$142,I$28,FALSE)," ")</f>
        <v xml:space="preserve"> </v>
      </c>
      <c r="J16" s="129" t="str">
        <f>IF(ISNUMBER($C16),VLOOKUP($B16,'Resource Data'!$B$3:$L$142,J$28,FALSE)," ")</f>
        <v xml:space="preserve"> </v>
      </c>
      <c r="K16" s="8" t="str">
        <f>IF(ISNUMBER($C16),VLOOKUP($B16,'Resource Data'!$B$3:$L$142,K$28,FALSE)," ")</f>
        <v xml:space="preserve"> </v>
      </c>
      <c r="L16" s="8" t="str">
        <f>IF(ISNUMBER($C16),VLOOKUP($B16,'Resource Data'!$B$3:$L$142,L$28,FALSE)," ")</f>
        <v xml:space="preserve"> </v>
      </c>
      <c r="M16" s="8" t="str">
        <f>IF(ISNUMBER($C16),VLOOKUP($B16,'Resource Data'!$B$3:$L$142,M$28,FALSE)," ")</f>
        <v xml:space="preserve"> </v>
      </c>
      <c r="N16" s="8" t="str">
        <f>IF(ISNUMBER($C16),VLOOKUP($B16,'Resource Data'!$B$3:$L$142,N$28,FALSE)," ")</f>
        <v xml:space="preserve"> </v>
      </c>
      <c r="O16" s="12"/>
    </row>
    <row r="17" spans="1:15" x14ac:dyDescent="0.25">
      <c r="A17" s="12"/>
      <c r="B17" s="26"/>
      <c r="C17" s="149"/>
      <c r="D17" s="102" t="str">
        <f t="shared" si="3"/>
        <v xml:space="preserve"> </v>
      </c>
      <c r="E17" s="8" t="str">
        <f>IF(ISNUMBER($C17),VLOOKUP($B17,'Resource Data'!$B$3:$L$142,E$28,FALSE)," ")</f>
        <v xml:space="preserve"> </v>
      </c>
      <c r="F17" s="8" t="str">
        <f>IF(ISNUMBER($C17),VLOOKUP($B17,'Resource Data'!$B$3:$L$142,F$28,FALSE)," ")</f>
        <v xml:space="preserve"> </v>
      </c>
      <c r="G17" s="8" t="str">
        <f>IF(ISNUMBER($C17),VLOOKUP($B17,'Resource Data'!$B$3:$L$142,G$28,FALSE)," ")</f>
        <v xml:space="preserve"> </v>
      </c>
      <c r="H17" s="8" t="str">
        <f>IF(ISNUMBER($C17),VLOOKUP($B17,'Resource Data'!$B$3:$L$142,H$28,FALSE)," ")</f>
        <v xml:space="preserve"> </v>
      </c>
      <c r="I17" s="104" t="str">
        <f>IF(ISNUMBER($C17),VLOOKUP($B17,'Resource Data'!$B$3:$L$142,I$28,FALSE)," ")</f>
        <v xml:space="preserve"> </v>
      </c>
      <c r="J17" s="129" t="str">
        <f>IF(ISNUMBER($C17),VLOOKUP($B17,'Resource Data'!$B$3:$L$142,J$28,FALSE)," ")</f>
        <v xml:space="preserve"> </v>
      </c>
      <c r="K17" s="8" t="str">
        <f>IF(ISNUMBER($C17),VLOOKUP($B17,'Resource Data'!$B$3:$L$142,K$28,FALSE)," ")</f>
        <v xml:space="preserve"> </v>
      </c>
      <c r="L17" s="8" t="str">
        <f>IF(ISNUMBER($C17),VLOOKUP($B17,'Resource Data'!$B$3:$L$142,L$28,FALSE)," ")</f>
        <v xml:space="preserve"> </v>
      </c>
      <c r="M17" s="8" t="str">
        <f>IF(ISNUMBER($C17),VLOOKUP($B17,'Resource Data'!$B$3:$L$142,M$28,FALSE)," ")</f>
        <v xml:space="preserve"> </v>
      </c>
      <c r="N17" s="8" t="str">
        <f>IF(ISNUMBER($C17),VLOOKUP($B17,'Resource Data'!$B$3:$L$142,N$28,FALSE)," ")</f>
        <v xml:space="preserve"> </v>
      </c>
      <c r="O17" s="12"/>
    </row>
    <row r="18" spans="1:15" x14ac:dyDescent="0.25">
      <c r="A18" s="12"/>
      <c r="B18" s="26"/>
      <c r="C18" s="149"/>
      <c r="D18" s="102" t="str">
        <f t="shared" si="3"/>
        <v xml:space="preserve"> </v>
      </c>
      <c r="E18" s="8" t="str">
        <f>IF(ISNUMBER($C18),VLOOKUP($B18,'Resource Data'!$B$3:$L$142,E$28,FALSE)," ")</f>
        <v xml:space="preserve"> </v>
      </c>
      <c r="F18" s="8" t="str">
        <f>IF(ISNUMBER($C18),VLOOKUP($B18,'Resource Data'!$B$3:$L$142,F$28,FALSE)," ")</f>
        <v xml:space="preserve"> </v>
      </c>
      <c r="G18" s="8" t="str">
        <f>IF(ISNUMBER($C18),VLOOKUP($B18,'Resource Data'!$B$3:$L$142,G$28,FALSE)," ")</f>
        <v xml:space="preserve"> </v>
      </c>
      <c r="H18" s="8" t="str">
        <f>IF(ISNUMBER($C18),VLOOKUP($B18,'Resource Data'!$B$3:$L$142,H$28,FALSE)," ")</f>
        <v xml:space="preserve"> </v>
      </c>
      <c r="I18" s="104" t="str">
        <f>IF(ISNUMBER($C18),VLOOKUP($B18,'Resource Data'!$B$3:$L$142,I$28,FALSE)," ")</f>
        <v xml:space="preserve"> </v>
      </c>
      <c r="J18" s="129" t="str">
        <f>IF(ISNUMBER($C18),VLOOKUP($B18,'Resource Data'!$B$3:$L$142,J$28,FALSE)," ")</f>
        <v xml:space="preserve"> </v>
      </c>
      <c r="K18" s="8" t="str">
        <f>IF(ISNUMBER($C18),VLOOKUP($B18,'Resource Data'!$B$3:$L$142,K$28,FALSE)," ")</f>
        <v xml:space="preserve"> </v>
      </c>
      <c r="L18" s="8" t="str">
        <f>IF(ISNUMBER($C18),VLOOKUP($B18,'Resource Data'!$B$3:$L$142,L$28,FALSE)," ")</f>
        <v xml:space="preserve"> </v>
      </c>
      <c r="M18" s="8" t="str">
        <f>IF(ISNUMBER($C18),VLOOKUP($B18,'Resource Data'!$B$3:$L$142,M$28,FALSE)," ")</f>
        <v xml:space="preserve"> </v>
      </c>
      <c r="N18" s="8" t="str">
        <f>IF(ISNUMBER($C18),VLOOKUP($B18,'Resource Data'!$B$3:$L$142,N$28,FALSE)," ")</f>
        <v xml:space="preserve"> </v>
      </c>
      <c r="O18" s="12"/>
    </row>
    <row r="19" spans="1:15" s="1" customFormat="1" x14ac:dyDescent="0.25">
      <c r="A19" s="12"/>
      <c r="B19" s="26"/>
      <c r="C19" s="149"/>
      <c r="D19" s="102" t="str">
        <f t="shared" si="3"/>
        <v xml:space="preserve"> </v>
      </c>
      <c r="E19" s="8" t="str">
        <f>IF(ISNUMBER($C19),VLOOKUP($B19,'Resource Data'!$B$3:$L$142,E$28,FALSE)," ")</f>
        <v xml:space="preserve"> </v>
      </c>
      <c r="F19" s="8" t="str">
        <f>IF(ISNUMBER($C19),VLOOKUP($B19,'Resource Data'!$B$3:$L$142,F$28,FALSE)," ")</f>
        <v xml:space="preserve"> </v>
      </c>
      <c r="G19" s="8" t="str">
        <f>IF(ISNUMBER($C19),VLOOKUP($B19,'Resource Data'!$B$3:$L$142,G$28,FALSE)," ")</f>
        <v xml:space="preserve"> </v>
      </c>
      <c r="H19" s="8" t="str">
        <f>IF(ISNUMBER($C19),VLOOKUP($B19,'Resource Data'!$B$3:$L$142,H$28,FALSE)," ")</f>
        <v xml:space="preserve"> </v>
      </c>
      <c r="I19" s="104" t="str">
        <f>IF(ISNUMBER($C19),VLOOKUP($B19,'Resource Data'!$B$3:$L$142,I$28,FALSE)," ")</f>
        <v xml:space="preserve"> </v>
      </c>
      <c r="J19" s="129" t="str">
        <f>IF(ISNUMBER($C19),VLOOKUP($B19,'Resource Data'!$B$3:$L$142,J$28,FALSE)," ")</f>
        <v xml:space="preserve"> </v>
      </c>
      <c r="K19" s="8" t="str">
        <f>IF(ISNUMBER($C19),VLOOKUP($B19,'Resource Data'!$B$3:$L$142,K$28,FALSE)," ")</f>
        <v xml:space="preserve"> </v>
      </c>
      <c r="L19" s="8" t="str">
        <f>IF(ISNUMBER($C19),VLOOKUP($B19,'Resource Data'!$B$3:$L$142,L$28,FALSE)," ")</f>
        <v xml:space="preserve"> </v>
      </c>
      <c r="M19" s="8" t="str">
        <f>IF(ISNUMBER($C19),VLOOKUP($B19,'Resource Data'!$B$3:$L$142,M$28,FALSE)," ")</f>
        <v xml:space="preserve"> </v>
      </c>
      <c r="N19" s="8" t="str">
        <f>IF(ISNUMBER($C19),VLOOKUP($B19,'Resource Data'!$B$3:$L$142,N$28,FALSE)," ")</f>
        <v xml:space="preserve"> </v>
      </c>
      <c r="O19" s="12"/>
    </row>
    <row r="20" spans="1:15" s="1" customFormat="1" x14ac:dyDescent="0.25">
      <c r="A20" s="12"/>
      <c r="B20" s="26"/>
      <c r="C20" s="149"/>
      <c r="D20" s="102" t="str">
        <f t="shared" si="3"/>
        <v xml:space="preserve"> </v>
      </c>
      <c r="E20" s="8" t="str">
        <f>IF(ISNUMBER($C20),VLOOKUP($B20,'Resource Data'!$B$3:$L$142,E$28,FALSE)," ")</f>
        <v xml:space="preserve"> </v>
      </c>
      <c r="F20" s="8" t="str">
        <f>IF(ISNUMBER($C20),VLOOKUP($B20,'Resource Data'!$B$3:$L$142,F$28,FALSE)," ")</f>
        <v xml:space="preserve"> </v>
      </c>
      <c r="G20" s="8" t="str">
        <f>IF(ISNUMBER($C20),VLOOKUP($B20,'Resource Data'!$B$3:$L$142,G$28,FALSE)," ")</f>
        <v xml:space="preserve"> </v>
      </c>
      <c r="H20" s="8" t="str">
        <f>IF(ISNUMBER($C20),VLOOKUP($B20,'Resource Data'!$B$3:$L$142,H$28,FALSE)," ")</f>
        <v xml:space="preserve"> </v>
      </c>
      <c r="I20" s="104" t="str">
        <f>IF(ISNUMBER($C20),VLOOKUP($B20,'Resource Data'!$B$3:$L$142,I$28,FALSE)," ")</f>
        <v xml:space="preserve"> </v>
      </c>
      <c r="J20" s="129" t="str">
        <f>IF(ISNUMBER($C20),VLOOKUP($B20,'Resource Data'!$B$3:$L$142,J$28,FALSE)," ")</f>
        <v xml:space="preserve"> </v>
      </c>
      <c r="K20" s="8" t="str">
        <f>IF(ISNUMBER($C20),VLOOKUP($B20,'Resource Data'!$B$3:$L$142,K$28,FALSE)," ")</f>
        <v xml:space="preserve"> </v>
      </c>
      <c r="L20" s="8" t="str">
        <f>IF(ISNUMBER($C20),VLOOKUP($B20,'Resource Data'!$B$3:$L$142,L$28,FALSE)," ")</f>
        <v xml:space="preserve"> </v>
      </c>
      <c r="M20" s="8" t="str">
        <f>IF(ISNUMBER($C20),VLOOKUP($B20,'Resource Data'!$B$3:$L$142,M$28,FALSE)," ")</f>
        <v xml:space="preserve"> </v>
      </c>
      <c r="N20" s="8" t="str">
        <f>IF(ISNUMBER($C20),VLOOKUP($B20,'Resource Data'!$B$3:$L$142,N$28,FALSE)," ")</f>
        <v xml:space="preserve"> </v>
      </c>
      <c r="O20" s="12"/>
    </row>
    <row r="21" spans="1:15" s="24" customFormat="1" x14ac:dyDescent="0.25">
      <c r="A21" s="12"/>
      <c r="B21" s="26"/>
      <c r="C21" s="149"/>
      <c r="D21" s="102" t="str">
        <f t="shared" si="3"/>
        <v xml:space="preserve"> </v>
      </c>
      <c r="E21" s="8" t="str">
        <f>IF(ISNUMBER($C21),VLOOKUP($B21,'Resource Data'!$B$3:$L$142,E$28,FALSE)," ")</f>
        <v xml:space="preserve"> </v>
      </c>
      <c r="F21" s="8" t="str">
        <f>IF(ISNUMBER($C21),VLOOKUP($B21,'Resource Data'!$B$3:$L$142,F$28,FALSE)," ")</f>
        <v xml:space="preserve"> </v>
      </c>
      <c r="G21" s="8" t="str">
        <f>IF(ISNUMBER($C21),VLOOKUP($B21,'Resource Data'!$B$3:$L$142,G$28,FALSE)," ")</f>
        <v xml:space="preserve"> </v>
      </c>
      <c r="H21" s="8" t="str">
        <f>IF(ISNUMBER($C21),VLOOKUP($B21,'Resource Data'!$B$3:$L$142,H$28,FALSE)," ")</f>
        <v xml:space="preserve"> </v>
      </c>
      <c r="I21" s="104" t="str">
        <f>IF(ISNUMBER($C21),VLOOKUP($B21,'Resource Data'!$B$3:$L$142,I$28,FALSE)," ")</f>
        <v xml:space="preserve"> </v>
      </c>
      <c r="J21" s="129" t="str">
        <f>IF(ISNUMBER($C21),VLOOKUP($B21,'Resource Data'!$B$3:$L$142,J$28,FALSE)," ")</f>
        <v xml:space="preserve"> </v>
      </c>
      <c r="K21" s="8" t="str">
        <f>IF(ISNUMBER($C21),VLOOKUP($B21,'Resource Data'!$B$3:$L$142,K$28,FALSE)," ")</f>
        <v xml:space="preserve"> </v>
      </c>
      <c r="L21" s="8" t="str">
        <f>IF(ISNUMBER($C21),VLOOKUP($B21,'Resource Data'!$B$3:$L$142,L$28,FALSE)," ")</f>
        <v xml:space="preserve"> </v>
      </c>
      <c r="M21" s="8" t="str">
        <f>IF(ISNUMBER($C21),VLOOKUP($B21,'Resource Data'!$B$3:$L$142,M$28,FALSE)," ")</f>
        <v xml:space="preserve"> </v>
      </c>
      <c r="N21" s="8" t="str">
        <f>IF(ISNUMBER($C21),VLOOKUP($B21,'Resource Data'!$B$3:$L$142,N$28,FALSE)," ")</f>
        <v xml:space="preserve"> </v>
      </c>
      <c r="O21" s="12"/>
    </row>
    <row r="22" spans="1:15" s="1" customFormat="1" x14ac:dyDescent="0.25">
      <c r="A22" s="12"/>
      <c r="B22" s="26"/>
      <c r="C22" s="149"/>
      <c r="D22" s="102" t="str">
        <f t="shared" si="3"/>
        <v xml:space="preserve"> </v>
      </c>
      <c r="E22" s="8" t="str">
        <f>IF(ISNUMBER($C22),VLOOKUP($B22,'Resource Data'!$B$3:$L$142,E$28,FALSE)," ")</f>
        <v xml:space="preserve"> </v>
      </c>
      <c r="F22" s="8" t="str">
        <f>IF(ISNUMBER($C22),VLOOKUP($B22,'Resource Data'!$B$3:$L$142,F$28,FALSE)," ")</f>
        <v xml:space="preserve"> </v>
      </c>
      <c r="G22" s="8" t="str">
        <f>IF(ISNUMBER($C22),VLOOKUP($B22,'Resource Data'!$B$3:$L$142,G$28,FALSE)," ")</f>
        <v xml:space="preserve"> </v>
      </c>
      <c r="H22" s="8" t="str">
        <f>IF(ISNUMBER($C22),VLOOKUP($B22,'Resource Data'!$B$3:$L$142,H$28,FALSE)," ")</f>
        <v xml:space="preserve"> </v>
      </c>
      <c r="I22" s="104" t="str">
        <f>IF(ISNUMBER($C22),VLOOKUP($B22,'Resource Data'!$B$3:$L$142,I$28,FALSE)," ")</f>
        <v xml:space="preserve"> </v>
      </c>
      <c r="J22" s="129" t="str">
        <f>IF(ISNUMBER($C22),VLOOKUP($B22,'Resource Data'!$B$3:$L$142,J$28,FALSE)," ")</f>
        <v xml:space="preserve"> </v>
      </c>
      <c r="K22" s="8" t="str">
        <f>IF(ISNUMBER($C22),VLOOKUP($B22,'Resource Data'!$B$3:$L$142,K$28,FALSE)," ")</f>
        <v xml:space="preserve"> </v>
      </c>
      <c r="L22" s="8" t="str">
        <f>IF(ISNUMBER($C22),VLOOKUP($B22,'Resource Data'!$B$3:$L$142,L$28,FALSE)," ")</f>
        <v xml:space="preserve"> </v>
      </c>
      <c r="M22" s="8" t="str">
        <f>IF(ISNUMBER($C22),VLOOKUP($B22,'Resource Data'!$B$3:$L$142,M$28,FALSE)," ")</f>
        <v xml:space="preserve"> </v>
      </c>
      <c r="N22" s="8" t="str">
        <f>IF(ISNUMBER($C22),VLOOKUP($B22,'Resource Data'!$B$3:$L$142,N$28,FALSE)," ")</f>
        <v xml:space="preserve"> </v>
      </c>
      <c r="O22" s="12"/>
    </row>
    <row r="23" spans="1:15" x14ac:dyDescent="0.25">
      <c r="A23" s="12"/>
      <c r="B23" s="26"/>
      <c r="C23" s="149"/>
      <c r="D23" s="102" t="str">
        <f t="shared" si="3"/>
        <v xml:space="preserve"> </v>
      </c>
      <c r="E23" s="8" t="str">
        <f>IF(ISNUMBER($C23),VLOOKUP($B23,'Resource Data'!$B$3:$L$142,E$28,FALSE)," ")</f>
        <v xml:space="preserve"> </v>
      </c>
      <c r="F23" s="8" t="str">
        <f>IF(ISNUMBER($C23),VLOOKUP($B23,'Resource Data'!$B$3:$L$142,F$28,FALSE)," ")</f>
        <v xml:space="preserve"> </v>
      </c>
      <c r="G23" s="8" t="str">
        <f>IF(ISNUMBER($C23),VLOOKUP($B23,'Resource Data'!$B$3:$L$142,G$28,FALSE)," ")</f>
        <v xml:space="preserve"> </v>
      </c>
      <c r="H23" s="8" t="str">
        <f>IF(ISNUMBER($C23),VLOOKUP($B23,'Resource Data'!$B$3:$L$142,H$28,FALSE)," ")</f>
        <v xml:space="preserve"> </v>
      </c>
      <c r="I23" s="104" t="str">
        <f>IF(ISNUMBER($C23),VLOOKUP($B23,'Resource Data'!$B$3:$L$142,I$28,FALSE)," ")</f>
        <v xml:space="preserve"> </v>
      </c>
      <c r="J23" s="129" t="str">
        <f>IF(ISNUMBER($C23),VLOOKUP($B23,'Resource Data'!$B$3:$L$142,J$28,FALSE)," ")</f>
        <v xml:space="preserve"> </v>
      </c>
      <c r="K23" s="8" t="str">
        <f>IF(ISNUMBER($C23),VLOOKUP($B23,'Resource Data'!$B$3:$L$142,K$28,FALSE)," ")</f>
        <v xml:space="preserve"> </v>
      </c>
      <c r="L23" s="8" t="str">
        <f>IF(ISNUMBER($C23),VLOOKUP($B23,'Resource Data'!$B$3:$L$142,L$28,FALSE)," ")</f>
        <v xml:space="preserve"> </v>
      </c>
      <c r="M23" s="8" t="str">
        <f>IF(ISNUMBER($C23),VLOOKUP($B23,'Resource Data'!$B$3:$L$142,M$28,FALSE)," ")</f>
        <v xml:space="preserve"> </v>
      </c>
      <c r="N23" s="8" t="str">
        <f>IF(ISNUMBER($C23),VLOOKUP($B23,'Resource Data'!$B$3:$L$142,N$28,FALSE)," ")</f>
        <v xml:space="preserve"> </v>
      </c>
      <c r="O23" s="12"/>
    </row>
    <row r="24" spans="1:15" x14ac:dyDescent="0.25">
      <c r="A24" s="12"/>
      <c r="B24" s="26"/>
      <c r="C24" s="149"/>
      <c r="D24" s="102" t="str">
        <f t="shared" si="3"/>
        <v xml:space="preserve"> </v>
      </c>
      <c r="E24" s="8" t="str">
        <f>IF(ISNUMBER($C24),VLOOKUP($B24,'Resource Data'!$B$3:$L$142,E$28,FALSE)," ")</f>
        <v xml:space="preserve"> </v>
      </c>
      <c r="F24" s="8" t="str">
        <f>IF(ISNUMBER($C24),VLOOKUP($B24,'Resource Data'!$B$3:$L$142,F$28,FALSE)," ")</f>
        <v xml:space="preserve"> </v>
      </c>
      <c r="G24" s="8" t="str">
        <f>IF(ISNUMBER($C24),VLOOKUP($B24,'Resource Data'!$B$3:$L$142,G$28,FALSE)," ")</f>
        <v xml:space="preserve"> </v>
      </c>
      <c r="H24" s="8" t="str">
        <f>IF(ISNUMBER($C24),VLOOKUP($B24,'Resource Data'!$B$3:$L$142,H$28,FALSE)," ")</f>
        <v xml:space="preserve"> </v>
      </c>
      <c r="I24" s="104" t="str">
        <f>IF(ISNUMBER($C24),VLOOKUP($B24,'Resource Data'!$B$3:$L$142,I$28,FALSE)," ")</f>
        <v xml:space="preserve"> </v>
      </c>
      <c r="J24" s="129" t="str">
        <f>IF(ISNUMBER($C24),VLOOKUP($B24,'Resource Data'!$B$3:$L$142,J$28,FALSE)," ")</f>
        <v xml:space="preserve"> </v>
      </c>
      <c r="K24" s="8" t="str">
        <f>IF(ISNUMBER($C24),VLOOKUP($B24,'Resource Data'!$B$3:$L$142,K$28,FALSE)," ")</f>
        <v xml:space="preserve"> </v>
      </c>
      <c r="L24" s="8" t="str">
        <f>IF(ISNUMBER($C24),VLOOKUP($B24,'Resource Data'!$B$3:$L$142,L$28,FALSE)," ")</f>
        <v xml:space="preserve"> </v>
      </c>
      <c r="M24" s="8" t="str">
        <f>IF(ISNUMBER($C24),VLOOKUP($B24,'Resource Data'!$B$3:$L$142,M$28,FALSE)," ")</f>
        <v xml:space="preserve"> </v>
      </c>
      <c r="N24" s="8" t="str">
        <f>IF(ISNUMBER($C24),VLOOKUP($B24,'Resource Data'!$B$3:$L$142,N$28,FALSE)," ")</f>
        <v xml:space="preserve"> </v>
      </c>
      <c r="O24" s="12"/>
    </row>
    <row r="25" spans="1:15" x14ac:dyDescent="0.25">
      <c r="A25" s="12"/>
      <c r="B25" s="26"/>
      <c r="C25" s="149"/>
      <c r="D25" s="102" t="str">
        <f t="shared" si="3"/>
        <v xml:space="preserve"> </v>
      </c>
      <c r="E25" s="8" t="str">
        <f>IF(ISNUMBER($C25),VLOOKUP($B25,'Resource Data'!$B$3:$L$142,E$28,FALSE)," ")</f>
        <v xml:space="preserve"> </v>
      </c>
      <c r="F25" s="8" t="str">
        <f>IF(ISNUMBER($C25),VLOOKUP($B25,'Resource Data'!$B$3:$L$142,F$28,FALSE)," ")</f>
        <v xml:space="preserve"> </v>
      </c>
      <c r="G25" s="8" t="str">
        <f>IF(ISNUMBER($C25),VLOOKUP($B25,'Resource Data'!$B$3:$L$142,G$28,FALSE)," ")</f>
        <v xml:space="preserve"> </v>
      </c>
      <c r="H25" s="8" t="str">
        <f>IF(ISNUMBER($C25),VLOOKUP($B25,'Resource Data'!$B$3:$L$142,H$28,FALSE)," ")</f>
        <v xml:space="preserve"> </v>
      </c>
      <c r="I25" s="104" t="str">
        <f>IF(ISNUMBER($C25),VLOOKUP($B25,'Resource Data'!$B$3:$L$142,I$28,FALSE)," ")</f>
        <v xml:space="preserve"> </v>
      </c>
      <c r="J25" s="129" t="str">
        <f>IF(ISNUMBER($C25),VLOOKUP($B25,'Resource Data'!$B$3:$L$142,J$28,FALSE)," ")</f>
        <v xml:space="preserve"> </v>
      </c>
      <c r="K25" s="8" t="str">
        <f>IF(ISNUMBER($C25),VLOOKUP($B25,'Resource Data'!$B$3:$L$142,K$28,FALSE)," ")</f>
        <v xml:space="preserve"> </v>
      </c>
      <c r="L25" s="8" t="str">
        <f>IF(ISNUMBER($C25),VLOOKUP($B25,'Resource Data'!$B$3:$L$142,L$28,FALSE)," ")</f>
        <v xml:space="preserve"> </v>
      </c>
      <c r="M25" s="8" t="str">
        <f>IF(ISNUMBER($C25),VLOOKUP($B25,'Resource Data'!$B$3:$L$142,M$28,FALSE)," ")</f>
        <v xml:space="preserve"> </v>
      </c>
      <c r="N25" s="8" t="str">
        <f>IF(ISNUMBER($C25),VLOOKUP($B25,'Resource Data'!$B$3:$L$142,N$28,FALSE)," ")</f>
        <v xml:space="preserve"> </v>
      </c>
      <c r="O25" s="12"/>
    </row>
    <row r="26" spans="1:15" x14ac:dyDescent="0.25">
      <c r="A26" s="12"/>
      <c r="B26" s="26"/>
      <c r="C26" s="149"/>
      <c r="D26" s="102" t="str">
        <f t="shared" si="3"/>
        <v xml:space="preserve"> </v>
      </c>
      <c r="E26" s="8" t="str">
        <f>IF(ISNUMBER($C26),VLOOKUP($B26,'Resource Data'!$B$3:$L$142,E$28,FALSE)," ")</f>
        <v xml:space="preserve"> </v>
      </c>
      <c r="F26" s="8" t="str">
        <f>IF(ISNUMBER($C26),VLOOKUP($B26,'Resource Data'!$B$3:$L$142,F$28,FALSE)," ")</f>
        <v xml:space="preserve"> </v>
      </c>
      <c r="G26" s="8" t="str">
        <f>IF(ISNUMBER($C26),VLOOKUP($B26,'Resource Data'!$B$3:$L$142,G$28,FALSE)," ")</f>
        <v xml:space="preserve"> </v>
      </c>
      <c r="H26" s="8" t="str">
        <f>IF(ISNUMBER($C26),VLOOKUP($B26,'Resource Data'!$B$3:$L$142,H$28,FALSE)," ")</f>
        <v xml:space="preserve"> </v>
      </c>
      <c r="I26" s="104" t="str">
        <f>IF(ISNUMBER($C26),VLOOKUP($B26,'Resource Data'!$B$3:$L$142,I$28,FALSE)," ")</f>
        <v xml:space="preserve"> </v>
      </c>
      <c r="J26" s="129" t="str">
        <f>IF(ISNUMBER($C26),VLOOKUP($B26,'Resource Data'!$B$3:$L$142,J$28,FALSE)," ")</f>
        <v xml:space="preserve"> </v>
      </c>
      <c r="K26" s="8" t="str">
        <f>IF(ISNUMBER($C26),VLOOKUP($B26,'Resource Data'!$B$3:$L$142,K$28,FALSE)," ")</f>
        <v xml:space="preserve"> </v>
      </c>
      <c r="L26" s="8" t="str">
        <f>IF(ISNUMBER($C26),VLOOKUP($B26,'Resource Data'!$B$3:$L$142,L$28,FALSE)," ")</f>
        <v xml:space="preserve"> </v>
      </c>
      <c r="M26" s="8" t="str">
        <f>IF(ISNUMBER($C26),VLOOKUP($B26,'Resource Data'!$B$3:$L$142,M$28,FALSE)," ")</f>
        <v xml:space="preserve"> </v>
      </c>
      <c r="N26" s="8" t="str">
        <f>IF(ISNUMBER($C26),VLOOKUP($B26,'Resource Data'!$B$3:$L$142,N$28,FALSE)," ")</f>
        <v xml:space="preserve"> </v>
      </c>
      <c r="O26" s="12"/>
    </row>
    <row r="27" spans="1:15" ht="15.6" x14ac:dyDescent="0.3">
      <c r="A27" s="12"/>
      <c r="B27" s="72" t="s">
        <v>35</v>
      </c>
      <c r="C27" s="150" t="str">
        <f>IF(SUM($C16:$C26)&gt;0,SUM(C16:C26)," ")</f>
        <v xml:space="preserve"> </v>
      </c>
      <c r="D27" s="103" t="str">
        <f>IF(SUM($C16:$C26)&gt;0,SUM(D16:D26)," ")</f>
        <v xml:space="preserve"> </v>
      </c>
      <c r="E27" s="74" t="str">
        <f t="shared" ref="E27:N27" si="4">IF(SUM($C16:$C26)&gt;0,SUMPRODUCT($D16:$D26,E16:E26)," ")</f>
        <v xml:space="preserve"> </v>
      </c>
      <c r="F27" s="74" t="str">
        <f t="shared" si="4"/>
        <v xml:space="preserve"> </v>
      </c>
      <c r="G27" s="74" t="str">
        <f t="shared" si="4"/>
        <v xml:space="preserve"> </v>
      </c>
      <c r="H27" s="74" t="str">
        <f t="shared" si="4"/>
        <v xml:space="preserve"> </v>
      </c>
      <c r="I27" s="105" t="str">
        <f t="shared" si="4"/>
        <v xml:space="preserve"> </v>
      </c>
      <c r="J27" s="89" t="str">
        <f t="shared" si="4"/>
        <v xml:space="preserve"> </v>
      </c>
      <c r="K27" s="73" t="str">
        <f t="shared" si="4"/>
        <v xml:space="preserve"> </v>
      </c>
      <c r="L27" s="73" t="str">
        <f t="shared" si="4"/>
        <v xml:space="preserve"> </v>
      </c>
      <c r="M27" s="73" t="str">
        <f t="shared" si="4"/>
        <v xml:space="preserve"> </v>
      </c>
      <c r="N27" s="73" t="str">
        <f t="shared" si="4"/>
        <v xml:space="preserve"> </v>
      </c>
      <c r="O27" s="12"/>
    </row>
    <row r="28" spans="1:15" ht="16.5" customHeight="1" thickBot="1" x14ac:dyDescent="0.3">
      <c r="A28" s="12"/>
      <c r="B28" s="13" t="s">
        <v>39</v>
      </c>
      <c r="C28" s="11"/>
      <c r="D28" s="11"/>
      <c r="E28" s="106">
        <v>2</v>
      </c>
      <c r="F28" s="107">
        <v>3</v>
      </c>
      <c r="G28" s="107">
        <v>4</v>
      </c>
      <c r="H28" s="107">
        <v>5</v>
      </c>
      <c r="I28" s="108">
        <v>6</v>
      </c>
      <c r="J28" s="11">
        <v>7</v>
      </c>
      <c r="K28" s="11">
        <v>8</v>
      </c>
      <c r="L28" s="11">
        <v>9</v>
      </c>
      <c r="M28" s="11">
        <v>10</v>
      </c>
      <c r="N28" s="11">
        <v>11</v>
      </c>
      <c r="O28" s="12"/>
    </row>
    <row r="29" spans="1:15" ht="15.6" x14ac:dyDescent="0.3">
      <c r="B29" s="169" t="s">
        <v>44</v>
      </c>
      <c r="C29" s="169"/>
      <c r="D29" s="169"/>
      <c r="E29" s="169"/>
      <c r="F29" s="169"/>
      <c r="G29" s="169"/>
      <c r="H29" s="169"/>
      <c r="I29" s="1"/>
    </row>
    <row r="30" spans="1:15" s="24" customFormat="1" ht="15.6" x14ac:dyDescent="0.3">
      <c r="B30" s="57"/>
      <c r="C30" s="57"/>
      <c r="D30" s="57"/>
      <c r="E30" s="57"/>
      <c r="F30" s="57"/>
      <c r="G30" s="57"/>
      <c r="H30" s="57"/>
      <c r="K30" s="60"/>
      <c r="L30" s="60"/>
      <c r="M30" s="60"/>
    </row>
    <row r="31" spans="1:15" s="24" customFormat="1" ht="16.2" thickBot="1" x14ac:dyDescent="0.35">
      <c r="B31" s="58"/>
      <c r="C31" s="57"/>
      <c r="D31" s="57"/>
      <c r="E31" s="57"/>
      <c r="F31" s="57"/>
      <c r="G31" s="57"/>
      <c r="H31" s="57"/>
      <c r="K31" s="60"/>
      <c r="L31" s="61"/>
      <c r="M31" s="60"/>
    </row>
    <row r="32" spans="1:15" s="110" customFormat="1" ht="20.25" customHeight="1" x14ac:dyDescent="0.3">
      <c r="B32" s="111" t="s">
        <v>51</v>
      </c>
      <c r="C32" s="112" t="str">
        <f>M10</f>
        <v xml:space="preserve"> </v>
      </c>
      <c r="D32" s="113"/>
      <c r="E32" s="113"/>
      <c r="F32" s="113"/>
      <c r="G32" s="113"/>
      <c r="H32" s="113"/>
      <c r="K32" s="114"/>
      <c r="L32" s="115"/>
      <c r="M32" s="114"/>
    </row>
    <row r="33" spans="2:13" s="110" customFormat="1" ht="20.25" customHeight="1" thickBot="1" x14ac:dyDescent="0.35">
      <c r="B33" s="116" t="s">
        <v>50</v>
      </c>
      <c r="C33" s="117">
        <f>M11</f>
        <v>0.28910000000000002</v>
      </c>
      <c r="D33" s="113"/>
      <c r="E33" s="113"/>
      <c r="F33" s="113"/>
      <c r="G33" s="113"/>
      <c r="H33" s="113"/>
      <c r="K33" s="114"/>
      <c r="L33" s="115"/>
      <c r="M33" s="114"/>
    </row>
    <row r="34" spans="2:13" s="24" customFormat="1" ht="15.6" x14ac:dyDescent="0.3">
      <c r="B34" s="57"/>
      <c r="C34" s="57"/>
      <c r="D34" s="57"/>
      <c r="E34" s="57"/>
      <c r="F34" s="57"/>
      <c r="G34" s="57"/>
      <c r="H34" s="57"/>
      <c r="K34" s="60"/>
      <c r="L34" s="61"/>
      <c r="M34" s="60"/>
    </row>
    <row r="35" spans="2:13" s="24" customFormat="1" ht="16.2" thickBot="1" x14ac:dyDescent="0.35">
      <c r="B35" s="56"/>
      <c r="C35" s="56"/>
      <c r="D35" s="56"/>
      <c r="E35" s="56"/>
      <c r="F35" s="56"/>
      <c r="G35" s="56"/>
      <c r="H35" s="56"/>
      <c r="K35" s="60"/>
      <c r="L35" s="61"/>
      <c r="M35" s="60"/>
    </row>
    <row r="36" spans="2:13" s="24" customFormat="1" ht="27" customHeight="1" x14ac:dyDescent="0.35">
      <c r="B36" s="189" t="s">
        <v>45</v>
      </c>
      <c r="C36" s="190"/>
      <c r="D36" s="190"/>
      <c r="E36" s="190"/>
      <c r="F36" s="190"/>
      <c r="G36" s="190"/>
      <c r="H36" s="190"/>
      <c r="I36" s="190"/>
      <c r="J36" s="191"/>
      <c r="K36" s="60"/>
      <c r="L36" s="61"/>
      <c r="M36" s="60"/>
    </row>
    <row r="37" spans="2:13" ht="27" customHeight="1" x14ac:dyDescent="0.35">
      <c r="B37" s="175" t="s">
        <v>46</v>
      </c>
      <c r="C37" s="176"/>
      <c r="D37" s="176"/>
      <c r="E37" s="176"/>
      <c r="F37" s="176"/>
      <c r="G37" s="176"/>
      <c r="H37" s="176"/>
      <c r="I37" s="176"/>
      <c r="J37" s="177"/>
      <c r="K37" s="60"/>
      <c r="L37" s="61"/>
      <c r="M37" s="60"/>
    </row>
    <row r="38" spans="2:13" ht="27" customHeight="1" x14ac:dyDescent="0.35">
      <c r="B38" s="175" t="s">
        <v>471</v>
      </c>
      <c r="C38" s="176"/>
      <c r="D38" s="176"/>
      <c r="E38" s="176"/>
      <c r="F38" s="176"/>
      <c r="G38" s="176"/>
      <c r="H38" s="176"/>
      <c r="I38" s="176"/>
      <c r="J38" s="177"/>
      <c r="K38" s="60"/>
      <c r="L38" s="61"/>
      <c r="M38" s="60"/>
    </row>
    <row r="39" spans="2:13" ht="27" customHeight="1" x14ac:dyDescent="0.35">
      <c r="B39" s="175" t="s">
        <v>472</v>
      </c>
      <c r="C39" s="176"/>
      <c r="D39" s="176"/>
      <c r="E39" s="176"/>
      <c r="F39" s="176"/>
      <c r="G39" s="176"/>
      <c r="H39" s="176"/>
      <c r="I39" s="176"/>
      <c r="J39" s="177"/>
      <c r="K39" s="60"/>
      <c r="L39" s="60"/>
      <c r="M39" s="60"/>
    </row>
    <row r="40" spans="2:13" ht="27" customHeight="1" x14ac:dyDescent="0.35">
      <c r="B40" s="175" t="s">
        <v>473</v>
      </c>
      <c r="C40" s="176"/>
      <c r="D40" s="176"/>
      <c r="E40" s="176"/>
      <c r="F40" s="176"/>
      <c r="G40" s="176"/>
      <c r="H40" s="176"/>
      <c r="I40" s="176"/>
      <c r="J40" s="177"/>
      <c r="K40" s="60"/>
      <c r="L40" s="60"/>
      <c r="M40" s="60"/>
    </row>
    <row r="41" spans="2:13" ht="27" customHeight="1" x14ac:dyDescent="0.35">
      <c r="B41" s="178" t="s">
        <v>47</v>
      </c>
      <c r="C41" s="176"/>
      <c r="D41" s="176"/>
      <c r="E41" s="176"/>
      <c r="F41" s="176"/>
      <c r="G41" s="176"/>
      <c r="H41" s="176"/>
      <c r="I41" s="176"/>
      <c r="J41" s="177"/>
    </row>
    <row r="42" spans="2:13" s="24" customFormat="1" ht="27" customHeight="1" x14ac:dyDescent="0.35">
      <c r="B42" s="118" t="s">
        <v>54</v>
      </c>
      <c r="C42" s="119"/>
      <c r="D42" s="119"/>
      <c r="E42" s="119"/>
      <c r="F42" s="119"/>
      <c r="G42" s="119"/>
      <c r="H42" s="119"/>
      <c r="I42" s="119"/>
      <c r="J42" s="120"/>
    </row>
    <row r="43" spans="2:13" ht="27" customHeight="1" x14ac:dyDescent="0.35">
      <c r="B43" s="175"/>
      <c r="C43" s="176"/>
      <c r="D43" s="176"/>
      <c r="E43" s="176"/>
      <c r="F43" s="176"/>
      <c r="G43" s="176"/>
      <c r="H43" s="176"/>
      <c r="I43" s="176"/>
      <c r="J43" s="177"/>
      <c r="K43" s="59"/>
    </row>
    <row r="44" spans="2:13" ht="12" customHeight="1" x14ac:dyDescent="0.35">
      <c r="B44" s="170"/>
      <c r="C44" s="171"/>
      <c r="D44" s="171"/>
      <c r="E44" s="171"/>
      <c r="F44" s="171"/>
      <c r="G44" s="171"/>
      <c r="H44" s="171"/>
      <c r="I44" s="121"/>
      <c r="J44" s="122"/>
    </row>
    <row r="45" spans="2:13" ht="27" customHeight="1" thickBot="1" x14ac:dyDescent="0.3">
      <c r="B45" s="179" t="s">
        <v>344</v>
      </c>
      <c r="C45" s="180"/>
      <c r="D45" s="180"/>
      <c r="E45" s="180"/>
      <c r="F45" s="180"/>
      <c r="G45" s="180"/>
      <c r="H45" s="180"/>
      <c r="I45" s="180"/>
      <c r="J45" s="181"/>
    </row>
  </sheetData>
  <dataConsolidate/>
  <mergeCells count="19">
    <mergeCell ref="B45:J45"/>
    <mergeCell ref="J14:N14"/>
    <mergeCell ref="E14:I14"/>
    <mergeCell ref="E5:I5"/>
    <mergeCell ref="J5:N5"/>
    <mergeCell ref="B14:D14"/>
    <mergeCell ref="B43:J43"/>
    <mergeCell ref="B11:D11"/>
    <mergeCell ref="B36:J36"/>
    <mergeCell ref="C2:H2"/>
    <mergeCell ref="B29:H29"/>
    <mergeCell ref="B44:H44"/>
    <mergeCell ref="C3:E3"/>
    <mergeCell ref="B12:D12"/>
    <mergeCell ref="B37:J37"/>
    <mergeCell ref="B38:J38"/>
    <mergeCell ref="B39:J39"/>
    <mergeCell ref="B40:J40"/>
    <mergeCell ref="B41:J41"/>
  </mergeCells>
  <conditionalFormatting sqref="C27">
    <cfRule type="cellIs" dxfId="0" priority="1" stopIfTrue="1" operator="equal">
      <formula>0</formula>
    </cfRule>
  </conditionalFormatting>
  <dataValidations count="1">
    <dataValidation type="list" allowBlank="1" showInputMessage="1" showErrorMessage="1" sqref="B16:B26" xr:uid="{00000000-0002-0000-0000-000000000000}">
      <formula1>gen_name</formula1>
    </dataValidation>
  </dataValidations>
  <pageMargins left="0.7" right="0.7" top="0.75" bottom="0.75" header="0.3" footer="0.3"/>
  <pageSetup scale="64" orientation="landscape" r:id="rId1"/>
  <ignoredErrors>
    <ignoredError sqref="D17 D18" emptyCellReference="1"/>
    <ignoredError sqref="M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B1:I34"/>
  <sheetViews>
    <sheetView zoomScaleNormal="100" workbookViewId="0">
      <selection activeCell="F23" sqref="F23"/>
    </sheetView>
  </sheetViews>
  <sheetFormatPr defaultColWidth="19" defaultRowHeight="15" x14ac:dyDescent="0.25"/>
  <cols>
    <col min="1" max="1" width="2.81640625" style="2" customWidth="1"/>
    <col min="2" max="2" width="18.1796875" style="2" customWidth="1"/>
    <col min="3" max="3" width="16" style="2" bestFit="1" customWidth="1"/>
    <col min="4" max="5" width="24.54296875" style="2" bestFit="1" customWidth="1"/>
    <col min="6" max="6" width="26.08984375" style="2" customWidth="1"/>
    <col min="7" max="7" width="15.54296875" style="2" customWidth="1"/>
    <col min="8" max="9" width="12.1796875" style="2" customWidth="1"/>
    <col min="10" max="10" width="11.36328125" style="2" bestFit="1" customWidth="1"/>
    <col min="11" max="11" width="13.54296875" style="2" bestFit="1" customWidth="1"/>
    <col min="12" max="16384" width="19" style="2"/>
  </cols>
  <sheetData>
    <row r="1" spans="2:9" ht="16.2" thickBot="1" x14ac:dyDescent="0.3">
      <c r="B1" s="5"/>
      <c r="C1" s="5"/>
      <c r="D1" s="5"/>
      <c r="E1" s="5"/>
      <c r="G1" s="196" t="s">
        <v>42</v>
      </c>
      <c r="H1" s="196"/>
      <c r="I1" s="196"/>
    </row>
    <row r="2" spans="2:9" x14ac:dyDescent="0.25">
      <c r="B2" s="192" t="s">
        <v>15</v>
      </c>
      <c r="C2" s="27"/>
      <c r="D2" s="28" t="s">
        <v>16</v>
      </c>
      <c r="E2" s="29" t="s">
        <v>21</v>
      </c>
      <c r="F2" s="3"/>
    </row>
    <row r="3" spans="2:9" ht="15.6" x14ac:dyDescent="0.25">
      <c r="B3" s="193"/>
      <c r="C3" s="30" t="s">
        <v>26</v>
      </c>
      <c r="D3" s="31" t="str">
        <f t="shared" ref="D3:E7" si="0">H11</f>
        <v xml:space="preserve"> </v>
      </c>
      <c r="E3" s="32">
        <f t="shared" si="0"/>
        <v>0.18759999999999999</v>
      </c>
      <c r="F3" s="3"/>
      <c r="G3" s="195" t="s">
        <v>14</v>
      </c>
      <c r="H3" s="195"/>
      <c r="I3" s="109" t="s">
        <v>38</v>
      </c>
    </row>
    <row r="4" spans="2:9" ht="15.6" x14ac:dyDescent="0.25">
      <c r="B4" s="193"/>
      <c r="C4" s="30" t="s">
        <v>19</v>
      </c>
      <c r="D4" s="31" t="str">
        <f t="shared" si="0"/>
        <v xml:space="preserve"> </v>
      </c>
      <c r="E4" s="32">
        <f t="shared" si="0"/>
        <v>0.42480000000000001</v>
      </c>
      <c r="F4" s="3"/>
      <c r="G4" s="70" t="s">
        <v>25</v>
      </c>
      <c r="H4" s="53" t="str">
        <f>'REP Input'!E10</f>
        <v xml:space="preserve"> </v>
      </c>
      <c r="I4" s="53" t="str">
        <f>'REP Input'!E12</f>
        <v xml:space="preserve"> </v>
      </c>
    </row>
    <row r="5" spans="2:9" ht="15.6" x14ac:dyDescent="0.25">
      <c r="B5" s="193"/>
      <c r="C5" s="30" t="s">
        <v>8</v>
      </c>
      <c r="D5" s="31" t="str">
        <f t="shared" si="0"/>
        <v xml:space="preserve"> </v>
      </c>
      <c r="E5" s="32">
        <f t="shared" si="0"/>
        <v>9.5399999999999999E-2</v>
      </c>
      <c r="F5" s="3"/>
      <c r="G5" s="70" t="s">
        <v>24</v>
      </c>
      <c r="H5" s="53" t="str">
        <f>'REP Input'!F10</f>
        <v xml:space="preserve"> </v>
      </c>
      <c r="I5" s="53" t="str">
        <f>'REP Input'!F12</f>
        <v xml:space="preserve"> </v>
      </c>
    </row>
    <row r="6" spans="2:9" ht="15.6" x14ac:dyDescent="0.25">
      <c r="B6" s="193"/>
      <c r="C6" s="30" t="s">
        <v>27</v>
      </c>
      <c r="D6" s="31" t="str">
        <f t="shared" si="0"/>
        <v xml:space="preserve"> </v>
      </c>
      <c r="E6" s="32">
        <f t="shared" si="0"/>
        <v>0.28910000000000002</v>
      </c>
      <c r="F6" s="3"/>
      <c r="G6" s="70" t="s">
        <v>20</v>
      </c>
      <c r="H6" s="53" t="str">
        <f>'REP Input'!G10</f>
        <v xml:space="preserve"> </v>
      </c>
      <c r="I6" s="53" t="str">
        <f>'REP Input'!G12</f>
        <v xml:space="preserve"> </v>
      </c>
    </row>
    <row r="7" spans="2:9" ht="15.6" x14ac:dyDescent="0.25">
      <c r="B7" s="193"/>
      <c r="C7" s="30" t="s">
        <v>10</v>
      </c>
      <c r="D7" s="31" t="str">
        <f t="shared" si="0"/>
        <v xml:space="preserve"> </v>
      </c>
      <c r="E7" s="32">
        <f t="shared" si="0"/>
        <v>3.0000000000000001E-3</v>
      </c>
      <c r="F7" s="3"/>
      <c r="G7" s="70" t="s">
        <v>23</v>
      </c>
      <c r="H7" s="53" t="str">
        <f>'REP Input'!H10</f>
        <v xml:space="preserve"> </v>
      </c>
      <c r="I7" s="53" t="str">
        <f>'REP Input'!H12</f>
        <v xml:space="preserve"> </v>
      </c>
    </row>
    <row r="8" spans="2:9" ht="15.6" x14ac:dyDescent="0.25">
      <c r="B8" s="193"/>
      <c r="C8" s="33" t="s">
        <v>17</v>
      </c>
      <c r="D8" s="34">
        <f>SUM(D3:D7)</f>
        <v>0</v>
      </c>
      <c r="E8" s="35">
        <f>SUM(E3:E7)</f>
        <v>0.99990000000000012</v>
      </c>
      <c r="F8" s="3"/>
      <c r="G8" s="70" t="s">
        <v>22</v>
      </c>
      <c r="H8" s="53" t="str">
        <f>'REP Input'!I10</f>
        <v xml:space="preserve"> </v>
      </c>
      <c r="I8" s="53" t="str">
        <f>'REP Input'!I12</f>
        <v xml:space="preserve"> </v>
      </c>
    </row>
    <row r="9" spans="2:9" ht="15.6" thickBot="1" x14ac:dyDescent="0.3">
      <c r="B9" s="194"/>
      <c r="C9" s="36"/>
      <c r="D9" s="37"/>
      <c r="E9" s="38"/>
      <c r="F9" s="3"/>
      <c r="G9" s="48"/>
      <c r="H9" s="48"/>
      <c r="I9" s="48"/>
    </row>
    <row r="10" spans="2:9" ht="15.75" customHeight="1" x14ac:dyDescent="0.25">
      <c r="B10" s="192" t="s">
        <v>18</v>
      </c>
      <c r="C10" s="27"/>
      <c r="D10" s="39"/>
      <c r="E10" s="40"/>
      <c r="F10" s="3"/>
      <c r="G10" s="183" t="s">
        <v>13</v>
      </c>
      <c r="H10" s="183"/>
      <c r="I10" s="71" t="s">
        <v>43</v>
      </c>
    </row>
    <row r="11" spans="2:9" ht="15.6" x14ac:dyDescent="0.25">
      <c r="B11" s="193"/>
      <c r="C11" s="41"/>
      <c r="D11" s="42"/>
      <c r="E11" s="43"/>
      <c r="F11" s="3"/>
      <c r="G11" s="71" t="s">
        <v>6</v>
      </c>
      <c r="H11" s="54" t="str">
        <f>'REP Input'!J10</f>
        <v xml:space="preserve"> </v>
      </c>
      <c r="I11" s="54">
        <f>+'Texas Averages and Defaults'!H4</f>
        <v>0.18759999999999999</v>
      </c>
    </row>
    <row r="12" spans="2:9" ht="15.6" x14ac:dyDescent="0.25">
      <c r="B12" s="193"/>
      <c r="C12" s="41"/>
      <c r="D12" s="42"/>
      <c r="E12" s="43"/>
      <c r="F12" s="3"/>
      <c r="G12" s="71" t="s">
        <v>7</v>
      </c>
      <c r="H12" s="54" t="str">
        <f>'REP Input'!K10</f>
        <v xml:space="preserve"> </v>
      </c>
      <c r="I12" s="54">
        <f>+'Texas Averages and Defaults'!I4</f>
        <v>0.42480000000000001</v>
      </c>
    </row>
    <row r="13" spans="2:9" ht="15.6" x14ac:dyDescent="0.25">
      <c r="B13" s="193"/>
      <c r="C13" s="41"/>
      <c r="D13" s="42"/>
      <c r="E13" s="43"/>
      <c r="F13" s="3"/>
      <c r="G13" s="71" t="s">
        <v>8</v>
      </c>
      <c r="H13" s="54" t="str">
        <f>'REP Input'!L10</f>
        <v xml:space="preserve"> </v>
      </c>
      <c r="I13" s="54">
        <f>+'Texas Averages and Defaults'!J4</f>
        <v>9.5399999999999999E-2</v>
      </c>
    </row>
    <row r="14" spans="2:9" ht="15.6" x14ac:dyDescent="0.25">
      <c r="B14" s="193"/>
      <c r="C14" s="41"/>
      <c r="D14" s="42"/>
      <c r="E14" s="43"/>
      <c r="F14" s="3"/>
      <c r="G14" s="71" t="s">
        <v>9</v>
      </c>
      <c r="H14" s="54" t="str">
        <f>'REP Input'!M10</f>
        <v xml:space="preserve"> </v>
      </c>
      <c r="I14" s="54">
        <f>+'Texas Averages and Defaults'!K4</f>
        <v>0.28910000000000002</v>
      </c>
    </row>
    <row r="15" spans="2:9" ht="15.6" x14ac:dyDescent="0.25">
      <c r="B15" s="193"/>
      <c r="C15" s="41"/>
      <c r="D15" s="42"/>
      <c r="E15" s="43"/>
      <c r="F15" s="3"/>
      <c r="G15" s="71" t="s">
        <v>10</v>
      </c>
      <c r="H15" s="54" t="str">
        <f>'REP Input'!N10</f>
        <v xml:space="preserve"> </v>
      </c>
      <c r="I15" s="54">
        <f>+'Texas Averages and Defaults'!L4</f>
        <v>3.0000000000000001E-3</v>
      </c>
    </row>
    <row r="16" spans="2:9" ht="15" customHeight="1" x14ac:dyDescent="0.25">
      <c r="B16" s="193"/>
      <c r="C16" s="41"/>
      <c r="D16" s="42"/>
      <c r="E16" s="43"/>
      <c r="F16" s="3"/>
    </row>
    <row r="17" spans="2:9" ht="15" customHeight="1" x14ac:dyDescent="0.25">
      <c r="B17" s="193"/>
      <c r="C17" s="41"/>
      <c r="D17" s="42"/>
      <c r="E17" s="43"/>
      <c r="F17" s="3"/>
      <c r="I17" s="160"/>
    </row>
    <row r="18" spans="2:9" ht="15.75" customHeight="1" x14ac:dyDescent="0.25">
      <c r="B18" s="193"/>
      <c r="C18" s="41"/>
      <c r="D18" s="42"/>
      <c r="E18" s="43"/>
      <c r="F18" s="3"/>
    </row>
    <row r="19" spans="2:9" x14ac:dyDescent="0.25">
      <c r="B19" s="193"/>
      <c r="C19" s="41"/>
      <c r="D19" s="42"/>
      <c r="E19" s="43"/>
      <c r="F19" s="3"/>
    </row>
    <row r="20" spans="2:9" x14ac:dyDescent="0.25">
      <c r="B20" s="193"/>
      <c r="C20" s="41"/>
      <c r="D20" s="42"/>
      <c r="E20" s="43"/>
      <c r="F20" s="3"/>
    </row>
    <row r="21" spans="2:9" x14ac:dyDescent="0.25">
      <c r="B21" s="193"/>
      <c r="C21" s="41"/>
      <c r="D21" s="42"/>
      <c r="E21" s="43"/>
      <c r="F21" s="3"/>
    </row>
    <row r="22" spans="2:9" x14ac:dyDescent="0.25">
      <c r="B22" s="193"/>
      <c r="C22" s="41"/>
      <c r="D22" s="42"/>
      <c r="E22" s="43"/>
      <c r="F22" s="3"/>
    </row>
    <row r="23" spans="2:9" x14ac:dyDescent="0.25">
      <c r="B23" s="193"/>
      <c r="C23" s="44"/>
      <c r="D23" s="42"/>
      <c r="E23" s="43"/>
    </row>
    <row r="24" spans="2:9" x14ac:dyDescent="0.25">
      <c r="B24" s="193"/>
      <c r="C24" s="44"/>
      <c r="D24" s="42"/>
      <c r="E24" s="43"/>
    </row>
    <row r="25" spans="2:9" x14ac:dyDescent="0.25">
      <c r="B25" s="193"/>
      <c r="C25" s="44"/>
      <c r="D25" s="42"/>
      <c r="E25" s="43"/>
    </row>
    <row r="26" spans="2:9" ht="15.6" thickBot="1" x14ac:dyDescent="0.3">
      <c r="B26" s="194"/>
      <c r="C26" s="45"/>
      <c r="D26" s="46"/>
      <c r="E26" s="47"/>
    </row>
    <row r="28" spans="2:9" x14ac:dyDescent="0.25">
      <c r="E28" s="4"/>
    </row>
    <row r="29" spans="2:9" x14ac:dyDescent="0.25">
      <c r="E29" s="4"/>
    </row>
    <row r="30" spans="2:9" x14ac:dyDescent="0.25">
      <c r="E30" s="4"/>
      <c r="F30" s="4"/>
    </row>
    <row r="31" spans="2:9" x14ac:dyDescent="0.25">
      <c r="E31" s="4"/>
    </row>
    <row r="32" spans="2:9" x14ac:dyDescent="0.25">
      <c r="E32" s="4"/>
    </row>
    <row r="33" spans="3:5" x14ac:dyDescent="0.25">
      <c r="E33" s="4"/>
    </row>
    <row r="34" spans="3:5" x14ac:dyDescent="0.25">
      <c r="C34" s="4"/>
      <c r="D34" s="4"/>
      <c r="E34" s="4"/>
    </row>
  </sheetData>
  <sheetProtection algorithmName="SHA-512" hashValue="YFlVUtitGF29ExVt4FKNkkiqi2mBUc+IUirGiC5owihZLs/yaSNp+W6l0fm9klE3bWCMZJiyA1QxrEIy74zVzg==" saltValue="UhgYxCUPVdjcUZjX1wusPQ==" spinCount="100000" sheet="1" objects="1" scenarios="1"/>
  <mergeCells count="5">
    <mergeCell ref="B10:B26"/>
    <mergeCell ref="G3:H3"/>
    <mergeCell ref="G10:H10"/>
    <mergeCell ref="B2:B9"/>
    <mergeCell ref="G1:I1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  <pageSetUpPr fitToPage="1"/>
  </sheetPr>
  <dimension ref="B2:M17"/>
  <sheetViews>
    <sheetView showFormulas="1" zoomScale="85" zoomScaleNormal="85" workbookViewId="0">
      <selection activeCell="C36" sqref="C36"/>
    </sheetView>
  </sheetViews>
  <sheetFormatPr defaultColWidth="8.90625" defaultRowHeight="15" x14ac:dyDescent="0.25"/>
  <cols>
    <col min="1" max="1" width="3" style="52" customWidth="1"/>
    <col min="2" max="2" width="23.90625" style="50" customWidth="1"/>
    <col min="3" max="3" width="8.08984375" style="50" customWidth="1"/>
    <col min="4" max="4" width="6.36328125" style="50" customWidth="1"/>
    <col min="5" max="5" width="9.36328125" style="50" bestFit="1" customWidth="1"/>
    <col min="6" max="6" width="8.6328125" style="50" bestFit="1" customWidth="1"/>
    <col min="7" max="7" width="10.90625" style="50" bestFit="1" customWidth="1"/>
    <col min="8" max="8" width="10.90625" style="50" customWidth="1"/>
    <col min="9" max="9" width="7.6328125" style="50" bestFit="1" customWidth="1"/>
    <col min="10" max="10" width="7.54296875" style="50" bestFit="1" customWidth="1"/>
    <col min="11" max="11" width="7.08984375" style="50" bestFit="1" customWidth="1"/>
    <col min="12" max="12" width="6.1796875" style="50" bestFit="1" customWidth="1"/>
    <col min="13" max="16384" width="8.90625" style="52"/>
  </cols>
  <sheetData>
    <row r="2" spans="2:13" s="14" customFormat="1" ht="15.75" customHeight="1" x14ac:dyDescent="0.25">
      <c r="B2" s="198"/>
      <c r="C2" s="197" t="s">
        <v>40</v>
      </c>
      <c r="D2" s="197"/>
      <c r="E2" s="197"/>
      <c r="F2" s="197"/>
      <c r="G2" s="197"/>
      <c r="H2" s="199" t="s">
        <v>186</v>
      </c>
      <c r="I2" s="199"/>
      <c r="J2" s="199"/>
      <c r="K2" s="199"/>
      <c r="L2" s="199"/>
    </row>
    <row r="3" spans="2:13" s="14" customFormat="1" ht="15.6" x14ac:dyDescent="0.25">
      <c r="B3" s="198"/>
      <c r="C3" s="130" t="s">
        <v>1</v>
      </c>
      <c r="D3" s="130" t="s">
        <v>2</v>
      </c>
      <c r="E3" s="130" t="s">
        <v>4</v>
      </c>
      <c r="F3" s="130" t="s">
        <v>3</v>
      </c>
      <c r="G3" s="130" t="s">
        <v>5</v>
      </c>
      <c r="H3" s="139" t="s">
        <v>6</v>
      </c>
      <c r="I3" s="139" t="s">
        <v>7</v>
      </c>
      <c r="J3" s="139" t="s">
        <v>8</v>
      </c>
      <c r="K3" s="139" t="s">
        <v>9</v>
      </c>
      <c r="L3" s="139" t="s">
        <v>10</v>
      </c>
    </row>
    <row r="4" spans="2:13" s="49" customFormat="1" ht="15.6" x14ac:dyDescent="0.25">
      <c r="B4" s="135" t="s">
        <v>11</v>
      </c>
      <c r="C4" s="131"/>
      <c r="D4" s="131"/>
      <c r="E4" s="131"/>
      <c r="F4" s="131"/>
      <c r="G4" s="131"/>
      <c r="H4" s="144">
        <v>0.18759999999999999</v>
      </c>
      <c r="I4" s="140">
        <v>0.42480000000000001</v>
      </c>
      <c r="J4" s="140">
        <v>9.5399999999999999E-2</v>
      </c>
      <c r="K4" s="140">
        <v>0.28910000000000002</v>
      </c>
      <c r="L4" s="140">
        <v>3.0000000000000001E-3</v>
      </c>
      <c r="M4" s="137"/>
    </row>
    <row r="5" spans="2:13" s="49" customFormat="1" ht="15.6" x14ac:dyDescent="0.25">
      <c r="B5" s="135" t="s">
        <v>12</v>
      </c>
      <c r="C5" s="132">
        <v>743.28250000000003</v>
      </c>
      <c r="D5" s="132">
        <v>0.43890000000000001</v>
      </c>
      <c r="E5" s="132">
        <v>0.2959</v>
      </c>
      <c r="F5" s="132">
        <v>0.30969999999999998</v>
      </c>
      <c r="G5" s="155">
        <v>4.0000000000000002E-4</v>
      </c>
      <c r="H5" s="140"/>
      <c r="I5" s="140"/>
      <c r="J5" s="140"/>
      <c r="K5" s="140"/>
      <c r="L5" s="140"/>
    </row>
    <row r="6" spans="2:13" s="49" customFormat="1" ht="15.6" x14ac:dyDescent="0.25">
      <c r="B6" s="136" t="s">
        <v>48</v>
      </c>
      <c r="C6" s="133"/>
      <c r="D6" s="133"/>
      <c r="E6" s="133"/>
      <c r="F6" s="133"/>
      <c r="G6" s="133"/>
      <c r="H6" s="141">
        <v>0.2074</v>
      </c>
      <c r="I6" s="141">
        <v>0.46960000000000002</v>
      </c>
      <c r="J6" s="141">
        <v>0.1055</v>
      </c>
      <c r="K6" s="162">
        <v>0.214</v>
      </c>
      <c r="L6" s="141">
        <v>3.0000000000000001E-3</v>
      </c>
    </row>
    <row r="7" spans="2:13" s="49" customFormat="1" ht="15.6" x14ac:dyDescent="0.25">
      <c r="B7" s="136" t="s">
        <v>49</v>
      </c>
      <c r="C7" s="133">
        <v>821.61789999999996</v>
      </c>
      <c r="D7" s="133">
        <v>0.48509999999999998</v>
      </c>
      <c r="E7" s="133">
        <v>0.3271</v>
      </c>
      <c r="F7" s="134">
        <v>0.34229999999999999</v>
      </c>
      <c r="G7" s="138">
        <v>5.0000000000000001E-4</v>
      </c>
      <c r="H7" s="142"/>
      <c r="I7" s="142"/>
      <c r="J7" s="142"/>
      <c r="K7" s="142"/>
      <c r="L7" s="142"/>
    </row>
    <row r="8" spans="2:13" x14ac:dyDescent="0.25">
      <c r="C8" s="51"/>
      <c r="D8" s="51"/>
      <c r="E8" s="51"/>
      <c r="F8" s="51"/>
      <c r="G8" s="51"/>
    </row>
    <row r="9" spans="2:13" x14ac:dyDescent="0.25">
      <c r="H9" s="143"/>
      <c r="L9" s="166"/>
    </row>
    <row r="11" spans="2:13" x14ac:dyDescent="0.25">
      <c r="H11" s="125"/>
    </row>
    <row r="12" spans="2:13" x14ac:dyDescent="0.25">
      <c r="E12" s="126"/>
      <c r="H12" s="125"/>
      <c r="I12" s="124"/>
    </row>
    <row r="13" spans="2:13" x14ac:dyDescent="0.25">
      <c r="H13" s="125"/>
    </row>
    <row r="14" spans="2:13" x14ac:dyDescent="0.25">
      <c r="G14" s="123"/>
    </row>
    <row r="15" spans="2:13" ht="15.6" x14ac:dyDescent="0.3">
      <c r="D15" s="68"/>
    </row>
    <row r="17" spans="12:12" x14ac:dyDescent="0.25">
      <c r="L17" s="157"/>
    </row>
  </sheetData>
  <sheetProtection algorithmName="SHA-512" hashValue="cg+AikU1QvDtKg+Sp86Av4hx1GKm23mg7iTN5DwWkaYp0eXRJxOpMab1aaLrMiKSIv2DwRBzzDWjZurHshXbPQ==" saltValue="ZGpvqSNm27wrZCr0Wpu8+w==" spinCount="100000" sheet="1" objects="1" scenarios="1"/>
  <mergeCells count="3">
    <mergeCell ref="C2:G2"/>
    <mergeCell ref="B2:B3"/>
    <mergeCell ref="H2:L2"/>
  </mergeCells>
  <pageMargins left="0.7" right="0.7" top="0.75" bottom="0.75" header="0.3" footer="0.3"/>
  <pageSetup paperSize="5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  <pageSetUpPr fitToPage="1"/>
  </sheetPr>
  <dimension ref="A1:L513"/>
  <sheetViews>
    <sheetView zoomScale="75" zoomScaleNormal="7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M34" sqref="M34"/>
    </sheetView>
  </sheetViews>
  <sheetFormatPr defaultColWidth="8.90625" defaultRowHeight="15" x14ac:dyDescent="0.25"/>
  <cols>
    <col min="1" max="1" width="3.81640625" style="10" bestFit="1" customWidth="1"/>
    <col min="2" max="2" width="83" style="9" customWidth="1"/>
    <col min="3" max="3" width="11.81640625" style="9" bestFit="1" customWidth="1"/>
    <col min="4" max="4" width="11.08984375" style="9" customWidth="1"/>
    <col min="5" max="5" width="10.1796875" style="9" bestFit="1" customWidth="1"/>
    <col min="6" max="6" width="8.6328125" style="9" bestFit="1" customWidth="1"/>
    <col min="7" max="7" width="11.36328125" style="9" customWidth="1"/>
    <col min="8" max="8" width="11.1796875" style="9" bestFit="1" customWidth="1"/>
    <col min="9" max="10" width="8.1796875" style="9" bestFit="1" customWidth="1"/>
    <col min="11" max="11" width="11.81640625" style="9" bestFit="1" customWidth="1"/>
    <col min="12" max="12" width="12.453125" style="9" bestFit="1" customWidth="1"/>
    <col min="13" max="16384" width="8.90625" style="10"/>
  </cols>
  <sheetData>
    <row r="1" spans="1:12" s="14" customFormat="1" ht="16.2" thickBot="1" x14ac:dyDescent="0.3">
      <c r="A1" s="127"/>
      <c r="B1" s="156"/>
      <c r="C1" s="200" t="s">
        <v>40</v>
      </c>
      <c r="D1" s="185"/>
      <c r="E1" s="185"/>
      <c r="F1" s="185"/>
      <c r="G1" s="186"/>
      <c r="H1" s="201" t="s">
        <v>41</v>
      </c>
      <c r="I1" s="202"/>
      <c r="J1" s="202"/>
      <c r="K1" s="202"/>
      <c r="L1" s="203"/>
    </row>
    <row r="2" spans="1:12" s="14" customFormat="1" ht="16.2" thickBot="1" x14ac:dyDescent="0.3">
      <c r="A2" s="128"/>
      <c r="B2" s="152" t="s">
        <v>0</v>
      </c>
      <c r="C2" s="62" t="s">
        <v>1</v>
      </c>
      <c r="D2" s="63" t="s">
        <v>2</v>
      </c>
      <c r="E2" s="63" t="s">
        <v>4</v>
      </c>
      <c r="F2" s="63" t="s">
        <v>3</v>
      </c>
      <c r="G2" s="64" t="s">
        <v>5</v>
      </c>
      <c r="H2" s="65" t="s">
        <v>6</v>
      </c>
      <c r="I2" s="66" t="s">
        <v>7</v>
      </c>
      <c r="J2" s="66" t="s">
        <v>8</v>
      </c>
      <c r="K2" s="66" t="s">
        <v>9</v>
      </c>
      <c r="L2" s="67" t="s">
        <v>10</v>
      </c>
    </row>
    <row r="3" spans="1:12" s="14" customFormat="1" ht="15.6" x14ac:dyDescent="0.25">
      <c r="A3" s="161"/>
      <c r="B3" s="24"/>
      <c r="C3" s="153"/>
      <c r="D3" s="153"/>
      <c r="E3" s="153"/>
      <c r="F3" s="153"/>
      <c r="G3" s="153"/>
      <c r="H3" s="154"/>
      <c r="I3" s="154"/>
      <c r="J3" s="154"/>
      <c r="K3" s="154"/>
      <c r="L3" s="154"/>
    </row>
    <row r="4" spans="1:12" s="14" customFormat="1" ht="15.6" x14ac:dyDescent="0.25">
      <c r="A4" s="204" t="s">
        <v>55</v>
      </c>
      <c r="B4" s="24" t="s">
        <v>415</v>
      </c>
      <c r="C4" s="153">
        <v>0</v>
      </c>
      <c r="D4" s="153">
        <v>0</v>
      </c>
      <c r="E4" s="153">
        <v>0</v>
      </c>
      <c r="F4" s="153">
        <v>0</v>
      </c>
      <c r="G4" s="153">
        <v>0</v>
      </c>
      <c r="H4" s="154">
        <v>0</v>
      </c>
      <c r="I4" s="154">
        <v>0</v>
      </c>
      <c r="J4" s="154">
        <v>0</v>
      </c>
      <c r="K4" s="154">
        <v>0.99550845333945404</v>
      </c>
      <c r="L4" s="154">
        <v>4.4915466605458887E-3</v>
      </c>
    </row>
    <row r="5" spans="1:12" s="14" customFormat="1" ht="15.6" x14ac:dyDescent="0.25">
      <c r="A5" s="205"/>
      <c r="B5" s="24" t="s">
        <v>269</v>
      </c>
      <c r="C5" s="153">
        <v>1119.97</v>
      </c>
      <c r="D5" s="153">
        <v>0.23</v>
      </c>
      <c r="E5" s="153">
        <v>7.0000000000000007E-2</v>
      </c>
      <c r="F5" s="153">
        <v>0</v>
      </c>
      <c r="G5" s="153">
        <v>0</v>
      </c>
      <c r="H5" s="154">
        <v>0</v>
      </c>
      <c r="I5" s="154">
        <v>0.83217435293726116</v>
      </c>
      <c r="J5" s="154">
        <v>0</v>
      </c>
      <c r="K5" s="154">
        <v>0</v>
      </c>
      <c r="L5" s="154">
        <v>0.16782564706273884</v>
      </c>
    </row>
    <row r="6" spans="1:12" s="14" customFormat="1" ht="15.6" x14ac:dyDescent="0.25">
      <c r="A6" s="205"/>
      <c r="B6" s="24" t="s">
        <v>80</v>
      </c>
      <c r="C6" s="153">
        <v>1112.8506</v>
      </c>
      <c r="D6" s="153">
        <v>0.49459999999999998</v>
      </c>
      <c r="E6" s="153">
        <v>6.2600000000000003E-2</v>
      </c>
      <c r="F6" s="153">
        <v>9.4500000000000001E-2</v>
      </c>
      <c r="G6" s="153">
        <v>5.7000000000000002E-3</v>
      </c>
      <c r="H6" s="154">
        <v>0.35537303107055124</v>
      </c>
      <c r="I6" s="154">
        <v>0.23725461556999611</v>
      </c>
      <c r="J6" s="154">
        <v>0.40693395305770336</v>
      </c>
      <c r="K6" s="154">
        <v>3.5486679365879121E-4</v>
      </c>
      <c r="L6" s="154">
        <v>8.353350809065252E-5</v>
      </c>
    </row>
    <row r="7" spans="1:12" s="14" customFormat="1" ht="15.6" x14ac:dyDescent="0.25">
      <c r="A7" s="205"/>
      <c r="B7" s="24" t="s">
        <v>100</v>
      </c>
      <c r="C7" s="153">
        <v>0</v>
      </c>
      <c r="D7" s="153">
        <v>0</v>
      </c>
      <c r="E7" s="153">
        <v>0</v>
      </c>
      <c r="F7" s="153">
        <v>0</v>
      </c>
      <c r="G7" s="153">
        <v>0</v>
      </c>
      <c r="H7" s="154">
        <v>0</v>
      </c>
      <c r="I7" s="154">
        <v>0</v>
      </c>
      <c r="J7" s="154">
        <v>0</v>
      </c>
      <c r="K7" s="154">
        <v>0.99158004128951194</v>
      </c>
      <c r="L7" s="154">
        <v>8.4199587104879965E-3</v>
      </c>
    </row>
    <row r="8" spans="1:12" s="14" customFormat="1" ht="15.6" x14ac:dyDescent="0.25">
      <c r="A8" s="205"/>
      <c r="B8" s="24" t="s">
        <v>108</v>
      </c>
      <c r="C8" s="153">
        <v>1685.5</v>
      </c>
      <c r="D8" s="153">
        <v>0.86</v>
      </c>
      <c r="E8" s="153">
        <v>0.1</v>
      </c>
      <c r="F8" s="153">
        <v>0.13</v>
      </c>
      <c r="G8" s="153">
        <v>0</v>
      </c>
      <c r="H8" s="154">
        <v>0.64923487481455611</v>
      </c>
      <c r="I8" s="154">
        <v>0.34372294671346054</v>
      </c>
      <c r="J8" s="154">
        <v>0</v>
      </c>
      <c r="K8" s="154">
        <v>7.0421784719833366E-3</v>
      </c>
      <c r="L8" s="154">
        <v>0</v>
      </c>
    </row>
    <row r="9" spans="1:12" s="14" customFormat="1" ht="15.6" x14ac:dyDescent="0.25">
      <c r="A9" s="205"/>
      <c r="B9" s="24" t="s">
        <v>291</v>
      </c>
      <c r="C9" s="153">
        <v>0</v>
      </c>
      <c r="D9" s="153">
        <v>0</v>
      </c>
      <c r="E9" s="153">
        <v>0</v>
      </c>
      <c r="F9" s="153">
        <v>0</v>
      </c>
      <c r="G9" s="153">
        <v>0</v>
      </c>
      <c r="H9" s="154">
        <v>0</v>
      </c>
      <c r="I9" s="154">
        <v>0</v>
      </c>
      <c r="J9" s="154">
        <v>0</v>
      </c>
      <c r="K9" s="154">
        <v>0.94225089177262755</v>
      </c>
      <c r="L9" s="154">
        <v>5.7749108227372489E-2</v>
      </c>
    </row>
    <row r="10" spans="1:12" s="14" customFormat="1" ht="15.6" x14ac:dyDescent="0.25">
      <c r="A10" s="205"/>
      <c r="B10" s="24" t="s">
        <v>117</v>
      </c>
      <c r="C10" s="153">
        <v>0</v>
      </c>
      <c r="D10" s="153">
        <v>0</v>
      </c>
      <c r="E10" s="153">
        <v>0</v>
      </c>
      <c r="F10" s="153">
        <v>0</v>
      </c>
      <c r="G10" s="153">
        <v>0</v>
      </c>
      <c r="H10" s="154">
        <v>0</v>
      </c>
      <c r="I10" s="154">
        <v>0</v>
      </c>
      <c r="J10" s="154">
        <v>0</v>
      </c>
      <c r="K10" s="154">
        <v>0.97453725382199763</v>
      </c>
      <c r="L10" s="154">
        <v>2.546274617800235E-2</v>
      </c>
    </row>
    <row r="11" spans="1:12" s="14" customFormat="1" ht="15.6" x14ac:dyDescent="0.25">
      <c r="A11" s="205"/>
      <c r="B11" s="24" t="s">
        <v>251</v>
      </c>
      <c r="C11" s="153">
        <v>0</v>
      </c>
      <c r="D11" s="153">
        <v>0</v>
      </c>
      <c r="E11" s="153">
        <v>0</v>
      </c>
      <c r="F11" s="153">
        <v>0</v>
      </c>
      <c r="G11" s="153">
        <v>0</v>
      </c>
      <c r="H11" s="154">
        <v>0</v>
      </c>
      <c r="I11" s="154">
        <v>0</v>
      </c>
      <c r="J11" s="154">
        <v>0</v>
      </c>
      <c r="K11" s="154">
        <v>0.9969008087972927</v>
      </c>
      <c r="L11" s="154">
        <v>3.0991912027072939E-3</v>
      </c>
    </row>
    <row r="12" spans="1:12" s="14" customFormat="1" ht="15.6" x14ac:dyDescent="0.25">
      <c r="A12" s="205"/>
      <c r="B12" s="24" t="s">
        <v>134</v>
      </c>
      <c r="C12" s="153">
        <v>0</v>
      </c>
      <c r="D12" s="153">
        <v>0</v>
      </c>
      <c r="E12" s="153">
        <v>0</v>
      </c>
      <c r="F12" s="153">
        <v>0</v>
      </c>
      <c r="G12" s="153">
        <v>0</v>
      </c>
      <c r="H12" s="154">
        <v>0</v>
      </c>
      <c r="I12" s="154">
        <v>0</v>
      </c>
      <c r="J12" s="154">
        <v>0</v>
      </c>
      <c r="K12" s="154">
        <v>0.99214828291055157</v>
      </c>
      <c r="L12" s="154">
        <v>7.851717089448533E-3</v>
      </c>
    </row>
    <row r="13" spans="1:12" s="14" customFormat="1" ht="15.6" x14ac:dyDescent="0.25">
      <c r="A13" s="205"/>
      <c r="B13" s="24" t="s">
        <v>169</v>
      </c>
      <c r="C13" s="153">
        <v>1516.09</v>
      </c>
      <c r="D13" s="153">
        <v>0.28706999999999999</v>
      </c>
      <c r="E13" s="153">
        <v>0.10353999999999999</v>
      </c>
      <c r="F13" s="153">
        <v>1.266E-3</v>
      </c>
      <c r="G13" s="153">
        <v>0</v>
      </c>
      <c r="H13" s="154">
        <v>0</v>
      </c>
      <c r="I13" s="154">
        <v>0.87318829715221957</v>
      </c>
      <c r="J13" s="154">
        <v>0</v>
      </c>
      <c r="K13" s="154">
        <v>2.7485574204369149E-2</v>
      </c>
      <c r="L13" s="154">
        <v>9.9326128643411268E-2</v>
      </c>
    </row>
    <row r="14" spans="1:12" s="14" customFormat="1" ht="15.6" x14ac:dyDescent="0.25">
      <c r="A14" s="205"/>
      <c r="B14" s="24" t="s">
        <v>340</v>
      </c>
      <c r="C14" s="153">
        <v>1129.3699999999999</v>
      </c>
      <c r="D14" s="153">
        <v>0.53</v>
      </c>
      <c r="E14" s="153">
        <v>1.659</v>
      </c>
      <c r="F14" s="153">
        <v>0.09</v>
      </c>
      <c r="G14" s="153">
        <v>0</v>
      </c>
      <c r="H14" s="154">
        <v>0</v>
      </c>
      <c r="I14" s="154">
        <v>0</v>
      </c>
      <c r="J14" s="154">
        <v>0</v>
      </c>
      <c r="K14" s="154">
        <v>0.98753821809304609</v>
      </c>
      <c r="L14" s="154">
        <v>1.2461781906953873E-2</v>
      </c>
    </row>
    <row r="15" spans="1:12" s="14" customFormat="1" ht="15.6" x14ac:dyDescent="0.25">
      <c r="A15" s="206"/>
      <c r="B15" s="24" t="s">
        <v>181</v>
      </c>
      <c r="C15" s="153">
        <v>7702.9817940000003</v>
      </c>
      <c r="D15" s="153">
        <v>1.3687020000000001</v>
      </c>
      <c r="E15" s="153">
        <v>0.39965299999999998</v>
      </c>
      <c r="F15" s="153">
        <v>1.5545690000000001</v>
      </c>
      <c r="G15" s="153">
        <v>0</v>
      </c>
      <c r="H15" s="154">
        <v>0</v>
      </c>
      <c r="I15" s="154">
        <v>0</v>
      </c>
      <c r="J15" s="154">
        <v>0</v>
      </c>
      <c r="K15" s="154">
        <v>0.51635670056688832</v>
      </c>
      <c r="L15" s="154">
        <v>0.48364329943311163</v>
      </c>
    </row>
    <row r="16" spans="1:12" s="14" customFormat="1" ht="15.6" x14ac:dyDescent="0.25">
      <c r="A16" s="204" t="s">
        <v>304</v>
      </c>
      <c r="B16" s="24" t="s">
        <v>476</v>
      </c>
      <c r="C16" s="153">
        <v>0</v>
      </c>
      <c r="D16" s="153">
        <v>0</v>
      </c>
      <c r="E16" s="153">
        <v>0</v>
      </c>
      <c r="F16" s="153">
        <v>0</v>
      </c>
      <c r="G16" s="153">
        <v>0</v>
      </c>
      <c r="H16" s="154">
        <v>0</v>
      </c>
      <c r="I16" s="154">
        <v>0</v>
      </c>
      <c r="J16" s="154">
        <v>0</v>
      </c>
      <c r="K16" s="154">
        <v>0</v>
      </c>
      <c r="L16" s="154">
        <v>1</v>
      </c>
    </row>
    <row r="17" spans="1:12" s="14" customFormat="1" ht="15.6" x14ac:dyDescent="0.25">
      <c r="A17" s="205"/>
      <c r="B17" s="24" t="s">
        <v>56</v>
      </c>
      <c r="C17" s="153">
        <v>1564.7</v>
      </c>
      <c r="D17" s="153">
        <v>0.27579999999999999</v>
      </c>
      <c r="E17" s="153">
        <v>5.7799999999999997E-2</v>
      </c>
      <c r="F17" s="153">
        <v>3.3999999999999998E-3</v>
      </c>
      <c r="G17" s="153">
        <v>0</v>
      </c>
      <c r="H17" s="154">
        <v>0</v>
      </c>
      <c r="I17" s="154">
        <v>1</v>
      </c>
      <c r="J17" s="154">
        <v>0</v>
      </c>
      <c r="K17" s="154">
        <v>0</v>
      </c>
      <c r="L17" s="154">
        <v>0</v>
      </c>
    </row>
    <row r="18" spans="1:12" s="14" customFormat="1" ht="15.6" x14ac:dyDescent="0.25">
      <c r="A18" s="205"/>
      <c r="B18" s="24" t="s">
        <v>187</v>
      </c>
      <c r="C18" s="153">
        <v>0</v>
      </c>
      <c r="D18" s="153">
        <v>0</v>
      </c>
      <c r="E18" s="153">
        <v>0</v>
      </c>
      <c r="F18" s="153">
        <v>0</v>
      </c>
      <c r="G18" s="153">
        <v>0</v>
      </c>
      <c r="H18" s="154">
        <v>0</v>
      </c>
      <c r="I18" s="154">
        <v>0</v>
      </c>
      <c r="J18" s="154">
        <v>0</v>
      </c>
      <c r="K18" s="154">
        <v>0</v>
      </c>
      <c r="L18" s="154">
        <v>1</v>
      </c>
    </row>
    <row r="19" spans="1:12" s="14" customFormat="1" ht="15.6" x14ac:dyDescent="0.25">
      <c r="A19" s="205"/>
      <c r="B19" s="24" t="s">
        <v>477</v>
      </c>
      <c r="C19" s="153">
        <v>0</v>
      </c>
      <c r="D19" s="153">
        <v>0</v>
      </c>
      <c r="E19" s="153">
        <v>0</v>
      </c>
      <c r="F19" s="153">
        <v>0</v>
      </c>
      <c r="G19" s="153">
        <v>0</v>
      </c>
      <c r="H19" s="154">
        <v>0</v>
      </c>
      <c r="I19" s="154">
        <v>0</v>
      </c>
      <c r="J19" s="154">
        <v>0</v>
      </c>
      <c r="K19" s="154">
        <v>0</v>
      </c>
      <c r="L19" s="154">
        <v>1</v>
      </c>
    </row>
    <row r="20" spans="1:12" s="14" customFormat="1" ht="15.6" x14ac:dyDescent="0.25">
      <c r="A20" s="205"/>
      <c r="B20" s="24" t="s">
        <v>58</v>
      </c>
      <c r="C20" s="153">
        <v>3255.16</v>
      </c>
      <c r="D20" s="153">
        <v>2.15</v>
      </c>
      <c r="E20" s="153">
        <v>1.1999999999999999E-3</v>
      </c>
      <c r="F20" s="153">
        <v>1.6400000000000001E-2</v>
      </c>
      <c r="G20" s="153">
        <v>0</v>
      </c>
      <c r="H20" s="154">
        <v>0</v>
      </c>
      <c r="I20" s="154">
        <v>1</v>
      </c>
      <c r="J20" s="154">
        <v>0</v>
      </c>
      <c r="K20" s="154">
        <v>0</v>
      </c>
      <c r="L20" s="154">
        <v>0</v>
      </c>
    </row>
    <row r="21" spans="1:12" s="14" customFormat="1" ht="15.6" x14ac:dyDescent="0.25">
      <c r="A21" s="205"/>
      <c r="B21" s="24" t="s">
        <v>59</v>
      </c>
      <c r="C21" s="153">
        <v>0.17465</v>
      </c>
      <c r="D21" s="153">
        <v>0.28297</v>
      </c>
      <c r="E21" s="153">
        <v>0</v>
      </c>
      <c r="F21" s="153">
        <v>1.24E-3</v>
      </c>
      <c r="G21" s="153">
        <v>0</v>
      </c>
      <c r="H21" s="154">
        <v>0</v>
      </c>
      <c r="I21" s="154">
        <v>1</v>
      </c>
      <c r="J21" s="154">
        <v>0</v>
      </c>
      <c r="K21" s="154">
        <v>0</v>
      </c>
      <c r="L21" s="154">
        <v>0</v>
      </c>
    </row>
    <row r="22" spans="1:12" s="14" customFormat="1" ht="15.6" x14ac:dyDescent="0.25">
      <c r="A22" s="205"/>
      <c r="B22" s="24" t="s">
        <v>60</v>
      </c>
      <c r="C22" s="153">
        <v>857.6</v>
      </c>
      <c r="D22" s="153">
        <v>0.23</v>
      </c>
      <c r="E22" s="153">
        <v>1.8800000000000001E-2</v>
      </c>
      <c r="F22" s="153">
        <v>4.3800000000000002E-3</v>
      </c>
      <c r="G22" s="153">
        <v>0</v>
      </c>
      <c r="H22" s="154">
        <v>0</v>
      </c>
      <c r="I22" s="154">
        <v>1</v>
      </c>
      <c r="J22" s="154">
        <v>0</v>
      </c>
      <c r="K22" s="154">
        <v>0</v>
      </c>
      <c r="L22" s="154">
        <v>0</v>
      </c>
    </row>
    <row r="23" spans="1:12" s="14" customFormat="1" ht="15.6" x14ac:dyDescent="0.25">
      <c r="A23" s="205"/>
      <c r="B23" s="24" t="s">
        <v>419</v>
      </c>
      <c r="C23" s="153">
        <v>0</v>
      </c>
      <c r="D23" s="153">
        <v>0</v>
      </c>
      <c r="E23" s="153">
        <v>0</v>
      </c>
      <c r="F23" s="153">
        <v>0</v>
      </c>
      <c r="G23" s="153">
        <v>0</v>
      </c>
      <c r="H23" s="154">
        <v>0</v>
      </c>
      <c r="I23" s="154">
        <v>0</v>
      </c>
      <c r="J23" s="154">
        <v>0</v>
      </c>
      <c r="K23" s="154">
        <v>0</v>
      </c>
      <c r="L23" s="154">
        <v>1</v>
      </c>
    </row>
    <row r="24" spans="1:12" s="14" customFormat="1" ht="15.6" customHeight="1" x14ac:dyDescent="0.25">
      <c r="A24" s="205"/>
      <c r="B24" s="24" t="s">
        <v>348</v>
      </c>
      <c r="C24" s="153">
        <v>1184.96</v>
      </c>
      <c r="D24" s="153">
        <v>1.1299999999999999</v>
      </c>
      <c r="E24" s="153">
        <v>7.0300000000000001E-2</v>
      </c>
      <c r="F24" s="153">
        <v>6.7000000000000002E-3</v>
      </c>
      <c r="G24" s="153">
        <v>0</v>
      </c>
      <c r="H24" s="154">
        <v>0</v>
      </c>
      <c r="I24" s="154">
        <v>1</v>
      </c>
      <c r="J24" s="154">
        <v>0</v>
      </c>
      <c r="K24" s="154">
        <v>0</v>
      </c>
      <c r="L24" s="154">
        <v>0</v>
      </c>
    </row>
    <row r="25" spans="1:12" s="14" customFormat="1" ht="15.6" x14ac:dyDescent="0.25">
      <c r="A25" s="205"/>
      <c r="B25" s="24" t="s">
        <v>270</v>
      </c>
      <c r="C25" s="153">
        <v>0</v>
      </c>
      <c r="D25" s="153">
        <v>0</v>
      </c>
      <c r="E25" s="153">
        <v>0</v>
      </c>
      <c r="F25" s="153">
        <v>0</v>
      </c>
      <c r="G25" s="153">
        <v>0</v>
      </c>
      <c r="H25" s="154">
        <v>0</v>
      </c>
      <c r="I25" s="154">
        <v>0</v>
      </c>
      <c r="J25" s="154">
        <v>0</v>
      </c>
      <c r="K25" s="154">
        <v>0</v>
      </c>
      <c r="L25" s="154">
        <v>1</v>
      </c>
    </row>
    <row r="26" spans="1:12" s="14" customFormat="1" ht="15.6" x14ac:dyDescent="0.25">
      <c r="A26" s="205"/>
      <c r="B26" s="24" t="s">
        <v>65</v>
      </c>
      <c r="C26" s="153">
        <v>929.7</v>
      </c>
      <c r="D26" s="153">
        <v>0.218</v>
      </c>
      <c r="E26" s="153">
        <v>2.7E-2</v>
      </c>
      <c r="F26" s="153">
        <v>1.2999999999999999E-2</v>
      </c>
      <c r="G26" s="153">
        <v>0</v>
      </c>
      <c r="H26" s="154">
        <v>0</v>
      </c>
      <c r="I26" s="154">
        <v>1</v>
      </c>
      <c r="J26" s="154">
        <v>0</v>
      </c>
      <c r="K26" s="154">
        <v>0</v>
      </c>
      <c r="L26" s="154">
        <v>0</v>
      </c>
    </row>
    <row r="27" spans="1:12" s="14" customFormat="1" ht="15.6" x14ac:dyDescent="0.25">
      <c r="A27" s="205"/>
      <c r="B27" s="24" t="s">
        <v>67</v>
      </c>
      <c r="C27" s="153">
        <v>0</v>
      </c>
      <c r="D27" s="153">
        <v>0</v>
      </c>
      <c r="E27" s="153">
        <v>0</v>
      </c>
      <c r="F27" s="153">
        <v>0</v>
      </c>
      <c r="G27" s="153">
        <v>0</v>
      </c>
      <c r="H27" s="154">
        <v>1</v>
      </c>
      <c r="I27" s="154">
        <v>0</v>
      </c>
      <c r="J27" s="154">
        <v>0</v>
      </c>
      <c r="K27" s="154">
        <v>0</v>
      </c>
      <c r="L27" s="154">
        <v>0</v>
      </c>
    </row>
    <row r="28" spans="1:12" s="14" customFormat="1" ht="15.6" x14ac:dyDescent="0.25">
      <c r="A28" s="205"/>
      <c r="B28" s="24" t="s">
        <v>421</v>
      </c>
      <c r="C28" s="153">
        <v>0</v>
      </c>
      <c r="D28" s="153">
        <v>0</v>
      </c>
      <c r="E28" s="153">
        <v>0</v>
      </c>
      <c r="F28" s="153">
        <v>0</v>
      </c>
      <c r="G28" s="153">
        <v>0</v>
      </c>
      <c r="H28" s="154">
        <v>0</v>
      </c>
      <c r="I28" s="154">
        <v>0</v>
      </c>
      <c r="J28" s="154">
        <v>0</v>
      </c>
      <c r="K28" s="154">
        <v>0</v>
      </c>
      <c r="L28" s="154">
        <v>1</v>
      </c>
    </row>
    <row r="29" spans="1:12" s="14" customFormat="1" ht="15.6" x14ac:dyDescent="0.25">
      <c r="A29" s="205"/>
      <c r="B29" s="24" t="s">
        <v>68</v>
      </c>
      <c r="C29" s="153">
        <v>1606.640359</v>
      </c>
      <c r="D29" s="153">
        <v>0.757720014</v>
      </c>
      <c r="E29" s="153">
        <v>0.08</v>
      </c>
      <c r="F29" s="153">
        <v>8.1161989999999993E-3</v>
      </c>
      <c r="G29" s="153">
        <v>0</v>
      </c>
      <c r="H29" s="154">
        <v>0</v>
      </c>
      <c r="I29" s="154">
        <v>1</v>
      </c>
      <c r="J29" s="154">
        <v>0</v>
      </c>
      <c r="K29" s="154">
        <v>0</v>
      </c>
      <c r="L29" s="154">
        <v>0</v>
      </c>
    </row>
    <row r="30" spans="1:12" s="14" customFormat="1" ht="15.6" x14ac:dyDescent="0.25">
      <c r="A30" s="205"/>
      <c r="B30" s="24" t="s">
        <v>70</v>
      </c>
      <c r="C30" s="153">
        <v>1621.81</v>
      </c>
      <c r="D30" s="153">
        <v>0.82</v>
      </c>
      <c r="E30" s="153">
        <v>0.1</v>
      </c>
      <c r="F30" s="153">
        <v>7.0000000000000001E-3</v>
      </c>
      <c r="G30" s="153">
        <v>0</v>
      </c>
      <c r="H30" s="154">
        <v>0</v>
      </c>
      <c r="I30" s="154">
        <v>1</v>
      </c>
      <c r="J30" s="154">
        <v>0</v>
      </c>
      <c r="K30" s="154">
        <v>0</v>
      </c>
      <c r="L30" s="154">
        <v>0</v>
      </c>
    </row>
    <row r="31" spans="1:12" s="14" customFormat="1" ht="15.6" x14ac:dyDescent="0.25">
      <c r="A31" s="205"/>
      <c r="B31" s="24" t="s">
        <v>75</v>
      </c>
      <c r="C31" s="153">
        <v>890.8</v>
      </c>
      <c r="D31" s="153">
        <v>0.156</v>
      </c>
      <c r="E31" s="153">
        <v>2.5000000000000001E-2</v>
      </c>
      <c r="F31" s="153">
        <v>4.0000000000000001E-3</v>
      </c>
      <c r="G31" s="153">
        <v>0</v>
      </c>
      <c r="H31" s="154">
        <v>0</v>
      </c>
      <c r="I31" s="154">
        <v>1</v>
      </c>
      <c r="J31" s="154">
        <v>0</v>
      </c>
      <c r="K31" s="154">
        <v>0</v>
      </c>
      <c r="L31" s="154">
        <v>0</v>
      </c>
    </row>
    <row r="32" spans="1:12" s="14" customFormat="1" ht="15.6" x14ac:dyDescent="0.25">
      <c r="A32" s="205"/>
      <c r="B32" s="24" t="s">
        <v>279</v>
      </c>
      <c r="C32" s="153">
        <v>1251.98</v>
      </c>
      <c r="D32" s="153">
        <v>1.2977000000000001</v>
      </c>
      <c r="E32" s="153">
        <v>0</v>
      </c>
      <c r="F32" s="153">
        <v>5.1000000000000004E-3</v>
      </c>
      <c r="G32" s="153">
        <v>0</v>
      </c>
      <c r="H32" s="154">
        <v>0</v>
      </c>
      <c r="I32" s="154">
        <v>1</v>
      </c>
      <c r="J32" s="154">
        <v>0</v>
      </c>
      <c r="K32" s="154">
        <v>0</v>
      </c>
      <c r="L32" s="154">
        <v>0</v>
      </c>
    </row>
    <row r="33" spans="1:12" s="14" customFormat="1" ht="15.6" x14ac:dyDescent="0.25">
      <c r="A33" s="205"/>
      <c r="B33" s="24" t="s">
        <v>483</v>
      </c>
      <c r="C33" s="153">
        <v>0</v>
      </c>
      <c r="D33" s="153">
        <v>0</v>
      </c>
      <c r="E33" s="153">
        <v>0</v>
      </c>
      <c r="F33" s="153">
        <v>0</v>
      </c>
      <c r="G33" s="153">
        <v>0</v>
      </c>
      <c r="H33" s="154">
        <v>0</v>
      </c>
      <c r="I33" s="154">
        <v>0</v>
      </c>
      <c r="J33" s="154">
        <v>0</v>
      </c>
      <c r="K33" s="154">
        <v>0</v>
      </c>
      <c r="L33" s="154">
        <v>1</v>
      </c>
    </row>
    <row r="34" spans="1:12" s="14" customFormat="1" ht="15.6" x14ac:dyDescent="0.25">
      <c r="A34" s="205"/>
      <c r="B34" s="24" t="s">
        <v>78</v>
      </c>
      <c r="C34" s="153">
        <v>1117.92</v>
      </c>
      <c r="D34" s="153">
        <v>0.60199999999999998</v>
      </c>
      <c r="E34" s="153">
        <v>0.06</v>
      </c>
      <c r="F34" s="153">
        <v>8.5999999999999993E-2</v>
      </c>
      <c r="G34" s="153">
        <v>2E-3</v>
      </c>
      <c r="H34" s="154">
        <v>0.36798407967309404</v>
      </c>
      <c r="I34" s="154">
        <v>0.24123527579134271</v>
      </c>
      <c r="J34" s="154">
        <v>0.39074980060858805</v>
      </c>
      <c r="K34" s="154">
        <v>0</v>
      </c>
      <c r="L34" s="154">
        <v>3.0843926975157295E-5</v>
      </c>
    </row>
    <row r="35" spans="1:12" s="14" customFormat="1" ht="15.6" x14ac:dyDescent="0.25">
      <c r="A35" s="205"/>
      <c r="B35" s="24" t="s">
        <v>79</v>
      </c>
      <c r="C35" s="153">
        <v>1383.5</v>
      </c>
      <c r="D35" s="153">
        <v>0.67420000000000002</v>
      </c>
      <c r="E35" s="153">
        <v>0.21060000000000001</v>
      </c>
      <c r="F35" s="153">
        <v>7.1000000000000004E-3</v>
      </c>
      <c r="G35" s="153">
        <v>0</v>
      </c>
      <c r="H35" s="154">
        <v>0</v>
      </c>
      <c r="I35" s="154">
        <v>1</v>
      </c>
      <c r="J35" s="154">
        <v>0</v>
      </c>
      <c r="K35" s="154">
        <v>0</v>
      </c>
      <c r="L35" s="154">
        <v>0</v>
      </c>
    </row>
    <row r="36" spans="1:12" s="14" customFormat="1" ht="15.6" x14ac:dyDescent="0.25">
      <c r="A36" s="205"/>
      <c r="B36" s="24" t="s">
        <v>484</v>
      </c>
      <c r="C36" s="153">
        <v>4117.0097999999998</v>
      </c>
      <c r="D36" s="153">
        <v>5.819</v>
      </c>
      <c r="E36" s="153">
        <v>0.23980000000000001</v>
      </c>
      <c r="F36" s="153">
        <v>2.1000000000000001E-2</v>
      </c>
      <c r="G36" s="153">
        <v>0</v>
      </c>
      <c r="H36" s="154">
        <v>0</v>
      </c>
      <c r="I36" s="154">
        <v>1</v>
      </c>
      <c r="J36" s="154">
        <v>0</v>
      </c>
      <c r="K36" s="154">
        <v>0</v>
      </c>
      <c r="L36" s="154">
        <v>0</v>
      </c>
    </row>
    <row r="37" spans="1:12" s="14" customFormat="1" ht="15.6" x14ac:dyDescent="0.25">
      <c r="A37" s="205"/>
      <c r="B37" s="24" t="s">
        <v>311</v>
      </c>
      <c r="C37" s="153">
        <v>1129.3699999999999</v>
      </c>
      <c r="D37" s="153">
        <v>0.53</v>
      </c>
      <c r="E37" s="153">
        <v>1.659</v>
      </c>
      <c r="F37" s="153">
        <v>0.09</v>
      </c>
      <c r="G37" s="153">
        <v>0</v>
      </c>
      <c r="H37" s="154">
        <v>1</v>
      </c>
      <c r="I37" s="154">
        <v>0</v>
      </c>
      <c r="J37" s="154">
        <v>0</v>
      </c>
      <c r="K37" s="154">
        <v>0</v>
      </c>
      <c r="L37" s="154">
        <v>0</v>
      </c>
    </row>
    <row r="38" spans="1:12" s="14" customFormat="1" ht="15.6" x14ac:dyDescent="0.25">
      <c r="A38" s="205"/>
      <c r="B38" s="24" t="s">
        <v>189</v>
      </c>
      <c r="C38" s="153">
        <v>972.57</v>
      </c>
      <c r="D38" s="153">
        <v>0.12</v>
      </c>
      <c r="E38" s="153">
        <v>0.01</v>
      </c>
      <c r="F38" s="153">
        <v>5.0000000000000001E-3</v>
      </c>
      <c r="G38" s="153">
        <v>0</v>
      </c>
      <c r="H38" s="154">
        <v>0</v>
      </c>
      <c r="I38" s="154">
        <v>1</v>
      </c>
      <c r="J38" s="154">
        <v>0</v>
      </c>
      <c r="K38" s="154">
        <v>0</v>
      </c>
      <c r="L38" s="154">
        <v>0</v>
      </c>
    </row>
    <row r="39" spans="1:12" s="14" customFormat="1" ht="15.6" x14ac:dyDescent="0.25">
      <c r="A39" s="205"/>
      <c r="B39" s="24" t="s">
        <v>281</v>
      </c>
      <c r="C39" s="153">
        <v>796.67700000000002</v>
      </c>
      <c r="D39" s="153">
        <v>2.9000000000000001E-2</v>
      </c>
      <c r="E39" s="153">
        <v>3.1E-2</v>
      </c>
      <c r="F39" s="153">
        <v>4.0000000000000001E-3</v>
      </c>
      <c r="G39" s="153">
        <v>0</v>
      </c>
      <c r="H39" s="154">
        <v>0</v>
      </c>
      <c r="I39" s="154">
        <v>1</v>
      </c>
      <c r="J39" s="154">
        <v>0</v>
      </c>
      <c r="K39" s="154">
        <v>0</v>
      </c>
      <c r="L39" s="154">
        <v>0</v>
      </c>
    </row>
    <row r="40" spans="1:12" s="14" customFormat="1" ht="15.6" x14ac:dyDescent="0.25">
      <c r="A40" s="205"/>
      <c r="B40" s="24" t="s">
        <v>233</v>
      </c>
      <c r="C40" s="153">
        <v>0</v>
      </c>
      <c r="D40" s="153">
        <v>0</v>
      </c>
      <c r="E40" s="153">
        <v>0</v>
      </c>
      <c r="F40" s="153">
        <v>0</v>
      </c>
      <c r="G40" s="153">
        <v>0</v>
      </c>
      <c r="H40" s="154">
        <v>0</v>
      </c>
      <c r="I40" s="154">
        <v>0</v>
      </c>
      <c r="J40" s="154">
        <v>1</v>
      </c>
      <c r="K40" s="154">
        <v>0</v>
      </c>
      <c r="L40" s="154">
        <v>0</v>
      </c>
    </row>
    <row r="41" spans="1:12" s="14" customFormat="1" ht="15.6" x14ac:dyDescent="0.25">
      <c r="A41" s="205"/>
      <c r="B41" s="24" t="s">
        <v>81</v>
      </c>
      <c r="C41" s="153">
        <v>0</v>
      </c>
      <c r="D41" s="153">
        <v>0</v>
      </c>
      <c r="E41" s="153">
        <v>0</v>
      </c>
      <c r="F41" s="153">
        <v>0</v>
      </c>
      <c r="G41" s="153">
        <v>0</v>
      </c>
      <c r="H41" s="154">
        <v>0</v>
      </c>
      <c r="I41" s="154">
        <v>1</v>
      </c>
      <c r="J41" s="154">
        <v>0</v>
      </c>
      <c r="K41" s="154">
        <v>0</v>
      </c>
      <c r="L41" s="154">
        <v>0</v>
      </c>
    </row>
    <row r="42" spans="1:12" s="14" customFormat="1" ht="15.6" x14ac:dyDescent="0.25">
      <c r="A42" s="205"/>
      <c r="B42" s="24" t="s">
        <v>486</v>
      </c>
      <c r="C42" s="153">
        <v>0</v>
      </c>
      <c r="D42" s="153">
        <v>0</v>
      </c>
      <c r="E42" s="153">
        <v>0</v>
      </c>
      <c r="F42" s="153">
        <v>0</v>
      </c>
      <c r="G42" s="153">
        <v>0</v>
      </c>
      <c r="H42" s="154">
        <v>0</v>
      </c>
      <c r="I42" s="154">
        <v>0</v>
      </c>
      <c r="J42" s="154">
        <v>0</v>
      </c>
      <c r="K42" s="154">
        <v>0</v>
      </c>
      <c r="L42" s="154">
        <v>1</v>
      </c>
    </row>
    <row r="43" spans="1:12" s="14" customFormat="1" ht="15.6" x14ac:dyDescent="0.25">
      <c r="A43" s="205"/>
      <c r="B43" s="24" t="s">
        <v>312</v>
      </c>
      <c r="C43" s="153">
        <v>1.1956817E-2</v>
      </c>
      <c r="D43" s="153">
        <v>1.2132067E-2</v>
      </c>
      <c r="E43" s="153">
        <v>1.8627641E-2</v>
      </c>
      <c r="F43" s="153">
        <v>1.61137E-4</v>
      </c>
      <c r="G43" s="153">
        <v>0</v>
      </c>
      <c r="H43" s="154">
        <v>0</v>
      </c>
      <c r="I43" s="154">
        <v>1</v>
      </c>
      <c r="J43" s="154">
        <v>0</v>
      </c>
      <c r="K43" s="154">
        <v>0</v>
      </c>
      <c r="L43" s="154">
        <v>0</v>
      </c>
    </row>
    <row r="44" spans="1:12" s="14" customFormat="1" ht="15.6" x14ac:dyDescent="0.25">
      <c r="A44" s="205"/>
      <c r="B44" s="24" t="s">
        <v>206</v>
      </c>
      <c r="C44" s="153">
        <v>0</v>
      </c>
      <c r="D44" s="153">
        <v>0</v>
      </c>
      <c r="E44" s="153">
        <v>0</v>
      </c>
      <c r="F44" s="153">
        <v>0</v>
      </c>
      <c r="G44" s="153">
        <v>0</v>
      </c>
      <c r="H44" s="154">
        <v>0</v>
      </c>
      <c r="I44" s="154">
        <v>0</v>
      </c>
      <c r="J44" s="154">
        <v>0</v>
      </c>
      <c r="K44" s="154">
        <v>0</v>
      </c>
      <c r="L44" s="154">
        <v>1</v>
      </c>
    </row>
    <row r="45" spans="1:12" s="14" customFormat="1" ht="15.6" x14ac:dyDescent="0.25">
      <c r="A45" s="205"/>
      <c r="B45" s="24" t="s">
        <v>83</v>
      </c>
      <c r="C45" s="153">
        <v>0</v>
      </c>
      <c r="D45" s="153">
        <v>0</v>
      </c>
      <c r="E45" s="153">
        <v>0</v>
      </c>
      <c r="F45" s="153">
        <v>0</v>
      </c>
      <c r="G45" s="153">
        <v>0</v>
      </c>
      <c r="H45" s="154">
        <v>0</v>
      </c>
      <c r="I45" s="154">
        <v>0</v>
      </c>
      <c r="J45" s="154">
        <v>0</v>
      </c>
      <c r="K45" s="154">
        <v>0</v>
      </c>
      <c r="L45" s="154">
        <v>1</v>
      </c>
    </row>
    <row r="46" spans="1:12" s="14" customFormat="1" ht="15.6" x14ac:dyDescent="0.25">
      <c r="A46" s="205"/>
      <c r="B46" s="24" t="s">
        <v>487</v>
      </c>
      <c r="C46" s="153">
        <v>0</v>
      </c>
      <c r="D46" s="153">
        <v>0</v>
      </c>
      <c r="E46" s="153">
        <v>0</v>
      </c>
      <c r="F46" s="153">
        <v>0</v>
      </c>
      <c r="G46" s="153">
        <v>0</v>
      </c>
      <c r="H46" s="154">
        <v>0</v>
      </c>
      <c r="I46" s="154">
        <v>0</v>
      </c>
      <c r="J46" s="154">
        <v>0</v>
      </c>
      <c r="K46" s="154">
        <v>0</v>
      </c>
      <c r="L46" s="154">
        <v>1</v>
      </c>
    </row>
    <row r="47" spans="1:12" s="14" customFormat="1" ht="15.6" x14ac:dyDescent="0.25">
      <c r="A47" s="205"/>
      <c r="B47" s="24" t="s">
        <v>406</v>
      </c>
      <c r="C47" s="153">
        <v>1120.1559999999999</v>
      </c>
      <c r="D47" s="153">
        <v>0.26700000000000002</v>
      </c>
      <c r="E47" s="153">
        <v>4.2999999999999997E-2</v>
      </c>
      <c r="F47" s="153">
        <v>5.7999999999999996E-3</v>
      </c>
      <c r="G47" s="153">
        <v>0</v>
      </c>
      <c r="H47" s="154">
        <v>0</v>
      </c>
      <c r="I47" s="154">
        <v>1</v>
      </c>
      <c r="J47" s="154">
        <v>0</v>
      </c>
      <c r="K47" s="154">
        <v>0</v>
      </c>
      <c r="L47" s="154">
        <v>0</v>
      </c>
    </row>
    <row r="48" spans="1:12" s="14" customFormat="1" ht="15.6" x14ac:dyDescent="0.25">
      <c r="A48" s="205"/>
      <c r="B48" s="24" t="s">
        <v>235</v>
      </c>
      <c r="C48" s="153">
        <v>0</v>
      </c>
      <c r="D48" s="153">
        <v>0</v>
      </c>
      <c r="E48" s="153">
        <v>0</v>
      </c>
      <c r="F48" s="153">
        <v>0</v>
      </c>
      <c r="G48" s="153">
        <v>0</v>
      </c>
      <c r="H48" s="154">
        <v>0</v>
      </c>
      <c r="I48" s="154">
        <v>0</v>
      </c>
      <c r="J48" s="154">
        <v>0</v>
      </c>
      <c r="K48" s="154">
        <v>0</v>
      </c>
      <c r="L48" s="154">
        <v>1</v>
      </c>
    </row>
    <row r="49" spans="1:12" s="14" customFormat="1" ht="15.6" x14ac:dyDescent="0.25">
      <c r="A49" s="205"/>
      <c r="B49" s="24" t="s">
        <v>207</v>
      </c>
      <c r="C49" s="153">
        <v>1462.4</v>
      </c>
      <c r="D49" s="153">
        <v>0.42499999999999999</v>
      </c>
      <c r="E49" s="153">
        <v>2.9000000000000001E-2</v>
      </c>
      <c r="F49" s="153">
        <v>1.6E-2</v>
      </c>
      <c r="G49" s="153">
        <v>0</v>
      </c>
      <c r="H49" s="154">
        <v>0</v>
      </c>
      <c r="I49" s="154">
        <v>1</v>
      </c>
      <c r="J49" s="154">
        <v>0</v>
      </c>
      <c r="K49" s="154">
        <v>0</v>
      </c>
      <c r="L49" s="154">
        <v>0</v>
      </c>
    </row>
    <row r="50" spans="1:12" s="14" customFormat="1" ht="15.6" x14ac:dyDescent="0.25">
      <c r="A50" s="205"/>
      <c r="B50" s="24" t="s">
        <v>84</v>
      </c>
      <c r="C50" s="153">
        <v>0</v>
      </c>
      <c r="D50" s="153">
        <v>0</v>
      </c>
      <c r="E50" s="153">
        <v>0</v>
      </c>
      <c r="F50" s="153">
        <v>0</v>
      </c>
      <c r="G50" s="153">
        <v>0</v>
      </c>
      <c r="H50" s="154">
        <v>0</v>
      </c>
      <c r="I50" s="154">
        <v>1</v>
      </c>
      <c r="J50" s="154">
        <v>0</v>
      </c>
      <c r="K50" s="154">
        <v>0</v>
      </c>
      <c r="L50" s="154">
        <v>0</v>
      </c>
    </row>
    <row r="51" spans="1:12" s="14" customFormat="1" ht="15.6" x14ac:dyDescent="0.25">
      <c r="A51" s="205"/>
      <c r="B51" s="24" t="s">
        <v>86</v>
      </c>
      <c r="C51" s="153">
        <v>0</v>
      </c>
      <c r="D51" s="153">
        <v>0</v>
      </c>
      <c r="E51" s="153">
        <v>0</v>
      </c>
      <c r="F51" s="153">
        <v>0</v>
      </c>
      <c r="G51" s="153">
        <v>0</v>
      </c>
      <c r="H51" s="154">
        <v>0</v>
      </c>
      <c r="I51" s="154">
        <v>0</v>
      </c>
      <c r="J51" s="154">
        <v>0</v>
      </c>
      <c r="K51" s="154">
        <v>0</v>
      </c>
      <c r="L51" s="154">
        <v>1</v>
      </c>
    </row>
    <row r="52" spans="1:12" s="14" customFormat="1" ht="15.6" x14ac:dyDescent="0.25">
      <c r="A52" s="205"/>
      <c r="B52" s="24" t="s">
        <v>490</v>
      </c>
      <c r="C52" s="153">
        <v>0</v>
      </c>
      <c r="D52" s="153">
        <v>0</v>
      </c>
      <c r="E52" s="153">
        <v>0</v>
      </c>
      <c r="F52" s="153">
        <v>0</v>
      </c>
      <c r="G52" s="153">
        <v>0</v>
      </c>
      <c r="H52" s="154">
        <v>0</v>
      </c>
      <c r="I52" s="154">
        <v>1</v>
      </c>
      <c r="J52" s="154">
        <v>0</v>
      </c>
      <c r="K52" s="154">
        <v>0</v>
      </c>
      <c r="L52" s="154">
        <v>0</v>
      </c>
    </row>
    <row r="53" spans="1:12" s="14" customFormat="1" ht="15.6" x14ac:dyDescent="0.25">
      <c r="A53" s="205"/>
      <c r="B53" s="24" t="s">
        <v>354</v>
      </c>
      <c r="C53" s="153">
        <v>0</v>
      </c>
      <c r="D53" s="153">
        <v>0</v>
      </c>
      <c r="E53" s="153">
        <v>0</v>
      </c>
      <c r="F53" s="153">
        <v>0</v>
      </c>
      <c r="G53" s="153">
        <v>0</v>
      </c>
      <c r="H53" s="154">
        <v>0</v>
      </c>
      <c r="I53" s="154">
        <v>1</v>
      </c>
      <c r="J53" s="154">
        <v>0</v>
      </c>
      <c r="K53" s="154">
        <v>0</v>
      </c>
      <c r="L53" s="154">
        <v>0</v>
      </c>
    </row>
    <row r="54" spans="1:12" s="14" customFormat="1" ht="15.6" x14ac:dyDescent="0.25">
      <c r="A54" s="205"/>
      <c r="B54" s="24" t="s">
        <v>237</v>
      </c>
      <c r="C54" s="153">
        <v>0</v>
      </c>
      <c r="D54" s="153">
        <v>0</v>
      </c>
      <c r="E54" s="153">
        <v>0</v>
      </c>
      <c r="F54" s="153">
        <v>0</v>
      </c>
      <c r="G54" s="153">
        <v>0</v>
      </c>
      <c r="H54" s="154">
        <v>0</v>
      </c>
      <c r="I54" s="154">
        <v>1</v>
      </c>
      <c r="J54" s="154">
        <v>0</v>
      </c>
      <c r="K54" s="154">
        <v>0</v>
      </c>
      <c r="L54" s="154">
        <v>0</v>
      </c>
    </row>
    <row r="55" spans="1:12" s="14" customFormat="1" ht="15.6" x14ac:dyDescent="0.25">
      <c r="A55" s="205"/>
      <c r="B55" s="24" t="s">
        <v>355</v>
      </c>
      <c r="C55" s="153">
        <v>0</v>
      </c>
      <c r="D55" s="153">
        <v>0</v>
      </c>
      <c r="E55" s="153">
        <v>0</v>
      </c>
      <c r="F55" s="153">
        <v>0</v>
      </c>
      <c r="G55" s="153">
        <v>0</v>
      </c>
      <c r="H55" s="154">
        <v>0</v>
      </c>
      <c r="I55" s="154">
        <v>0</v>
      </c>
      <c r="J55" s="154">
        <v>0</v>
      </c>
      <c r="K55" s="154">
        <v>0</v>
      </c>
      <c r="L55" s="154">
        <v>1</v>
      </c>
    </row>
    <row r="56" spans="1:12" s="14" customFormat="1" ht="15.6" x14ac:dyDescent="0.25">
      <c r="A56" s="205"/>
      <c r="B56" s="24" t="s">
        <v>284</v>
      </c>
      <c r="C56" s="153">
        <v>1129.3699999999999</v>
      </c>
      <c r="D56" s="153">
        <v>0.53</v>
      </c>
      <c r="E56" s="153">
        <v>1.659</v>
      </c>
      <c r="F56" s="153">
        <v>0.09</v>
      </c>
      <c r="G56" s="153">
        <v>0</v>
      </c>
      <c r="H56" s="154">
        <v>0</v>
      </c>
      <c r="I56" s="154">
        <v>1</v>
      </c>
      <c r="J56" s="154">
        <v>0</v>
      </c>
      <c r="K56" s="154">
        <v>0</v>
      </c>
      <c r="L56" s="154">
        <v>0</v>
      </c>
    </row>
    <row r="57" spans="1:12" s="14" customFormat="1" ht="15.6" x14ac:dyDescent="0.25">
      <c r="A57" s="205"/>
      <c r="B57" s="24" t="s">
        <v>87</v>
      </c>
      <c r="C57" s="153">
        <v>0</v>
      </c>
      <c r="D57" s="153">
        <v>0</v>
      </c>
      <c r="E57" s="153">
        <v>0</v>
      </c>
      <c r="F57" s="153">
        <v>0</v>
      </c>
      <c r="G57" s="153">
        <v>0</v>
      </c>
      <c r="H57" s="154">
        <v>0</v>
      </c>
      <c r="I57" s="154">
        <v>1</v>
      </c>
      <c r="J57" s="154">
        <v>0</v>
      </c>
      <c r="K57" s="154">
        <v>0</v>
      </c>
      <c r="L57" s="154">
        <v>0</v>
      </c>
    </row>
    <row r="58" spans="1:12" s="14" customFormat="1" ht="15.6" x14ac:dyDescent="0.25">
      <c r="A58" s="205"/>
      <c r="B58" s="24" t="s">
        <v>315</v>
      </c>
      <c r="C58" s="153">
        <v>1425.885</v>
      </c>
      <c r="D58" s="153">
        <v>0.216</v>
      </c>
      <c r="E58" s="153">
        <v>8.8999999999999996E-2</v>
      </c>
      <c r="F58" s="153">
        <v>7.0000000000000001E-3</v>
      </c>
      <c r="G58" s="153">
        <v>0</v>
      </c>
      <c r="H58" s="154">
        <v>0</v>
      </c>
      <c r="I58" s="154">
        <v>1</v>
      </c>
      <c r="J58" s="154">
        <v>0</v>
      </c>
      <c r="K58" s="154">
        <v>0</v>
      </c>
      <c r="L58" s="154">
        <v>0</v>
      </c>
    </row>
    <row r="59" spans="1:12" s="14" customFormat="1" ht="15.6" x14ac:dyDescent="0.25">
      <c r="A59" s="205"/>
      <c r="B59" s="24" t="s">
        <v>555</v>
      </c>
      <c r="C59" s="153">
        <v>1206.7140959726621</v>
      </c>
      <c r="D59" s="153">
        <v>0.12637094774875982</v>
      </c>
      <c r="E59" s="153">
        <v>6.2957315609682957E-2</v>
      </c>
      <c r="F59" s="153">
        <v>1.6545432434290318E-2</v>
      </c>
      <c r="G59" s="153">
        <v>0</v>
      </c>
      <c r="H59" s="154">
        <v>0</v>
      </c>
      <c r="I59" s="154">
        <v>1</v>
      </c>
      <c r="J59" s="154">
        <v>0</v>
      </c>
      <c r="K59" s="154">
        <v>0</v>
      </c>
      <c r="L59" s="154">
        <v>0</v>
      </c>
    </row>
    <row r="60" spans="1:12" s="14" customFormat="1" ht="15.6" x14ac:dyDescent="0.25">
      <c r="A60" s="205"/>
      <c r="B60" s="24" t="s">
        <v>88</v>
      </c>
      <c r="C60" s="153">
        <v>1781</v>
      </c>
      <c r="D60" s="153">
        <v>0.2984</v>
      </c>
      <c r="E60" s="153">
        <v>0.1239</v>
      </c>
      <c r="F60" s="153">
        <v>6.4999999999999997E-3</v>
      </c>
      <c r="G60" s="153">
        <v>0</v>
      </c>
      <c r="H60" s="154">
        <v>0</v>
      </c>
      <c r="I60" s="154">
        <v>0.98579133987089718</v>
      </c>
      <c r="J60" s="154">
        <v>0</v>
      </c>
      <c r="K60" s="154">
        <v>0</v>
      </c>
      <c r="L60" s="154">
        <v>1.4208660129102824E-2</v>
      </c>
    </row>
    <row r="61" spans="1:12" s="14" customFormat="1" ht="15.6" x14ac:dyDescent="0.25">
      <c r="A61" s="205"/>
      <c r="B61" s="24" t="s">
        <v>492</v>
      </c>
      <c r="C61" s="153">
        <v>0</v>
      </c>
      <c r="D61" s="153">
        <v>0</v>
      </c>
      <c r="E61" s="153">
        <v>0</v>
      </c>
      <c r="F61" s="153">
        <v>0</v>
      </c>
      <c r="G61" s="153">
        <v>0</v>
      </c>
      <c r="H61" s="154">
        <v>0</v>
      </c>
      <c r="I61" s="154">
        <v>0</v>
      </c>
      <c r="J61" s="154">
        <v>0</v>
      </c>
      <c r="K61" s="154">
        <v>0</v>
      </c>
      <c r="L61" s="154">
        <v>1</v>
      </c>
    </row>
    <row r="62" spans="1:12" s="14" customFormat="1" ht="15.6" x14ac:dyDescent="0.25">
      <c r="A62" s="205"/>
      <c r="B62" s="24" t="s">
        <v>493</v>
      </c>
      <c r="C62" s="153">
        <v>0</v>
      </c>
      <c r="D62" s="153">
        <v>0</v>
      </c>
      <c r="E62" s="153">
        <v>0</v>
      </c>
      <c r="F62" s="153">
        <v>0</v>
      </c>
      <c r="G62" s="153">
        <v>0</v>
      </c>
      <c r="H62" s="154">
        <v>0</v>
      </c>
      <c r="I62" s="154">
        <v>0</v>
      </c>
      <c r="J62" s="154">
        <v>0</v>
      </c>
      <c r="K62" s="154">
        <v>0</v>
      </c>
      <c r="L62" s="154">
        <v>1</v>
      </c>
    </row>
    <row r="63" spans="1:12" s="14" customFormat="1" ht="15.6" x14ac:dyDescent="0.25">
      <c r="A63" s="205"/>
      <c r="B63" s="24" t="s">
        <v>90</v>
      </c>
      <c r="C63" s="153">
        <v>1274.25</v>
      </c>
      <c r="D63" s="153">
        <v>0.86099999999999999</v>
      </c>
      <c r="E63" s="153">
        <v>4.8000000000000001E-2</v>
      </c>
      <c r="F63" s="153">
        <v>2E-3</v>
      </c>
      <c r="G63" s="153">
        <v>0</v>
      </c>
      <c r="H63" s="154">
        <v>0</v>
      </c>
      <c r="I63" s="154">
        <v>1</v>
      </c>
      <c r="J63" s="154">
        <v>0</v>
      </c>
      <c r="K63" s="154">
        <v>0</v>
      </c>
      <c r="L63" s="154">
        <v>0</v>
      </c>
    </row>
    <row r="64" spans="1:12" s="14" customFormat="1" ht="15.6" x14ac:dyDescent="0.25">
      <c r="A64" s="205"/>
      <c r="B64" s="24" t="s">
        <v>463</v>
      </c>
      <c r="C64" s="153">
        <v>1168.6279026135335</v>
      </c>
      <c r="D64" s="153">
        <v>8.786863026865311E-3</v>
      </c>
      <c r="E64" s="153">
        <v>9.5195460814625599E-2</v>
      </c>
      <c r="F64" s="153">
        <v>5.1259094284798398E-3</v>
      </c>
      <c r="G64" s="153">
        <v>0</v>
      </c>
      <c r="H64" s="154">
        <v>0</v>
      </c>
      <c r="I64" s="154">
        <v>1</v>
      </c>
      <c r="J64" s="154">
        <v>0</v>
      </c>
      <c r="K64" s="154">
        <v>0</v>
      </c>
      <c r="L64" s="154">
        <v>0</v>
      </c>
    </row>
    <row r="65" spans="1:12" s="14" customFormat="1" ht="15.6" x14ac:dyDescent="0.25">
      <c r="A65" s="205"/>
      <c r="B65" s="24" t="s">
        <v>358</v>
      </c>
      <c r="C65" s="153">
        <v>0</v>
      </c>
      <c r="D65" s="153">
        <v>0</v>
      </c>
      <c r="E65" s="153">
        <v>0</v>
      </c>
      <c r="F65" s="153">
        <v>0</v>
      </c>
      <c r="G65" s="153">
        <v>0</v>
      </c>
      <c r="H65" s="154">
        <v>0</v>
      </c>
      <c r="I65" s="154">
        <v>1</v>
      </c>
      <c r="J65" s="154">
        <v>0</v>
      </c>
      <c r="K65" s="154">
        <v>0</v>
      </c>
      <c r="L65" s="154">
        <v>0</v>
      </c>
    </row>
    <row r="66" spans="1:12" s="14" customFormat="1" ht="15.6" x14ac:dyDescent="0.25">
      <c r="A66" s="205"/>
      <c r="B66" s="24" t="s">
        <v>494</v>
      </c>
      <c r="C66" s="153">
        <v>0</v>
      </c>
      <c r="D66" s="153">
        <v>0</v>
      </c>
      <c r="E66" s="153">
        <v>0</v>
      </c>
      <c r="F66" s="153">
        <v>0</v>
      </c>
      <c r="G66" s="153">
        <v>0</v>
      </c>
      <c r="H66" s="154">
        <v>0</v>
      </c>
      <c r="I66" s="154">
        <v>0</v>
      </c>
      <c r="J66" s="154">
        <v>0</v>
      </c>
      <c r="K66" s="154">
        <v>0</v>
      </c>
      <c r="L66" s="154">
        <v>1</v>
      </c>
    </row>
    <row r="67" spans="1:12" s="14" customFormat="1" ht="15.6" x14ac:dyDescent="0.25">
      <c r="A67" s="205"/>
      <c r="B67" s="24" t="s">
        <v>92</v>
      </c>
      <c r="C67" s="153">
        <v>858.9</v>
      </c>
      <c r="D67" s="153">
        <v>0.14000000000000001</v>
      </c>
      <c r="E67" s="153">
        <v>0.04</v>
      </c>
      <c r="F67" s="153">
        <v>4.0000000000000001E-3</v>
      </c>
      <c r="G67" s="153">
        <v>0</v>
      </c>
      <c r="H67" s="154">
        <v>0</v>
      </c>
      <c r="I67" s="154">
        <v>1</v>
      </c>
      <c r="J67" s="154">
        <v>0</v>
      </c>
      <c r="K67" s="154">
        <v>0</v>
      </c>
      <c r="L67" s="154">
        <v>0</v>
      </c>
    </row>
    <row r="68" spans="1:12" s="14" customFormat="1" ht="15.6" x14ac:dyDescent="0.25">
      <c r="A68" s="205"/>
      <c r="B68" s="24" t="s">
        <v>93</v>
      </c>
      <c r="C68" s="153">
        <v>0</v>
      </c>
      <c r="D68" s="153">
        <v>0</v>
      </c>
      <c r="E68" s="153">
        <v>0</v>
      </c>
      <c r="F68" s="153">
        <v>0</v>
      </c>
      <c r="G68" s="153">
        <v>0</v>
      </c>
      <c r="H68" s="154">
        <v>0</v>
      </c>
      <c r="I68" s="154">
        <v>1</v>
      </c>
      <c r="J68" s="154">
        <v>0</v>
      </c>
      <c r="K68" s="154">
        <v>0</v>
      </c>
      <c r="L68" s="154">
        <v>0</v>
      </c>
    </row>
    <row r="69" spans="1:12" s="14" customFormat="1" ht="15.6" x14ac:dyDescent="0.25">
      <c r="A69" s="205"/>
      <c r="B69" s="24" t="s">
        <v>412</v>
      </c>
      <c r="C69" s="153">
        <v>1259.801105</v>
      </c>
      <c r="D69" s="153">
        <v>0.335447</v>
      </c>
      <c r="E69" s="153">
        <v>0.108927</v>
      </c>
      <c r="F69" s="153">
        <v>2.2010999999999999E-2</v>
      </c>
      <c r="G69" s="153">
        <v>0</v>
      </c>
      <c r="H69" s="154">
        <v>0</v>
      </c>
      <c r="I69" s="154">
        <v>0.9462840793972529</v>
      </c>
      <c r="J69" s="154">
        <v>0</v>
      </c>
      <c r="K69" s="154">
        <v>0</v>
      </c>
      <c r="L69" s="154">
        <v>5.3715920602747054E-2</v>
      </c>
    </row>
    <row r="70" spans="1:12" s="14" customFormat="1" ht="15.6" x14ac:dyDescent="0.25">
      <c r="A70" s="205"/>
      <c r="B70" s="24" t="s">
        <v>239</v>
      </c>
      <c r="C70" s="153">
        <v>1142.9618519999999</v>
      </c>
      <c r="D70" s="153">
        <v>0.278698</v>
      </c>
      <c r="E70" s="153">
        <v>0.17364199999999999</v>
      </c>
      <c r="F70" s="153">
        <v>6.6744999999999999E-2</v>
      </c>
      <c r="G70" s="153">
        <v>0</v>
      </c>
      <c r="H70" s="154">
        <v>0</v>
      </c>
      <c r="I70" s="154">
        <v>1</v>
      </c>
      <c r="J70" s="154">
        <v>0</v>
      </c>
      <c r="K70" s="154">
        <v>0</v>
      </c>
      <c r="L70" s="154">
        <v>0</v>
      </c>
    </row>
    <row r="71" spans="1:12" s="14" customFormat="1" ht="15.6" x14ac:dyDescent="0.25">
      <c r="A71" s="205"/>
      <c r="B71" s="24" t="s">
        <v>433</v>
      </c>
      <c r="C71" s="153">
        <v>0</v>
      </c>
      <c r="D71" s="153">
        <v>0</v>
      </c>
      <c r="E71" s="153">
        <v>0</v>
      </c>
      <c r="F71" s="153">
        <v>0</v>
      </c>
      <c r="G71" s="153">
        <v>0</v>
      </c>
      <c r="H71" s="154">
        <v>0</v>
      </c>
      <c r="I71" s="154">
        <v>1</v>
      </c>
      <c r="J71" s="154">
        <v>0</v>
      </c>
      <c r="K71" s="154">
        <v>0</v>
      </c>
      <c r="L71" s="154">
        <v>0</v>
      </c>
    </row>
    <row r="72" spans="1:12" s="14" customFormat="1" ht="15.6" x14ac:dyDescent="0.25">
      <c r="A72" s="205"/>
      <c r="B72" s="24" t="s">
        <v>360</v>
      </c>
      <c r="C72" s="153">
        <v>1080.7</v>
      </c>
      <c r="D72" s="153">
        <v>0.23</v>
      </c>
      <c r="E72" s="153">
        <v>0.08</v>
      </c>
      <c r="F72" s="153">
        <v>0.01</v>
      </c>
      <c r="G72" s="153">
        <v>0</v>
      </c>
      <c r="H72" s="154">
        <v>0</v>
      </c>
      <c r="I72" s="154">
        <v>1</v>
      </c>
      <c r="J72" s="154">
        <v>0</v>
      </c>
      <c r="K72" s="154">
        <v>0</v>
      </c>
      <c r="L72" s="154">
        <v>0</v>
      </c>
    </row>
    <row r="73" spans="1:12" s="14" customFormat="1" ht="15.6" x14ac:dyDescent="0.25">
      <c r="A73" s="205"/>
      <c r="B73" s="24" t="s">
        <v>559</v>
      </c>
      <c r="C73" s="153">
        <v>839.45</v>
      </c>
      <c r="D73" s="153">
        <v>0.1179</v>
      </c>
      <c r="E73" s="153">
        <v>3.6799999999999999E-2</v>
      </c>
      <c r="F73" s="153">
        <v>4.1999999999999997E-3</v>
      </c>
      <c r="G73" s="153">
        <v>0</v>
      </c>
      <c r="H73" s="154">
        <v>0</v>
      </c>
      <c r="I73" s="154">
        <v>1</v>
      </c>
      <c r="J73" s="154">
        <v>0</v>
      </c>
      <c r="K73" s="154">
        <v>0</v>
      </c>
      <c r="L73" s="154">
        <v>0</v>
      </c>
    </row>
    <row r="74" spans="1:12" s="14" customFormat="1" ht="15.6" x14ac:dyDescent="0.25">
      <c r="A74" s="205"/>
      <c r="B74" s="24" t="s">
        <v>97</v>
      </c>
      <c r="C74" s="153">
        <v>1129.3699999999999</v>
      </c>
      <c r="D74" s="153">
        <v>0.53</v>
      </c>
      <c r="E74" s="153">
        <v>1.659</v>
      </c>
      <c r="F74" s="153">
        <v>0.09</v>
      </c>
      <c r="G74" s="153">
        <v>0</v>
      </c>
      <c r="H74" s="154">
        <v>0</v>
      </c>
      <c r="I74" s="154">
        <v>1</v>
      </c>
      <c r="J74" s="154">
        <v>0</v>
      </c>
      <c r="K74" s="154">
        <v>0</v>
      </c>
      <c r="L74" s="154">
        <v>0</v>
      </c>
    </row>
    <row r="75" spans="1:12" s="14" customFormat="1" ht="15.6" x14ac:dyDescent="0.25">
      <c r="A75" s="205"/>
      <c r="B75" s="24" t="s">
        <v>498</v>
      </c>
      <c r="C75" s="153">
        <v>0</v>
      </c>
      <c r="D75" s="153">
        <v>0</v>
      </c>
      <c r="E75" s="153">
        <v>0</v>
      </c>
      <c r="F75" s="153">
        <v>0</v>
      </c>
      <c r="G75" s="153">
        <v>0</v>
      </c>
      <c r="H75" s="154">
        <v>0</v>
      </c>
      <c r="I75" s="154">
        <v>0</v>
      </c>
      <c r="J75" s="154">
        <v>0</v>
      </c>
      <c r="K75" s="154">
        <v>0</v>
      </c>
      <c r="L75" s="154">
        <v>1</v>
      </c>
    </row>
    <row r="76" spans="1:12" s="14" customFormat="1" ht="15.6" x14ac:dyDescent="0.25">
      <c r="A76" s="205"/>
      <c r="B76" s="24" t="s">
        <v>318</v>
      </c>
      <c r="C76" s="153">
        <v>0</v>
      </c>
      <c r="D76" s="153">
        <v>0</v>
      </c>
      <c r="E76" s="153">
        <v>0</v>
      </c>
      <c r="F76" s="153">
        <v>0</v>
      </c>
      <c r="G76" s="153">
        <v>0</v>
      </c>
      <c r="H76" s="154">
        <v>0</v>
      </c>
      <c r="I76" s="154">
        <v>0</v>
      </c>
      <c r="J76" s="154">
        <v>0</v>
      </c>
      <c r="K76" s="154">
        <v>0</v>
      </c>
      <c r="L76" s="154">
        <v>1</v>
      </c>
    </row>
    <row r="77" spans="1:12" s="14" customFormat="1" ht="15.6" x14ac:dyDescent="0.25">
      <c r="A77" s="205"/>
      <c r="B77" s="24" t="s">
        <v>435</v>
      </c>
      <c r="C77" s="153">
        <v>7.3974999999999999E-2</v>
      </c>
      <c r="D77" s="153">
        <v>0.62022900000000003</v>
      </c>
      <c r="E77" s="153">
        <v>8.6775000000000005E-2</v>
      </c>
      <c r="F77" s="153">
        <v>5.3220000000000003E-3</v>
      </c>
      <c r="G77" s="153">
        <v>0</v>
      </c>
      <c r="H77" s="154">
        <v>0</v>
      </c>
      <c r="I77" s="154">
        <v>1</v>
      </c>
      <c r="J77" s="154">
        <v>0</v>
      </c>
      <c r="K77" s="154">
        <v>0</v>
      </c>
      <c r="L77" s="154">
        <v>0</v>
      </c>
    </row>
    <row r="78" spans="1:12" s="14" customFormat="1" ht="15.6" x14ac:dyDescent="0.25">
      <c r="A78" s="205"/>
      <c r="B78" s="24" t="s">
        <v>499</v>
      </c>
      <c r="C78" s="153">
        <v>7.0935999999999999E-2</v>
      </c>
      <c r="D78" s="153">
        <v>0.13173899999999999</v>
      </c>
      <c r="E78" s="153">
        <v>8.1070000000000003E-2</v>
      </c>
      <c r="F78" s="153">
        <v>4.0540000000000003E-3</v>
      </c>
      <c r="G78" s="153">
        <v>0</v>
      </c>
      <c r="H78" s="154">
        <v>0</v>
      </c>
      <c r="I78" s="154">
        <v>1</v>
      </c>
      <c r="J78" s="154">
        <v>0</v>
      </c>
      <c r="K78" s="154">
        <v>0</v>
      </c>
      <c r="L78" s="154">
        <v>0</v>
      </c>
    </row>
    <row r="79" spans="1:12" s="14" customFormat="1" ht="15.6" x14ac:dyDescent="0.25">
      <c r="A79" s="205"/>
      <c r="B79" s="24" t="s">
        <v>322</v>
      </c>
      <c r="C79" s="153">
        <v>0</v>
      </c>
      <c r="D79" s="153">
        <v>0</v>
      </c>
      <c r="E79" s="153">
        <v>0</v>
      </c>
      <c r="F79" s="153">
        <v>0</v>
      </c>
      <c r="G79" s="153">
        <v>0</v>
      </c>
      <c r="H79" s="154">
        <v>0</v>
      </c>
      <c r="I79" s="154">
        <v>0</v>
      </c>
      <c r="J79" s="154">
        <v>0</v>
      </c>
      <c r="K79" s="154">
        <v>0</v>
      </c>
      <c r="L79" s="154">
        <v>1</v>
      </c>
    </row>
    <row r="80" spans="1:12" s="14" customFormat="1" ht="15.6" x14ac:dyDescent="0.25">
      <c r="A80" s="205"/>
      <c r="B80" s="24" t="s">
        <v>366</v>
      </c>
      <c r="C80" s="153">
        <v>531</v>
      </c>
      <c r="D80" s="153">
        <v>4.4940000000000001E-2</v>
      </c>
      <c r="E80" s="153">
        <v>1.6830000000000001E-2</v>
      </c>
      <c r="F80" s="153">
        <v>3.5139999999999998E-4</v>
      </c>
      <c r="G80" s="153">
        <v>0</v>
      </c>
      <c r="H80" s="154">
        <v>0</v>
      </c>
      <c r="I80" s="154">
        <v>1</v>
      </c>
      <c r="J80" s="154">
        <v>0</v>
      </c>
      <c r="K80" s="154">
        <v>0</v>
      </c>
      <c r="L80" s="154">
        <v>0</v>
      </c>
    </row>
    <row r="81" spans="1:12" s="14" customFormat="1" ht="15.6" x14ac:dyDescent="0.25">
      <c r="A81" s="205"/>
      <c r="B81" s="24" t="s">
        <v>101</v>
      </c>
      <c r="C81" s="153">
        <v>1001.33</v>
      </c>
      <c r="D81" s="153">
        <v>0.31269999999999998</v>
      </c>
      <c r="E81" s="153">
        <v>1.83E-2</v>
      </c>
      <c r="F81" s="153">
        <v>8.0000000000000004E-4</v>
      </c>
      <c r="G81" s="153">
        <v>0</v>
      </c>
      <c r="H81" s="154">
        <v>0</v>
      </c>
      <c r="I81" s="154">
        <v>1</v>
      </c>
      <c r="J81" s="154">
        <v>0</v>
      </c>
      <c r="K81" s="154">
        <v>0</v>
      </c>
      <c r="L81" s="154">
        <v>0</v>
      </c>
    </row>
    <row r="82" spans="1:12" s="14" customFormat="1" ht="15.6" x14ac:dyDescent="0.25">
      <c r="A82" s="205"/>
      <c r="B82" s="24" t="s">
        <v>437</v>
      </c>
      <c r="C82" s="153">
        <v>1208.1692</v>
      </c>
      <c r="D82" s="153">
        <v>0.28160000000000002</v>
      </c>
      <c r="E82" s="153">
        <v>2.86E-2</v>
      </c>
      <c r="F82" s="153">
        <v>9.4100000000000003E-2</v>
      </c>
      <c r="G82" s="153">
        <v>0</v>
      </c>
      <c r="H82" s="154">
        <v>0</v>
      </c>
      <c r="I82" s="154">
        <v>1</v>
      </c>
      <c r="J82" s="154">
        <v>0</v>
      </c>
      <c r="K82" s="154">
        <v>0</v>
      </c>
      <c r="L82" s="154">
        <v>0</v>
      </c>
    </row>
    <row r="83" spans="1:12" s="14" customFormat="1" ht="15.6" x14ac:dyDescent="0.25">
      <c r="A83" s="205"/>
      <c r="B83" s="24" t="s">
        <v>439</v>
      </c>
      <c r="C83" s="153">
        <v>0</v>
      </c>
      <c r="D83" s="153">
        <v>0</v>
      </c>
      <c r="E83" s="153">
        <v>0</v>
      </c>
      <c r="F83" s="153">
        <v>0</v>
      </c>
      <c r="G83" s="153">
        <v>0</v>
      </c>
      <c r="H83" s="154">
        <v>0</v>
      </c>
      <c r="I83" s="154">
        <v>0</v>
      </c>
      <c r="J83" s="154">
        <v>0</v>
      </c>
      <c r="K83" s="154">
        <v>0</v>
      </c>
      <c r="L83" s="154">
        <v>1</v>
      </c>
    </row>
    <row r="84" spans="1:12" s="14" customFormat="1" ht="15.6" x14ac:dyDescent="0.25">
      <c r="A84" s="205"/>
      <c r="B84" s="24" t="s">
        <v>369</v>
      </c>
      <c r="C84" s="153">
        <v>0</v>
      </c>
      <c r="D84" s="153">
        <v>0</v>
      </c>
      <c r="E84" s="153">
        <v>0</v>
      </c>
      <c r="F84" s="153">
        <v>0</v>
      </c>
      <c r="G84" s="153">
        <v>0</v>
      </c>
      <c r="H84" s="154">
        <v>0</v>
      </c>
      <c r="I84" s="154">
        <v>0</v>
      </c>
      <c r="J84" s="154">
        <v>0</v>
      </c>
      <c r="K84" s="154">
        <v>0</v>
      </c>
      <c r="L84" s="154">
        <v>1</v>
      </c>
    </row>
    <row r="85" spans="1:12" s="15" customFormat="1" ht="15" customHeight="1" x14ac:dyDescent="0.25">
      <c r="A85" s="205"/>
      <c r="B85" s="24" t="s">
        <v>102</v>
      </c>
      <c r="C85" s="153">
        <v>935</v>
      </c>
      <c r="D85" s="153">
        <v>0.25404719999999997</v>
      </c>
      <c r="E85" s="153">
        <v>1.8991569999999999E-2</v>
      </c>
      <c r="F85" s="153">
        <v>4.7149999999999996E-3</v>
      </c>
      <c r="G85" s="153">
        <v>0</v>
      </c>
      <c r="H85" s="154">
        <v>0</v>
      </c>
      <c r="I85" s="154">
        <v>1</v>
      </c>
      <c r="J85" s="154">
        <v>0</v>
      </c>
      <c r="K85" s="154">
        <v>0</v>
      </c>
      <c r="L85" s="154">
        <v>0</v>
      </c>
    </row>
    <row r="86" spans="1:12" s="15" customFormat="1" ht="15" customHeight="1" x14ac:dyDescent="0.25">
      <c r="A86" s="205"/>
      <c r="B86" s="24" t="s">
        <v>247</v>
      </c>
      <c r="C86" s="153">
        <v>1129.3699999999999</v>
      </c>
      <c r="D86" s="153">
        <v>0.53</v>
      </c>
      <c r="E86" s="153">
        <v>1.659</v>
      </c>
      <c r="F86" s="153">
        <v>0.09</v>
      </c>
      <c r="G86" s="153">
        <v>0</v>
      </c>
      <c r="H86" s="154">
        <v>0</v>
      </c>
      <c r="I86" s="154">
        <v>1</v>
      </c>
      <c r="J86" s="154">
        <v>0</v>
      </c>
      <c r="K86" s="154">
        <v>0</v>
      </c>
      <c r="L86" s="154">
        <v>0</v>
      </c>
    </row>
    <row r="87" spans="1:12" s="15" customFormat="1" x14ac:dyDescent="0.25">
      <c r="A87" s="205"/>
      <c r="B87" s="24" t="s">
        <v>192</v>
      </c>
      <c r="C87" s="153">
        <v>1555.62</v>
      </c>
      <c r="D87" s="153">
        <v>0.4</v>
      </c>
      <c r="E87" s="153">
        <v>0.03</v>
      </c>
      <c r="F87" s="153">
        <v>8.0000000000000002E-3</v>
      </c>
      <c r="G87" s="153">
        <v>0</v>
      </c>
      <c r="H87" s="154">
        <v>0</v>
      </c>
      <c r="I87" s="154">
        <v>1</v>
      </c>
      <c r="J87" s="154">
        <v>0</v>
      </c>
      <c r="K87" s="154">
        <v>0</v>
      </c>
      <c r="L87" s="154">
        <v>0</v>
      </c>
    </row>
    <row r="88" spans="1:12" s="15" customFormat="1" x14ac:dyDescent="0.25">
      <c r="A88" s="205"/>
      <c r="B88" s="24" t="s">
        <v>377</v>
      </c>
      <c r="C88" s="153">
        <v>2266.9899999999998</v>
      </c>
      <c r="D88" s="153">
        <v>0.215</v>
      </c>
      <c r="E88" s="153">
        <v>1.4E-3</v>
      </c>
      <c r="F88" s="153">
        <v>1.14E-2</v>
      </c>
      <c r="G88" s="153">
        <v>0</v>
      </c>
      <c r="H88" s="154">
        <v>0</v>
      </c>
      <c r="I88" s="154">
        <v>1</v>
      </c>
      <c r="J88" s="154">
        <v>0</v>
      </c>
      <c r="K88" s="154">
        <v>0</v>
      </c>
      <c r="L88" s="154">
        <v>0</v>
      </c>
    </row>
    <row r="89" spans="1:12" s="15" customFormat="1" x14ac:dyDescent="0.25">
      <c r="A89" s="205"/>
      <c r="B89" s="24" t="s">
        <v>104</v>
      </c>
      <c r="C89" s="153">
        <v>0</v>
      </c>
      <c r="D89" s="153">
        <v>0</v>
      </c>
      <c r="E89" s="153">
        <v>0</v>
      </c>
      <c r="F89" s="153">
        <v>0</v>
      </c>
      <c r="G89" s="153">
        <v>0</v>
      </c>
      <c r="H89" s="154">
        <v>0</v>
      </c>
      <c r="I89" s="154">
        <v>1</v>
      </c>
      <c r="J89" s="154">
        <v>0</v>
      </c>
      <c r="K89" s="154">
        <v>0</v>
      </c>
      <c r="L89" s="154">
        <v>0</v>
      </c>
    </row>
    <row r="90" spans="1:12" s="15" customFormat="1" x14ac:dyDescent="0.25">
      <c r="A90" s="205"/>
      <c r="B90" s="24" t="s">
        <v>109</v>
      </c>
      <c r="C90" s="153">
        <v>1129.3699999999999</v>
      </c>
      <c r="D90" s="153">
        <v>0.53</v>
      </c>
      <c r="E90" s="153">
        <v>1.659</v>
      </c>
      <c r="F90" s="153">
        <v>0.09</v>
      </c>
      <c r="G90" s="153">
        <v>0</v>
      </c>
      <c r="H90" s="154">
        <v>0.91471559971377925</v>
      </c>
      <c r="I90" s="154">
        <v>8.5088951256012554E-2</v>
      </c>
      <c r="J90" s="154">
        <v>0</v>
      </c>
      <c r="K90" s="154">
        <v>0</v>
      </c>
      <c r="L90" s="154">
        <v>1.9544903020824223E-4</v>
      </c>
    </row>
    <row r="91" spans="1:12" s="15" customFormat="1" x14ac:dyDescent="0.25">
      <c r="A91" s="205"/>
      <c r="B91" s="24" t="s">
        <v>193</v>
      </c>
      <c r="C91" s="153">
        <v>0</v>
      </c>
      <c r="D91" s="153">
        <v>0</v>
      </c>
      <c r="E91" s="153">
        <v>0</v>
      </c>
      <c r="F91" s="153">
        <v>0</v>
      </c>
      <c r="G91" s="153">
        <v>0</v>
      </c>
      <c r="H91" s="154">
        <v>1</v>
      </c>
      <c r="I91" s="154">
        <v>0</v>
      </c>
      <c r="J91" s="154">
        <v>0</v>
      </c>
      <c r="K91" s="154">
        <v>0</v>
      </c>
      <c r="L91" s="154">
        <v>0</v>
      </c>
    </row>
    <row r="92" spans="1:12" s="15" customFormat="1" x14ac:dyDescent="0.25">
      <c r="A92" s="205"/>
      <c r="B92" s="24" t="s">
        <v>194</v>
      </c>
      <c r="C92" s="153">
        <v>1129.3699999999999</v>
      </c>
      <c r="D92" s="153">
        <v>0.53</v>
      </c>
      <c r="E92" s="153">
        <v>1.659</v>
      </c>
      <c r="F92" s="153">
        <v>0.09</v>
      </c>
      <c r="G92" s="153">
        <v>0</v>
      </c>
      <c r="H92" s="154">
        <v>0</v>
      </c>
      <c r="I92" s="154">
        <v>1</v>
      </c>
      <c r="J92" s="154">
        <v>0</v>
      </c>
      <c r="K92" s="154">
        <v>0</v>
      </c>
      <c r="L92" s="154">
        <v>0</v>
      </c>
    </row>
    <row r="93" spans="1:12" s="15" customFormat="1" ht="15" customHeight="1" x14ac:dyDescent="0.25">
      <c r="A93" s="205"/>
      <c r="B93" s="24" t="s">
        <v>195</v>
      </c>
      <c r="C93" s="153">
        <v>1414.89</v>
      </c>
      <c r="D93" s="153">
        <v>0.85</v>
      </c>
      <c r="E93" s="153">
        <v>0.09</v>
      </c>
      <c r="F93" s="153">
        <v>4.0000000000000001E-3</v>
      </c>
      <c r="G93" s="153">
        <v>0</v>
      </c>
      <c r="H93" s="154">
        <v>0</v>
      </c>
      <c r="I93" s="154">
        <v>1</v>
      </c>
      <c r="J93" s="154">
        <v>0</v>
      </c>
      <c r="K93" s="154">
        <v>0</v>
      </c>
      <c r="L93" s="154">
        <v>0</v>
      </c>
    </row>
    <row r="94" spans="1:12" s="15" customFormat="1" x14ac:dyDescent="0.25">
      <c r="A94" s="205"/>
      <c r="B94" s="24" t="s">
        <v>118</v>
      </c>
      <c r="C94" s="153">
        <v>884.44426799999997</v>
      </c>
      <c r="D94" s="153">
        <v>8.1041000000000002E-2</v>
      </c>
      <c r="E94" s="153">
        <v>4.9188999999999997E-2</v>
      </c>
      <c r="F94" s="153">
        <v>4.0109999999999998E-3</v>
      </c>
      <c r="G94" s="153">
        <v>0</v>
      </c>
      <c r="H94" s="154">
        <v>0</v>
      </c>
      <c r="I94" s="154">
        <v>1</v>
      </c>
      <c r="J94" s="154">
        <v>0</v>
      </c>
      <c r="K94" s="154">
        <v>0</v>
      </c>
      <c r="L94" s="154">
        <v>0</v>
      </c>
    </row>
    <row r="95" spans="1:12" s="15" customFormat="1" x14ac:dyDescent="0.25">
      <c r="A95" s="205"/>
      <c r="B95" s="24" t="s">
        <v>383</v>
      </c>
      <c r="C95" s="153">
        <v>0</v>
      </c>
      <c r="D95" s="153">
        <v>0</v>
      </c>
      <c r="E95" s="153">
        <v>0</v>
      </c>
      <c r="F95" s="153">
        <v>0</v>
      </c>
      <c r="G95" s="153">
        <v>0</v>
      </c>
      <c r="H95" s="154">
        <v>0</v>
      </c>
      <c r="I95" s="154">
        <v>0</v>
      </c>
      <c r="J95" s="154">
        <v>0</v>
      </c>
      <c r="K95" s="154">
        <v>0</v>
      </c>
      <c r="L95" s="154">
        <v>1</v>
      </c>
    </row>
    <row r="96" spans="1:12" s="15" customFormat="1" x14ac:dyDescent="0.25">
      <c r="A96" s="205"/>
      <c r="B96" s="24" t="s">
        <v>119</v>
      </c>
      <c r="C96" s="153">
        <v>0</v>
      </c>
      <c r="D96" s="153">
        <v>0</v>
      </c>
      <c r="E96" s="153">
        <v>0</v>
      </c>
      <c r="F96" s="153">
        <v>0</v>
      </c>
      <c r="G96" s="153">
        <v>5.7000000000000002E-3</v>
      </c>
      <c r="H96" s="154">
        <v>0</v>
      </c>
      <c r="I96" s="154">
        <v>0</v>
      </c>
      <c r="J96" s="154">
        <v>1</v>
      </c>
      <c r="K96" s="154">
        <v>0</v>
      </c>
      <c r="L96" s="154">
        <v>0</v>
      </c>
    </row>
    <row r="97" spans="1:12" s="15" customFormat="1" x14ac:dyDescent="0.25">
      <c r="A97" s="205"/>
      <c r="B97" s="24" t="s">
        <v>120</v>
      </c>
      <c r="C97" s="153">
        <v>1970.3836160000001</v>
      </c>
      <c r="D97" s="153">
        <v>0.98461500000000002</v>
      </c>
      <c r="E97" s="153">
        <v>0.19223599999999999</v>
      </c>
      <c r="F97" s="153">
        <v>3.0158649999999998</v>
      </c>
      <c r="G97" s="153">
        <v>0</v>
      </c>
      <c r="H97" s="154">
        <v>0.72650065170398248</v>
      </c>
      <c r="I97" s="154">
        <v>0.27348993771167901</v>
      </c>
      <c r="J97" s="154">
        <v>0</v>
      </c>
      <c r="K97" s="154">
        <v>0</v>
      </c>
      <c r="L97" s="154">
        <v>9.4105843384523553E-6</v>
      </c>
    </row>
    <row r="98" spans="1:12" s="15" customFormat="1" x14ac:dyDescent="0.25">
      <c r="A98" s="205"/>
      <c r="B98" s="24" t="s">
        <v>384</v>
      </c>
      <c r="C98" s="153">
        <v>3508.67</v>
      </c>
      <c r="D98" s="153">
        <v>0.46700000000000003</v>
      </c>
      <c r="E98" s="153">
        <v>2.2000000000000001E-3</v>
      </c>
      <c r="F98" s="153">
        <v>1.77E-2</v>
      </c>
      <c r="G98" s="153">
        <v>0</v>
      </c>
      <c r="H98" s="154">
        <v>0</v>
      </c>
      <c r="I98" s="154">
        <v>1</v>
      </c>
      <c r="J98" s="154">
        <v>0</v>
      </c>
      <c r="K98" s="154">
        <v>0</v>
      </c>
      <c r="L98" s="154">
        <v>0</v>
      </c>
    </row>
    <row r="99" spans="1:12" s="15" customFormat="1" x14ac:dyDescent="0.25">
      <c r="A99" s="205"/>
      <c r="B99" s="24" t="s">
        <v>121</v>
      </c>
      <c r="C99" s="153">
        <v>1129.3699999999999</v>
      </c>
      <c r="D99" s="153">
        <v>0.53</v>
      </c>
      <c r="E99" s="153">
        <v>1.659</v>
      </c>
      <c r="F99" s="153">
        <v>0.09</v>
      </c>
      <c r="G99" s="153">
        <v>0</v>
      </c>
      <c r="H99" s="154">
        <v>1</v>
      </c>
      <c r="I99" s="154">
        <v>0</v>
      </c>
      <c r="J99" s="154">
        <v>0</v>
      </c>
      <c r="K99" s="154">
        <v>0</v>
      </c>
      <c r="L99" s="154">
        <v>0</v>
      </c>
    </row>
    <row r="100" spans="1:12" s="15" customFormat="1" x14ac:dyDescent="0.25">
      <c r="A100" s="205"/>
      <c r="B100" s="24" t="s">
        <v>560</v>
      </c>
      <c r="C100" s="153">
        <v>1328.1898859999999</v>
      </c>
      <c r="D100" s="153">
        <v>0.23635600000000001</v>
      </c>
      <c r="E100" s="153">
        <v>4.3489E-2</v>
      </c>
      <c r="F100" s="153">
        <v>6.6620000000000004E-3</v>
      </c>
      <c r="G100" s="153">
        <v>0</v>
      </c>
      <c r="H100" s="154">
        <v>0</v>
      </c>
      <c r="I100" s="154">
        <v>0.81504280649374883</v>
      </c>
      <c r="J100" s="154">
        <v>0</v>
      </c>
      <c r="K100" s="154">
        <v>0</v>
      </c>
      <c r="L100" s="154">
        <v>0.18495719350625117</v>
      </c>
    </row>
    <row r="101" spans="1:12" s="15" customFormat="1" x14ac:dyDescent="0.25">
      <c r="A101" s="205"/>
      <c r="B101" s="24" t="s">
        <v>503</v>
      </c>
      <c r="C101" s="153">
        <v>1328.1898859999999</v>
      </c>
      <c r="D101" s="153">
        <v>0.23635600000000001</v>
      </c>
      <c r="E101" s="153">
        <v>4.3489E-2</v>
      </c>
      <c r="F101" s="153">
        <v>6.6620000000000004E-3</v>
      </c>
      <c r="G101" s="153">
        <v>0</v>
      </c>
      <c r="H101" s="154">
        <v>0</v>
      </c>
      <c r="I101" s="154">
        <v>1</v>
      </c>
      <c r="J101" s="154">
        <v>0</v>
      </c>
      <c r="K101" s="154">
        <v>0</v>
      </c>
      <c r="L101" s="154">
        <v>0</v>
      </c>
    </row>
    <row r="102" spans="1:12" s="15" customFormat="1" x14ac:dyDescent="0.25">
      <c r="A102" s="205"/>
      <c r="B102" s="24" t="s">
        <v>124</v>
      </c>
      <c r="C102" s="153">
        <v>0</v>
      </c>
      <c r="D102" s="153">
        <v>0</v>
      </c>
      <c r="E102" s="153">
        <v>0</v>
      </c>
      <c r="F102" s="153">
        <v>0</v>
      </c>
      <c r="G102" s="153">
        <v>0</v>
      </c>
      <c r="H102" s="154">
        <v>0</v>
      </c>
      <c r="I102" s="154">
        <v>1</v>
      </c>
      <c r="J102" s="154">
        <v>0</v>
      </c>
      <c r="K102" s="154">
        <v>0</v>
      </c>
      <c r="L102" s="154">
        <v>0</v>
      </c>
    </row>
    <row r="103" spans="1:12" s="15" customFormat="1" x14ac:dyDescent="0.25">
      <c r="A103" s="205"/>
      <c r="B103" s="24" t="s">
        <v>504</v>
      </c>
      <c r="C103" s="153">
        <v>2139.94</v>
      </c>
      <c r="D103" s="153">
        <v>3.7999999999999999E-2</v>
      </c>
      <c r="E103" s="153">
        <v>0.121</v>
      </c>
      <c r="F103" s="153">
        <v>1.0999999999999999E-2</v>
      </c>
      <c r="G103" s="153">
        <v>0</v>
      </c>
      <c r="H103" s="154">
        <v>0</v>
      </c>
      <c r="I103" s="154">
        <v>1</v>
      </c>
      <c r="J103" s="154">
        <v>0</v>
      </c>
      <c r="K103" s="154">
        <v>0</v>
      </c>
      <c r="L103" s="154">
        <v>0</v>
      </c>
    </row>
    <row r="104" spans="1:12" s="15" customFormat="1" x14ac:dyDescent="0.25">
      <c r="A104" s="205"/>
      <c r="B104" s="24" t="s">
        <v>125</v>
      </c>
      <c r="C104" s="153">
        <v>1193.97</v>
      </c>
      <c r="D104" s="153">
        <v>0.19289999999999999</v>
      </c>
      <c r="E104" s="153">
        <v>4.99E-2</v>
      </c>
      <c r="F104" s="153">
        <v>8.9999999999999998E-4</v>
      </c>
      <c r="G104" s="153">
        <v>0</v>
      </c>
      <c r="H104" s="154">
        <v>0</v>
      </c>
      <c r="I104" s="154">
        <v>1</v>
      </c>
      <c r="J104" s="154">
        <v>0</v>
      </c>
      <c r="K104" s="154">
        <v>0</v>
      </c>
      <c r="L104" s="154">
        <v>0</v>
      </c>
    </row>
    <row r="105" spans="1:12" s="15" customFormat="1" x14ac:dyDescent="0.25">
      <c r="A105" s="205"/>
      <c r="B105" s="24" t="s">
        <v>126</v>
      </c>
      <c r="C105" s="153">
        <v>838.8</v>
      </c>
      <c r="D105" s="153">
        <v>4.8500000000000001E-2</v>
      </c>
      <c r="E105" s="153">
        <v>1.2999999999999999E-2</v>
      </c>
      <c r="F105" s="153">
        <v>4.1999999999999997E-3</v>
      </c>
      <c r="G105" s="153">
        <v>0</v>
      </c>
      <c r="H105" s="154">
        <v>0</v>
      </c>
      <c r="I105" s="154">
        <v>1</v>
      </c>
      <c r="J105" s="154">
        <v>0</v>
      </c>
      <c r="K105" s="154">
        <v>0</v>
      </c>
      <c r="L105" s="154">
        <v>0</v>
      </c>
    </row>
    <row r="106" spans="1:12" s="15" customFormat="1" x14ac:dyDescent="0.25">
      <c r="A106" s="205"/>
      <c r="B106" s="24" t="s">
        <v>215</v>
      </c>
      <c r="C106" s="153">
        <v>939.09</v>
      </c>
      <c r="D106" s="153">
        <v>5.8999999999999997E-2</v>
      </c>
      <c r="E106" s="153">
        <v>4.9000000000000002E-2</v>
      </c>
      <c r="F106" s="153">
        <v>4.0000000000000001E-3</v>
      </c>
      <c r="G106" s="153">
        <v>0</v>
      </c>
      <c r="H106" s="154">
        <v>0</v>
      </c>
      <c r="I106" s="154">
        <v>1</v>
      </c>
      <c r="J106" s="154">
        <v>0</v>
      </c>
      <c r="K106" s="154">
        <v>0</v>
      </c>
      <c r="L106" s="154">
        <v>0</v>
      </c>
    </row>
    <row r="107" spans="1:12" s="15" customFormat="1" x14ac:dyDescent="0.25">
      <c r="A107" s="205"/>
      <c r="B107" s="24" t="s">
        <v>131</v>
      </c>
      <c r="C107" s="153">
        <v>1573.4684999999999</v>
      </c>
      <c r="D107" s="153">
        <v>1.3845000000000001</v>
      </c>
      <c r="E107" s="153">
        <v>9.1200000000000003E-2</v>
      </c>
      <c r="F107" s="153">
        <v>7.9399999999999991E-3</v>
      </c>
      <c r="G107" s="153">
        <v>0</v>
      </c>
      <c r="H107" s="154">
        <v>0</v>
      </c>
      <c r="I107" s="154">
        <v>1</v>
      </c>
      <c r="J107" s="154">
        <v>0</v>
      </c>
      <c r="K107" s="154">
        <v>0</v>
      </c>
      <c r="L107" s="154">
        <v>0</v>
      </c>
    </row>
    <row r="108" spans="1:12" s="15" customFormat="1" x14ac:dyDescent="0.25">
      <c r="A108" s="205"/>
      <c r="B108" s="24" t="s">
        <v>252</v>
      </c>
      <c r="C108" s="153">
        <v>0</v>
      </c>
      <c r="D108" s="153">
        <v>0</v>
      </c>
      <c r="E108" s="153">
        <v>0</v>
      </c>
      <c r="F108" s="153">
        <v>0</v>
      </c>
      <c r="G108" s="153">
        <v>0</v>
      </c>
      <c r="H108" s="154">
        <v>0</v>
      </c>
      <c r="I108" s="154">
        <v>0</v>
      </c>
      <c r="J108" s="154">
        <v>0</v>
      </c>
      <c r="K108" s="154">
        <v>0</v>
      </c>
      <c r="L108" s="154">
        <v>1</v>
      </c>
    </row>
    <row r="109" spans="1:12" s="15" customFormat="1" x14ac:dyDescent="0.25">
      <c r="A109" s="205"/>
      <c r="B109" s="24" t="s">
        <v>448</v>
      </c>
      <c r="C109" s="153">
        <v>0</v>
      </c>
      <c r="D109" s="153">
        <v>0</v>
      </c>
      <c r="E109" s="153">
        <v>0</v>
      </c>
      <c r="F109" s="153">
        <v>0</v>
      </c>
      <c r="G109" s="153">
        <v>0</v>
      </c>
      <c r="H109" s="154">
        <v>0</v>
      </c>
      <c r="I109" s="154">
        <v>0</v>
      </c>
      <c r="J109" s="154">
        <v>0</v>
      </c>
      <c r="K109" s="154">
        <v>0</v>
      </c>
      <c r="L109" s="154">
        <v>1</v>
      </c>
    </row>
    <row r="110" spans="1:12" s="15" customFormat="1" x14ac:dyDescent="0.25">
      <c r="A110" s="205"/>
      <c r="B110" s="24" t="s">
        <v>253</v>
      </c>
      <c r="C110" s="153">
        <v>1528.46</v>
      </c>
      <c r="D110" s="153">
        <v>1.34</v>
      </c>
      <c r="E110" s="153">
        <v>0.09</v>
      </c>
      <c r="F110" s="153">
        <v>0.01</v>
      </c>
      <c r="G110" s="153">
        <v>0</v>
      </c>
      <c r="H110" s="154">
        <v>0</v>
      </c>
      <c r="I110" s="154">
        <v>1</v>
      </c>
      <c r="J110" s="154">
        <v>0</v>
      </c>
      <c r="K110" s="154">
        <v>0</v>
      </c>
      <c r="L110" s="154">
        <v>0</v>
      </c>
    </row>
    <row r="111" spans="1:12" s="15" customFormat="1" x14ac:dyDescent="0.25">
      <c r="A111" s="205"/>
      <c r="B111" s="24" t="s">
        <v>294</v>
      </c>
      <c r="C111" s="153">
        <v>1247.82</v>
      </c>
      <c r="D111" s="153">
        <v>0.7016</v>
      </c>
      <c r="E111" s="153">
        <v>0</v>
      </c>
      <c r="F111" s="153">
        <v>2.2000000000000001E-3</v>
      </c>
      <c r="G111" s="153">
        <v>0</v>
      </c>
      <c r="H111" s="154">
        <v>0</v>
      </c>
      <c r="I111" s="154">
        <v>1</v>
      </c>
      <c r="J111" s="154">
        <v>0</v>
      </c>
      <c r="K111" s="154">
        <v>0</v>
      </c>
      <c r="L111" s="154">
        <v>0</v>
      </c>
    </row>
    <row r="112" spans="1:12" s="15" customFormat="1" x14ac:dyDescent="0.25">
      <c r="A112" s="205"/>
      <c r="B112" s="24" t="s">
        <v>199</v>
      </c>
      <c r="C112" s="153">
        <v>1078.8</v>
      </c>
      <c r="D112" s="153">
        <v>0.2288</v>
      </c>
      <c r="E112" s="153">
        <v>5.5399999999999998E-2</v>
      </c>
      <c r="F112" s="153">
        <v>5.7999999999999996E-3</v>
      </c>
      <c r="G112" s="153">
        <v>0</v>
      </c>
      <c r="H112" s="154">
        <v>0</v>
      </c>
      <c r="I112" s="154">
        <v>1</v>
      </c>
      <c r="J112" s="154">
        <v>0</v>
      </c>
      <c r="K112" s="154">
        <v>0</v>
      </c>
      <c r="L112" s="154">
        <v>0</v>
      </c>
    </row>
    <row r="113" spans="1:12" s="15" customFormat="1" x14ac:dyDescent="0.25">
      <c r="A113" s="205"/>
      <c r="B113" s="24" t="s">
        <v>467</v>
      </c>
      <c r="C113" s="153">
        <v>86.41</v>
      </c>
      <c r="D113" s="153">
        <v>1.67</v>
      </c>
      <c r="E113" s="153">
        <v>0.03</v>
      </c>
      <c r="F113" s="153">
        <v>4.0000000000000002E-4</v>
      </c>
      <c r="G113" s="153">
        <v>0</v>
      </c>
      <c r="H113" s="154">
        <v>0</v>
      </c>
      <c r="I113" s="154">
        <v>0</v>
      </c>
      <c r="J113" s="154">
        <v>0</v>
      </c>
      <c r="K113" s="154">
        <v>0</v>
      </c>
      <c r="L113" s="154">
        <v>1</v>
      </c>
    </row>
    <row r="114" spans="1:12" s="15" customFormat="1" x14ac:dyDescent="0.25">
      <c r="A114" s="205"/>
      <c r="B114" s="24" t="s">
        <v>256</v>
      </c>
      <c r="C114" s="153">
        <v>2.9670000000000001</v>
      </c>
      <c r="D114" s="153">
        <v>1.6180000000000001</v>
      </c>
      <c r="E114" s="153">
        <v>0.57989999999999997</v>
      </c>
      <c r="F114" s="153">
        <v>6.6109999999999998</v>
      </c>
      <c r="G114" s="153">
        <v>0</v>
      </c>
      <c r="H114" s="154">
        <v>1</v>
      </c>
      <c r="I114" s="154">
        <v>0</v>
      </c>
      <c r="J114" s="154">
        <v>0</v>
      </c>
      <c r="K114" s="154">
        <v>0</v>
      </c>
      <c r="L114" s="154">
        <v>0</v>
      </c>
    </row>
    <row r="115" spans="1:12" s="15" customFormat="1" x14ac:dyDescent="0.25">
      <c r="A115" s="205"/>
      <c r="B115" s="24" t="s">
        <v>138</v>
      </c>
      <c r="C115" s="153">
        <v>2076.9899999999998</v>
      </c>
      <c r="D115" s="153">
        <v>0.46</v>
      </c>
      <c r="E115" s="153">
        <v>0.50600000000000001</v>
      </c>
      <c r="F115" s="153">
        <v>0.99</v>
      </c>
      <c r="G115" s="153">
        <v>0</v>
      </c>
      <c r="H115" s="154">
        <v>1</v>
      </c>
      <c r="I115" s="154">
        <v>0</v>
      </c>
      <c r="J115" s="154">
        <v>0</v>
      </c>
      <c r="K115" s="154">
        <v>0</v>
      </c>
      <c r="L115" s="154">
        <v>0</v>
      </c>
    </row>
    <row r="116" spans="1:12" s="15" customFormat="1" ht="15.6" customHeight="1" x14ac:dyDescent="0.25">
      <c r="A116" s="205"/>
      <c r="B116" s="24" t="s">
        <v>139</v>
      </c>
      <c r="C116" s="153">
        <v>2076.9899999999998</v>
      </c>
      <c r="D116" s="153">
        <v>0.46</v>
      </c>
      <c r="E116" s="153">
        <v>0.50600000000000001</v>
      </c>
      <c r="F116" s="153">
        <v>0.99</v>
      </c>
      <c r="G116" s="153">
        <v>0</v>
      </c>
      <c r="H116" s="154">
        <v>1</v>
      </c>
      <c r="I116" s="154">
        <v>0</v>
      </c>
      <c r="J116" s="154">
        <v>0</v>
      </c>
      <c r="K116" s="154">
        <v>0</v>
      </c>
      <c r="L116" s="154">
        <v>0</v>
      </c>
    </row>
    <row r="117" spans="1:12" s="15" customFormat="1" x14ac:dyDescent="0.25">
      <c r="A117" s="205"/>
      <c r="B117" s="24" t="s">
        <v>564</v>
      </c>
      <c r="C117" s="153">
        <v>5464</v>
      </c>
      <c r="D117" s="153">
        <v>7</v>
      </c>
      <c r="E117" s="153">
        <v>1</v>
      </c>
      <c r="F117" s="153">
        <v>19</v>
      </c>
      <c r="G117" s="153">
        <v>0</v>
      </c>
      <c r="H117" s="154">
        <v>0</v>
      </c>
      <c r="I117" s="154">
        <v>0</v>
      </c>
      <c r="J117" s="154">
        <v>0</v>
      </c>
      <c r="K117" s="154">
        <v>0</v>
      </c>
      <c r="L117" s="154">
        <v>1</v>
      </c>
    </row>
    <row r="118" spans="1:12" s="15" customFormat="1" x14ac:dyDescent="0.25">
      <c r="A118" s="205"/>
      <c r="B118" s="24" t="s">
        <v>142</v>
      </c>
      <c r="C118" s="153">
        <v>5464</v>
      </c>
      <c r="D118" s="153">
        <v>7</v>
      </c>
      <c r="E118" s="153">
        <v>1</v>
      </c>
      <c r="F118" s="153">
        <v>19</v>
      </c>
      <c r="G118" s="153">
        <v>0</v>
      </c>
      <c r="H118" s="154">
        <v>0</v>
      </c>
      <c r="I118" s="154">
        <v>0</v>
      </c>
      <c r="J118" s="154">
        <v>0</v>
      </c>
      <c r="K118" s="154">
        <v>0</v>
      </c>
      <c r="L118" s="154">
        <v>1</v>
      </c>
    </row>
    <row r="119" spans="1:12" s="15" customFormat="1" x14ac:dyDescent="0.25">
      <c r="A119" s="205"/>
      <c r="B119" s="24" t="s">
        <v>144</v>
      </c>
      <c r="C119" s="153">
        <v>0</v>
      </c>
      <c r="D119" s="153">
        <v>0</v>
      </c>
      <c r="E119" s="153">
        <v>0</v>
      </c>
      <c r="F119" s="153">
        <v>0</v>
      </c>
      <c r="G119" s="153">
        <v>0</v>
      </c>
      <c r="H119" s="154">
        <v>0</v>
      </c>
      <c r="I119" s="154">
        <v>0.5</v>
      </c>
      <c r="J119" s="154">
        <v>0</v>
      </c>
      <c r="K119" s="154">
        <v>0</v>
      </c>
      <c r="L119" s="154">
        <v>0.5</v>
      </c>
    </row>
    <row r="120" spans="1:12" s="15" customFormat="1" x14ac:dyDescent="0.25">
      <c r="A120" s="205"/>
      <c r="B120" s="24" t="s">
        <v>258</v>
      </c>
      <c r="C120" s="153">
        <v>1770.01</v>
      </c>
      <c r="D120" s="153">
        <v>5.3879999999999999</v>
      </c>
      <c r="E120" s="153">
        <v>0.1011</v>
      </c>
      <c r="F120" s="153">
        <v>9.2999999999999992E-3</v>
      </c>
      <c r="G120" s="153">
        <v>0</v>
      </c>
      <c r="H120" s="154">
        <v>0</v>
      </c>
      <c r="I120" s="154">
        <v>1</v>
      </c>
      <c r="J120" s="154">
        <v>0</v>
      </c>
      <c r="K120" s="154">
        <v>0</v>
      </c>
      <c r="L120" s="154">
        <v>0</v>
      </c>
    </row>
    <row r="121" spans="1:12" s="15" customFormat="1" x14ac:dyDescent="0.25">
      <c r="A121" s="205"/>
      <c r="B121" s="24" t="s">
        <v>259</v>
      </c>
      <c r="C121" s="153">
        <v>916.72</v>
      </c>
      <c r="D121" s="153">
        <v>8.1100000000000005E-2</v>
      </c>
      <c r="E121" s="153">
        <v>9.2999999999999999E-2</v>
      </c>
      <c r="F121" s="153">
        <v>2.0899999999999998E-2</v>
      </c>
      <c r="G121" s="153">
        <v>0</v>
      </c>
      <c r="H121" s="154">
        <v>0</v>
      </c>
      <c r="I121" s="154">
        <v>1</v>
      </c>
      <c r="J121" s="154">
        <v>0</v>
      </c>
      <c r="K121" s="154">
        <v>0</v>
      </c>
      <c r="L121" s="154">
        <v>0</v>
      </c>
    </row>
    <row r="122" spans="1:12" s="15" customFormat="1" x14ac:dyDescent="0.25">
      <c r="A122" s="205"/>
      <c r="B122" s="24" t="s">
        <v>298</v>
      </c>
      <c r="C122" s="153">
        <v>0</v>
      </c>
      <c r="D122" s="153">
        <v>0</v>
      </c>
      <c r="E122" s="153">
        <v>0</v>
      </c>
      <c r="F122" s="153">
        <v>0</v>
      </c>
      <c r="G122" s="153">
        <v>0</v>
      </c>
      <c r="H122" s="154">
        <v>0</v>
      </c>
      <c r="I122" s="154">
        <v>0</v>
      </c>
      <c r="J122" s="154">
        <v>0</v>
      </c>
      <c r="K122" s="154">
        <v>0</v>
      </c>
      <c r="L122" s="154">
        <v>1</v>
      </c>
    </row>
    <row r="123" spans="1:12" s="15" customFormat="1" x14ac:dyDescent="0.25">
      <c r="A123" s="205"/>
      <c r="B123" s="24" t="s">
        <v>515</v>
      </c>
      <c r="C123" s="153">
        <v>0</v>
      </c>
      <c r="D123" s="153">
        <v>0</v>
      </c>
      <c r="E123" s="153">
        <v>0</v>
      </c>
      <c r="F123" s="153">
        <v>0</v>
      </c>
      <c r="G123" s="153">
        <v>0</v>
      </c>
      <c r="H123" s="154">
        <v>0</v>
      </c>
      <c r="I123" s="154">
        <v>0</v>
      </c>
      <c r="J123" s="154">
        <v>0</v>
      </c>
      <c r="K123" s="154">
        <v>0</v>
      </c>
      <c r="L123" s="154">
        <v>1</v>
      </c>
    </row>
    <row r="124" spans="1:12" s="15" customFormat="1" x14ac:dyDescent="0.25">
      <c r="A124" s="205"/>
      <c r="B124" s="24" t="s">
        <v>149</v>
      </c>
      <c r="C124" s="153">
        <v>1379.52</v>
      </c>
      <c r="D124" s="153">
        <v>0.126</v>
      </c>
      <c r="E124" s="153">
        <v>7.9000000000000001E-2</v>
      </c>
      <c r="F124" s="153">
        <v>2.7E-2</v>
      </c>
      <c r="G124" s="153">
        <v>0</v>
      </c>
      <c r="H124" s="154">
        <v>0</v>
      </c>
      <c r="I124" s="154">
        <v>1</v>
      </c>
      <c r="J124" s="154">
        <v>0</v>
      </c>
      <c r="K124" s="154">
        <v>0</v>
      </c>
      <c r="L124" s="154">
        <v>0</v>
      </c>
    </row>
    <row r="125" spans="1:12" s="15" customFormat="1" x14ac:dyDescent="0.25">
      <c r="A125" s="205"/>
      <c r="B125" s="24" t="s">
        <v>150</v>
      </c>
      <c r="C125" s="153">
        <v>740.91</v>
      </c>
      <c r="D125" s="153">
        <v>0.17</v>
      </c>
      <c r="E125" s="153">
        <v>0.1</v>
      </c>
      <c r="F125" s="153">
        <v>4.0000000000000001E-3</v>
      </c>
      <c r="G125" s="153">
        <v>0</v>
      </c>
      <c r="H125" s="154">
        <v>0</v>
      </c>
      <c r="I125" s="154">
        <v>1</v>
      </c>
      <c r="J125" s="154">
        <v>0</v>
      </c>
      <c r="K125" s="154">
        <v>0</v>
      </c>
      <c r="L125" s="154">
        <v>0</v>
      </c>
    </row>
    <row r="126" spans="1:12" s="15" customFormat="1" x14ac:dyDescent="0.25">
      <c r="A126" s="205"/>
      <c r="B126" s="24" t="s">
        <v>470</v>
      </c>
      <c r="C126" s="153">
        <v>2293.0349999999999</v>
      </c>
      <c r="D126" s="153">
        <v>2.1859999999999999</v>
      </c>
      <c r="E126" s="153">
        <v>8.3000000000000004E-2</v>
      </c>
      <c r="F126" s="153">
        <v>3.2610000000000001</v>
      </c>
      <c r="G126" s="153">
        <v>0</v>
      </c>
      <c r="H126" s="154">
        <v>0.80177701028576076</v>
      </c>
      <c r="I126" s="154">
        <v>0.19822298971423921</v>
      </c>
      <c r="J126" s="154">
        <v>0</v>
      </c>
      <c r="K126" s="154">
        <v>0</v>
      </c>
      <c r="L126" s="154">
        <v>0</v>
      </c>
    </row>
    <row r="127" spans="1:12" s="15" customFormat="1" x14ac:dyDescent="0.25">
      <c r="A127" s="205"/>
      <c r="B127" s="24" t="s">
        <v>152</v>
      </c>
      <c r="C127" s="153">
        <v>0</v>
      </c>
      <c r="D127" s="153">
        <v>0</v>
      </c>
      <c r="E127" s="153">
        <v>0</v>
      </c>
      <c r="F127" s="153">
        <v>0</v>
      </c>
      <c r="G127" s="153">
        <v>0</v>
      </c>
      <c r="H127" s="154">
        <v>0</v>
      </c>
      <c r="I127" s="154">
        <v>0</v>
      </c>
      <c r="J127" s="154">
        <v>0</v>
      </c>
      <c r="K127" s="154">
        <v>0</v>
      </c>
      <c r="L127" s="154">
        <v>1</v>
      </c>
    </row>
    <row r="128" spans="1:12" s="15" customFormat="1" x14ac:dyDescent="0.25">
      <c r="A128" s="205"/>
      <c r="B128" s="24" t="s">
        <v>333</v>
      </c>
      <c r="C128" s="153">
        <v>2104.6</v>
      </c>
      <c r="D128" s="153">
        <v>0.24</v>
      </c>
      <c r="E128" s="153">
        <v>3.5999999999999997E-2</v>
      </c>
      <c r="F128" s="153">
        <v>0.01</v>
      </c>
      <c r="G128" s="153">
        <v>0</v>
      </c>
      <c r="H128" s="154">
        <v>0</v>
      </c>
      <c r="I128" s="154">
        <v>1</v>
      </c>
      <c r="J128" s="154">
        <v>0</v>
      </c>
      <c r="K128" s="154">
        <v>0</v>
      </c>
      <c r="L128" s="154">
        <v>0</v>
      </c>
    </row>
    <row r="129" spans="1:12" s="15" customFormat="1" x14ac:dyDescent="0.25">
      <c r="A129" s="205"/>
      <c r="B129" s="24" t="s">
        <v>516</v>
      </c>
      <c r="C129" s="153">
        <v>0</v>
      </c>
      <c r="D129" s="153">
        <v>0</v>
      </c>
      <c r="E129" s="153">
        <v>0</v>
      </c>
      <c r="F129" s="153">
        <v>0</v>
      </c>
      <c r="G129" s="153">
        <v>0</v>
      </c>
      <c r="H129" s="154">
        <v>0</v>
      </c>
      <c r="I129" s="154">
        <v>0</v>
      </c>
      <c r="J129" s="154">
        <v>0</v>
      </c>
      <c r="K129" s="154">
        <v>0</v>
      </c>
      <c r="L129" s="154">
        <v>1</v>
      </c>
    </row>
    <row r="130" spans="1:12" s="15" customFormat="1" x14ac:dyDescent="0.25">
      <c r="A130" s="205"/>
      <c r="B130" s="24" t="s">
        <v>517</v>
      </c>
      <c r="C130" s="153">
        <v>0</v>
      </c>
      <c r="D130" s="153">
        <v>0</v>
      </c>
      <c r="E130" s="153">
        <v>0</v>
      </c>
      <c r="F130" s="153">
        <v>0</v>
      </c>
      <c r="G130" s="153">
        <v>0</v>
      </c>
      <c r="H130" s="154">
        <v>0</v>
      </c>
      <c r="I130" s="154">
        <v>0</v>
      </c>
      <c r="J130" s="154">
        <v>0</v>
      </c>
      <c r="K130" s="154">
        <v>0</v>
      </c>
      <c r="L130" s="154">
        <v>1</v>
      </c>
    </row>
    <row r="131" spans="1:12" s="15" customFormat="1" x14ac:dyDescent="0.25">
      <c r="A131" s="205"/>
      <c r="B131" s="24" t="s">
        <v>455</v>
      </c>
      <c r="C131" s="153">
        <v>1559</v>
      </c>
      <c r="D131" s="153">
        <v>0.69</v>
      </c>
      <c r="E131" s="153">
        <v>0.09</v>
      </c>
      <c r="F131" s="153">
        <v>1.2E-2</v>
      </c>
      <c r="G131" s="153">
        <v>0</v>
      </c>
      <c r="H131" s="154">
        <v>0</v>
      </c>
      <c r="I131" s="154">
        <v>1</v>
      </c>
      <c r="J131" s="154">
        <v>0</v>
      </c>
      <c r="K131" s="154">
        <v>0</v>
      </c>
      <c r="L131" s="154">
        <v>0</v>
      </c>
    </row>
    <row r="132" spans="1:12" s="15" customFormat="1" x14ac:dyDescent="0.25">
      <c r="A132" s="205"/>
      <c r="B132" s="24" t="s">
        <v>335</v>
      </c>
      <c r="C132" s="153">
        <v>945.11</v>
      </c>
      <c r="D132" s="153">
        <v>6.4000000000000001E-2</v>
      </c>
      <c r="E132" s="153">
        <v>4.4999999999999998E-2</v>
      </c>
      <c r="F132" s="153">
        <v>4.0000000000000001E-3</v>
      </c>
      <c r="G132" s="153">
        <v>0</v>
      </c>
      <c r="H132" s="154">
        <v>0</v>
      </c>
      <c r="I132" s="154">
        <v>1</v>
      </c>
      <c r="J132" s="154">
        <v>0</v>
      </c>
      <c r="K132" s="154">
        <v>0</v>
      </c>
      <c r="L132" s="154">
        <v>0</v>
      </c>
    </row>
    <row r="133" spans="1:12" s="15" customFormat="1" x14ac:dyDescent="0.25">
      <c r="A133" s="205"/>
      <c r="B133" s="24" t="s">
        <v>165</v>
      </c>
      <c r="C133" s="153">
        <v>886.06190000000004</v>
      </c>
      <c r="D133" s="153">
        <v>0.28360000000000002</v>
      </c>
      <c r="E133" s="153">
        <v>1.8190000000000001E-2</v>
      </c>
      <c r="F133" s="153">
        <v>4.4000000000000003E-3</v>
      </c>
      <c r="G133" s="153">
        <v>0</v>
      </c>
      <c r="H133" s="154">
        <v>0</v>
      </c>
      <c r="I133" s="154">
        <v>1</v>
      </c>
      <c r="J133" s="154">
        <v>0</v>
      </c>
      <c r="K133" s="154">
        <v>0</v>
      </c>
      <c r="L133" s="154">
        <v>0</v>
      </c>
    </row>
    <row r="134" spans="1:12" s="15" customFormat="1" x14ac:dyDescent="0.25">
      <c r="A134" s="205"/>
      <c r="B134" s="24" t="s">
        <v>165</v>
      </c>
      <c r="C134" s="153">
        <v>886.06190000000004</v>
      </c>
      <c r="D134" s="153">
        <v>0.28360000000000002</v>
      </c>
      <c r="E134" s="153">
        <v>1.8193999999999998E-2</v>
      </c>
      <c r="F134" s="153">
        <v>4.4000000000000003E-3</v>
      </c>
      <c r="G134" s="153">
        <v>0</v>
      </c>
      <c r="H134" s="154">
        <v>0</v>
      </c>
      <c r="I134" s="154">
        <v>1</v>
      </c>
      <c r="J134" s="154">
        <v>0</v>
      </c>
      <c r="K134" s="154">
        <v>0</v>
      </c>
      <c r="L134" s="154">
        <v>0</v>
      </c>
    </row>
    <row r="135" spans="1:12" s="15" customFormat="1" ht="15" customHeight="1" x14ac:dyDescent="0.25">
      <c r="A135" s="205"/>
      <c r="B135" s="24" t="s">
        <v>166</v>
      </c>
      <c r="C135" s="153">
        <v>874.62490000000003</v>
      </c>
      <c r="D135" s="153">
        <v>0.26919999999999999</v>
      </c>
      <c r="E135" s="153">
        <v>4.8300000000000003E-2</v>
      </c>
      <c r="F135" s="153">
        <v>4.4999999999999997E-3</v>
      </c>
      <c r="G135" s="153">
        <v>0</v>
      </c>
      <c r="H135" s="154">
        <v>0</v>
      </c>
      <c r="I135" s="154">
        <v>1</v>
      </c>
      <c r="J135" s="154">
        <v>0</v>
      </c>
      <c r="K135" s="154">
        <v>0</v>
      </c>
      <c r="L135" s="154">
        <v>0</v>
      </c>
    </row>
    <row r="136" spans="1:12" s="15" customFormat="1" x14ac:dyDescent="0.25">
      <c r="A136" s="205"/>
      <c r="B136" s="24" t="s">
        <v>167</v>
      </c>
      <c r="C136" s="153">
        <v>0</v>
      </c>
      <c r="D136" s="153">
        <v>0</v>
      </c>
      <c r="E136" s="153">
        <v>0</v>
      </c>
      <c r="F136" s="153">
        <v>0</v>
      </c>
      <c r="G136" s="153">
        <v>0</v>
      </c>
      <c r="H136" s="154">
        <v>0</v>
      </c>
      <c r="I136" s="154">
        <v>1</v>
      </c>
      <c r="J136" s="154">
        <v>0</v>
      </c>
      <c r="K136" s="154">
        <v>0</v>
      </c>
      <c r="L136" s="154">
        <v>0</v>
      </c>
    </row>
    <row r="137" spans="1:12" s="15" customFormat="1" x14ac:dyDescent="0.25">
      <c r="A137" s="205"/>
      <c r="B137" s="24" t="s">
        <v>168</v>
      </c>
      <c r="C137" s="153">
        <v>0</v>
      </c>
      <c r="D137" s="153">
        <v>0</v>
      </c>
      <c r="E137" s="153">
        <v>0</v>
      </c>
      <c r="F137" s="153">
        <v>0</v>
      </c>
      <c r="G137" s="153">
        <v>0</v>
      </c>
      <c r="H137" s="154">
        <v>0</v>
      </c>
      <c r="I137" s="154">
        <v>1</v>
      </c>
      <c r="J137" s="154">
        <v>0</v>
      </c>
      <c r="K137" s="154">
        <v>0</v>
      </c>
      <c r="L137" s="154">
        <v>0</v>
      </c>
    </row>
    <row r="138" spans="1:12" s="15" customFormat="1" x14ac:dyDescent="0.25">
      <c r="A138" s="205"/>
      <c r="B138" s="24" t="s">
        <v>261</v>
      </c>
      <c r="C138" s="153">
        <v>1171.82</v>
      </c>
      <c r="D138" s="153">
        <v>7.0000000000000007E-2</v>
      </c>
      <c r="E138" s="153">
        <v>0.02</v>
      </c>
      <c r="F138" s="153">
        <v>0.01</v>
      </c>
      <c r="G138" s="153">
        <v>0</v>
      </c>
      <c r="H138" s="154">
        <v>0</v>
      </c>
      <c r="I138" s="154">
        <v>1</v>
      </c>
      <c r="J138" s="154">
        <v>0</v>
      </c>
      <c r="K138" s="154">
        <v>0</v>
      </c>
      <c r="L138" s="154">
        <v>0</v>
      </c>
    </row>
    <row r="139" spans="1:12" s="15" customFormat="1" x14ac:dyDescent="0.25">
      <c r="A139" s="205"/>
      <c r="B139" s="24" t="s">
        <v>170</v>
      </c>
      <c r="C139" s="153">
        <v>1435.261</v>
      </c>
      <c r="D139" s="153">
        <v>1.264</v>
      </c>
      <c r="E139" s="153">
        <v>8.5999999999999993E-2</v>
      </c>
      <c r="F139" s="153">
        <v>8.0000000000000002E-3</v>
      </c>
      <c r="G139" s="153">
        <v>0</v>
      </c>
      <c r="H139" s="154">
        <v>0</v>
      </c>
      <c r="I139" s="154">
        <v>1</v>
      </c>
      <c r="J139" s="154">
        <v>0</v>
      </c>
      <c r="K139" s="154">
        <v>0</v>
      </c>
      <c r="L139" s="154">
        <v>0</v>
      </c>
    </row>
    <row r="140" spans="1:12" s="15" customFormat="1" x14ac:dyDescent="0.25">
      <c r="A140" s="205"/>
      <c r="B140" s="24" t="s">
        <v>397</v>
      </c>
      <c r="C140" s="153">
        <v>0</v>
      </c>
      <c r="D140" s="153">
        <v>0</v>
      </c>
      <c r="E140" s="153">
        <v>0</v>
      </c>
      <c r="F140" s="153">
        <v>0</v>
      </c>
      <c r="G140" s="153">
        <v>0</v>
      </c>
      <c r="H140" s="154">
        <v>0</v>
      </c>
      <c r="I140" s="154">
        <v>0</v>
      </c>
      <c r="J140" s="154">
        <v>0</v>
      </c>
      <c r="K140" s="154">
        <v>0</v>
      </c>
      <c r="L140" s="154">
        <v>1</v>
      </c>
    </row>
    <row r="141" spans="1:12" s="15" customFormat="1" x14ac:dyDescent="0.25">
      <c r="A141" s="205"/>
      <c r="B141" s="24" t="s">
        <v>520</v>
      </c>
      <c r="C141" s="153">
        <v>0.106124</v>
      </c>
      <c r="D141" s="153">
        <v>0.13324900000000001</v>
      </c>
      <c r="E141" s="153">
        <v>2.8906999999999999E-2</v>
      </c>
      <c r="F141" s="153">
        <v>4.1580000000000002E-3</v>
      </c>
      <c r="G141" s="153">
        <v>0</v>
      </c>
      <c r="H141" s="154">
        <v>0</v>
      </c>
      <c r="I141" s="154">
        <v>1</v>
      </c>
      <c r="J141" s="154">
        <v>0</v>
      </c>
      <c r="K141" s="154">
        <v>0</v>
      </c>
      <c r="L141" s="154">
        <v>0</v>
      </c>
    </row>
    <row r="142" spans="1:12" s="15" customFormat="1" x14ac:dyDescent="0.25">
      <c r="A142" s="205"/>
      <c r="B142" s="24" t="s">
        <v>521</v>
      </c>
      <c r="C142" s="153">
        <v>5.0927E-2</v>
      </c>
      <c r="D142" s="153">
        <v>6.6841999999999999E-2</v>
      </c>
      <c r="E142" s="153">
        <v>2.0688999999999999E-2</v>
      </c>
      <c r="F142" s="153">
        <v>0</v>
      </c>
      <c r="G142" s="153">
        <v>0</v>
      </c>
      <c r="H142" s="154">
        <v>0</v>
      </c>
      <c r="I142" s="154">
        <v>1</v>
      </c>
      <c r="J142" s="154">
        <v>0</v>
      </c>
      <c r="K142" s="154">
        <v>0</v>
      </c>
      <c r="L142" s="154">
        <v>0</v>
      </c>
    </row>
    <row r="143" spans="1:12" s="15" customFormat="1" ht="15.6" customHeight="1" x14ac:dyDescent="0.25">
      <c r="A143" s="205"/>
      <c r="B143" s="24" t="s">
        <v>171</v>
      </c>
      <c r="C143" s="153">
        <v>6825</v>
      </c>
      <c r="D143" s="153">
        <v>5.97</v>
      </c>
      <c r="E143" s="153">
        <v>0.41</v>
      </c>
      <c r="F143" s="153">
        <v>0.03</v>
      </c>
      <c r="G143" s="153">
        <v>0</v>
      </c>
      <c r="H143" s="154">
        <v>0</v>
      </c>
      <c r="I143" s="154">
        <v>1</v>
      </c>
      <c r="J143" s="154">
        <v>0</v>
      </c>
      <c r="K143" s="154">
        <v>0</v>
      </c>
      <c r="L143" s="154">
        <v>0</v>
      </c>
    </row>
    <row r="144" spans="1:12" s="15" customFormat="1" x14ac:dyDescent="0.25">
      <c r="A144" s="205"/>
      <c r="B144" s="24" t="s">
        <v>225</v>
      </c>
      <c r="C144" s="153">
        <v>0</v>
      </c>
      <c r="D144" s="153">
        <v>0</v>
      </c>
      <c r="E144" s="153">
        <v>0</v>
      </c>
      <c r="F144" s="153">
        <v>0</v>
      </c>
      <c r="G144" s="153">
        <v>0</v>
      </c>
      <c r="H144" s="154">
        <v>0</v>
      </c>
      <c r="I144" s="154">
        <v>0</v>
      </c>
      <c r="J144" s="154">
        <v>0</v>
      </c>
      <c r="K144" s="154">
        <v>0</v>
      </c>
      <c r="L144" s="154">
        <v>1</v>
      </c>
    </row>
    <row r="145" spans="1:12" s="15" customFormat="1" ht="15" customHeight="1" x14ac:dyDescent="0.25">
      <c r="A145" s="205"/>
      <c r="B145" s="24" t="s">
        <v>338</v>
      </c>
      <c r="C145" s="153">
        <v>0</v>
      </c>
      <c r="D145" s="153">
        <v>0</v>
      </c>
      <c r="E145" s="153">
        <v>0</v>
      </c>
      <c r="F145" s="153">
        <v>0</v>
      </c>
      <c r="G145" s="153">
        <v>0</v>
      </c>
      <c r="H145" s="154">
        <v>0</v>
      </c>
      <c r="I145" s="154">
        <v>0</v>
      </c>
      <c r="J145" s="154">
        <v>0</v>
      </c>
      <c r="K145" s="154">
        <v>0</v>
      </c>
      <c r="L145" s="154">
        <v>1</v>
      </c>
    </row>
    <row r="146" spans="1:12" s="15" customFormat="1" x14ac:dyDescent="0.25">
      <c r="A146" s="205"/>
      <c r="B146" s="24" t="s">
        <v>522</v>
      </c>
      <c r="C146" s="153">
        <v>0</v>
      </c>
      <c r="D146" s="153">
        <v>0</v>
      </c>
      <c r="E146" s="153">
        <v>0</v>
      </c>
      <c r="F146" s="153">
        <v>0</v>
      </c>
      <c r="G146" s="153">
        <v>0</v>
      </c>
      <c r="H146" s="154">
        <v>0</v>
      </c>
      <c r="I146" s="154">
        <v>0</v>
      </c>
      <c r="J146" s="154">
        <v>0</v>
      </c>
      <c r="K146" s="154">
        <v>0</v>
      </c>
      <c r="L146" s="154">
        <v>1</v>
      </c>
    </row>
    <row r="147" spans="1:12" s="15" customFormat="1" x14ac:dyDescent="0.25">
      <c r="A147" s="205"/>
      <c r="B147" s="24" t="s">
        <v>456</v>
      </c>
      <c r="C147" s="153">
        <v>0</v>
      </c>
      <c r="D147" s="153">
        <v>0</v>
      </c>
      <c r="E147" s="153">
        <v>0</v>
      </c>
      <c r="F147" s="153">
        <v>0</v>
      </c>
      <c r="G147" s="153">
        <v>0</v>
      </c>
      <c r="H147" s="154">
        <v>0</v>
      </c>
      <c r="I147" s="154">
        <v>0</v>
      </c>
      <c r="J147" s="154">
        <v>0</v>
      </c>
      <c r="K147" s="154">
        <v>0</v>
      </c>
      <c r="L147" s="154">
        <v>1</v>
      </c>
    </row>
    <row r="148" spans="1:12" s="15" customFormat="1" x14ac:dyDescent="0.25">
      <c r="A148" s="205"/>
      <c r="B148" s="24" t="s">
        <v>175</v>
      </c>
      <c r="C148" s="153">
        <v>1390.3898999999999</v>
      </c>
      <c r="D148" s="153">
        <v>0.74880000000000002</v>
      </c>
      <c r="E148" s="153">
        <v>4.9299999999999997E-2</v>
      </c>
      <c r="F148" s="153">
        <v>0</v>
      </c>
      <c r="G148" s="153">
        <v>0</v>
      </c>
      <c r="H148" s="154">
        <v>0</v>
      </c>
      <c r="I148" s="154">
        <v>0.74481687305798516</v>
      </c>
      <c r="J148" s="154">
        <v>0</v>
      </c>
      <c r="K148" s="154">
        <v>0</v>
      </c>
      <c r="L148" s="154">
        <v>0.25518312694201478</v>
      </c>
    </row>
    <row r="149" spans="1:12" s="15" customFormat="1" x14ac:dyDescent="0.25">
      <c r="A149" s="205"/>
      <c r="B149" s="24" t="s">
        <v>399</v>
      </c>
      <c r="C149" s="153">
        <v>0.67</v>
      </c>
      <c r="D149" s="153">
        <v>0.66</v>
      </c>
      <c r="E149" s="153">
        <v>0</v>
      </c>
      <c r="F149" s="153">
        <v>0.01</v>
      </c>
      <c r="G149" s="153">
        <v>0</v>
      </c>
      <c r="H149" s="154">
        <v>0</v>
      </c>
      <c r="I149" s="154">
        <v>1</v>
      </c>
      <c r="J149" s="154">
        <v>0</v>
      </c>
      <c r="K149" s="154">
        <v>0</v>
      </c>
      <c r="L149" s="154">
        <v>0</v>
      </c>
    </row>
    <row r="150" spans="1:12" s="15" customFormat="1" x14ac:dyDescent="0.25">
      <c r="A150" s="205"/>
      <c r="B150" s="24" t="s">
        <v>524</v>
      </c>
      <c r="C150" s="153">
        <v>0</v>
      </c>
      <c r="D150" s="153">
        <v>0</v>
      </c>
      <c r="E150" s="153">
        <v>0</v>
      </c>
      <c r="F150" s="153">
        <v>0</v>
      </c>
      <c r="G150" s="153">
        <v>0</v>
      </c>
      <c r="H150" s="154">
        <v>0</v>
      </c>
      <c r="I150" s="154">
        <v>1</v>
      </c>
      <c r="J150" s="154">
        <v>0</v>
      </c>
      <c r="K150" s="154">
        <v>0</v>
      </c>
      <c r="L150" s="154">
        <v>0</v>
      </c>
    </row>
    <row r="151" spans="1:12" s="15" customFormat="1" x14ac:dyDescent="0.25">
      <c r="A151" s="205"/>
      <c r="B151" s="24" t="s">
        <v>400</v>
      </c>
      <c r="C151" s="153">
        <v>0.66</v>
      </c>
      <c r="D151" s="153">
        <v>0.37</v>
      </c>
      <c r="E151" s="153">
        <v>0</v>
      </c>
      <c r="F151" s="153">
        <v>0.01</v>
      </c>
      <c r="G151" s="153">
        <v>0</v>
      </c>
      <c r="H151" s="154">
        <v>0</v>
      </c>
      <c r="I151" s="154">
        <v>1</v>
      </c>
      <c r="J151" s="154">
        <v>0</v>
      </c>
      <c r="K151" s="154">
        <v>0</v>
      </c>
      <c r="L151" s="154">
        <v>0</v>
      </c>
    </row>
    <row r="152" spans="1:12" s="15" customFormat="1" x14ac:dyDescent="0.25">
      <c r="A152" s="205"/>
      <c r="B152" s="24" t="s">
        <v>176</v>
      </c>
      <c r="C152" s="153">
        <v>935.81299999999999</v>
      </c>
      <c r="D152" s="153">
        <v>0.1517</v>
      </c>
      <c r="E152" s="153">
        <v>4.53E-2</v>
      </c>
      <c r="F152" s="153">
        <v>4.7000000000000002E-3</v>
      </c>
      <c r="G152" s="153">
        <v>0</v>
      </c>
      <c r="H152" s="154">
        <v>0</v>
      </c>
      <c r="I152" s="154">
        <v>1</v>
      </c>
      <c r="J152" s="154">
        <v>0</v>
      </c>
      <c r="K152" s="154">
        <v>0</v>
      </c>
      <c r="L152" s="154">
        <v>0</v>
      </c>
    </row>
    <row r="153" spans="1:12" s="15" customFormat="1" x14ac:dyDescent="0.25">
      <c r="A153" s="205"/>
      <c r="B153" s="24" t="s">
        <v>401</v>
      </c>
      <c r="C153" s="153">
        <v>0</v>
      </c>
      <c r="D153" s="153">
        <v>0</v>
      </c>
      <c r="E153" s="153">
        <v>0</v>
      </c>
      <c r="F153" s="153">
        <v>0</v>
      </c>
      <c r="G153" s="153">
        <v>0</v>
      </c>
      <c r="H153" s="154">
        <v>0</v>
      </c>
      <c r="I153" s="154">
        <v>0</v>
      </c>
      <c r="J153" s="154">
        <v>0</v>
      </c>
      <c r="K153" s="154">
        <v>0</v>
      </c>
      <c r="L153" s="154">
        <v>1</v>
      </c>
    </row>
    <row r="154" spans="1:12" s="15" customFormat="1" x14ac:dyDescent="0.25">
      <c r="A154" s="205"/>
      <c r="B154" s="24" t="s">
        <v>402</v>
      </c>
      <c r="C154" s="153">
        <v>0</v>
      </c>
      <c r="D154" s="153">
        <v>0</v>
      </c>
      <c r="E154" s="153">
        <v>0</v>
      </c>
      <c r="F154" s="153">
        <v>0</v>
      </c>
      <c r="G154" s="153">
        <v>0</v>
      </c>
      <c r="H154" s="154">
        <v>0</v>
      </c>
      <c r="I154" s="154">
        <v>0.99939285249300525</v>
      </c>
      <c r="J154" s="154">
        <v>0</v>
      </c>
      <c r="K154" s="154">
        <v>0</v>
      </c>
      <c r="L154" s="154">
        <v>6.0714750699467719E-4</v>
      </c>
    </row>
    <row r="155" spans="1:12" s="15" customFormat="1" x14ac:dyDescent="0.25">
      <c r="A155" s="205"/>
      <c r="B155" s="24" t="s">
        <v>403</v>
      </c>
      <c r="C155" s="153">
        <v>0</v>
      </c>
      <c r="D155" s="153">
        <v>0</v>
      </c>
      <c r="E155" s="153">
        <v>0</v>
      </c>
      <c r="F155" s="153">
        <v>0</v>
      </c>
      <c r="G155" s="153">
        <v>0</v>
      </c>
      <c r="H155" s="154">
        <v>0</v>
      </c>
      <c r="I155" s="154">
        <v>0</v>
      </c>
      <c r="J155" s="154">
        <v>0</v>
      </c>
      <c r="K155" s="154">
        <v>0</v>
      </c>
      <c r="L155" s="154">
        <v>1</v>
      </c>
    </row>
    <row r="156" spans="1:12" s="15" customFormat="1" ht="15" customHeight="1" x14ac:dyDescent="0.25">
      <c r="A156" s="205"/>
      <c r="B156" s="24" t="s">
        <v>526</v>
      </c>
      <c r="C156" s="153">
        <v>0</v>
      </c>
      <c r="D156" s="153">
        <v>0</v>
      </c>
      <c r="E156" s="153">
        <v>0</v>
      </c>
      <c r="F156" s="153">
        <v>0</v>
      </c>
      <c r="G156" s="153">
        <v>0</v>
      </c>
      <c r="H156" s="154">
        <v>0</v>
      </c>
      <c r="I156" s="154">
        <v>0</v>
      </c>
      <c r="J156" s="154">
        <v>0</v>
      </c>
      <c r="K156" s="154">
        <v>0</v>
      </c>
      <c r="L156" s="154">
        <v>1</v>
      </c>
    </row>
    <row r="157" spans="1:12" s="15" customFormat="1" x14ac:dyDescent="0.25">
      <c r="A157" s="205"/>
      <c r="B157" s="24" t="s">
        <v>179</v>
      </c>
      <c r="C157" s="153">
        <v>1129.3699999999999</v>
      </c>
      <c r="D157" s="153">
        <v>0.53</v>
      </c>
      <c r="E157" s="153">
        <v>1.659</v>
      </c>
      <c r="F157" s="153">
        <v>0.09</v>
      </c>
      <c r="G157" s="153">
        <v>0</v>
      </c>
      <c r="H157" s="154">
        <v>0</v>
      </c>
      <c r="I157" s="154">
        <v>1</v>
      </c>
      <c r="J157" s="154">
        <v>0</v>
      </c>
      <c r="K157" s="154">
        <v>0</v>
      </c>
      <c r="L157" s="154">
        <v>0</v>
      </c>
    </row>
    <row r="158" spans="1:12" s="15" customFormat="1" x14ac:dyDescent="0.25">
      <c r="A158" s="205"/>
      <c r="B158" s="24" t="s">
        <v>201</v>
      </c>
      <c r="C158" s="153">
        <v>873.43</v>
      </c>
      <c r="D158" s="153">
        <v>0.19</v>
      </c>
      <c r="E158" s="153">
        <v>0.05</v>
      </c>
      <c r="F158" s="153">
        <v>4.0000000000000001E-3</v>
      </c>
      <c r="G158" s="153">
        <v>0</v>
      </c>
      <c r="H158" s="154">
        <v>0</v>
      </c>
      <c r="I158" s="154">
        <v>1</v>
      </c>
      <c r="J158" s="154">
        <v>0</v>
      </c>
      <c r="K158" s="154">
        <v>0</v>
      </c>
      <c r="L158" s="154">
        <v>0</v>
      </c>
    </row>
    <row r="159" spans="1:12" s="15" customFormat="1" x14ac:dyDescent="0.25">
      <c r="A159" s="205"/>
      <c r="B159" s="24" t="s">
        <v>303</v>
      </c>
      <c r="C159" s="153">
        <v>812.08900000000006</v>
      </c>
      <c r="D159" s="153">
        <v>3.4000000000000002E-2</v>
      </c>
      <c r="E159" s="153">
        <v>1.7999999999999999E-2</v>
      </c>
      <c r="F159" s="153">
        <v>4.0000000000000001E-3</v>
      </c>
      <c r="G159" s="153">
        <v>0</v>
      </c>
      <c r="H159" s="154">
        <v>0</v>
      </c>
      <c r="I159" s="154">
        <v>1</v>
      </c>
      <c r="J159" s="154">
        <v>0</v>
      </c>
      <c r="K159" s="154">
        <v>0</v>
      </c>
      <c r="L159" s="154">
        <v>0</v>
      </c>
    </row>
    <row r="160" spans="1:12" s="15" customFormat="1" x14ac:dyDescent="0.25">
      <c r="A160" s="206"/>
      <c r="B160" s="24" t="s">
        <v>569</v>
      </c>
      <c r="C160" s="153">
        <v>0</v>
      </c>
      <c r="D160" s="153">
        <v>0</v>
      </c>
      <c r="E160" s="153">
        <v>0</v>
      </c>
      <c r="F160" s="153">
        <v>0</v>
      </c>
      <c r="G160" s="153">
        <v>0</v>
      </c>
      <c r="H160" s="154">
        <v>0</v>
      </c>
      <c r="I160" s="154">
        <v>0</v>
      </c>
      <c r="J160" s="154">
        <v>0</v>
      </c>
      <c r="K160" s="154">
        <v>0</v>
      </c>
      <c r="L160" s="154">
        <v>1</v>
      </c>
    </row>
    <row r="161" spans="1:12" s="15" customFormat="1" x14ac:dyDescent="0.25">
      <c r="A161" s="163"/>
      <c r="B161" s="24" t="s">
        <v>459</v>
      </c>
      <c r="C161" s="153">
        <v>0</v>
      </c>
      <c r="D161" s="153">
        <v>0</v>
      </c>
      <c r="E161" s="153">
        <v>0</v>
      </c>
      <c r="F161" s="153">
        <v>0</v>
      </c>
      <c r="G161" s="153">
        <v>0</v>
      </c>
      <c r="H161" s="154">
        <v>0</v>
      </c>
      <c r="I161" s="154">
        <v>0</v>
      </c>
      <c r="J161" s="154">
        <v>0</v>
      </c>
      <c r="K161" s="154">
        <v>1</v>
      </c>
      <c r="L161" s="154">
        <v>0</v>
      </c>
    </row>
    <row r="162" spans="1:12" s="15" customFormat="1" x14ac:dyDescent="0.25">
      <c r="A162" s="163"/>
      <c r="B162" s="24" t="s">
        <v>475</v>
      </c>
      <c r="C162" s="153">
        <v>0</v>
      </c>
      <c r="D162" s="153">
        <v>0</v>
      </c>
      <c r="E162" s="153">
        <v>0</v>
      </c>
      <c r="F162" s="153">
        <v>0</v>
      </c>
      <c r="G162" s="153">
        <v>0</v>
      </c>
      <c r="H162" s="154">
        <v>0</v>
      </c>
      <c r="I162" s="154">
        <v>0</v>
      </c>
      <c r="J162" s="154">
        <v>0</v>
      </c>
      <c r="K162" s="154">
        <v>1</v>
      </c>
      <c r="L162" s="154">
        <v>0</v>
      </c>
    </row>
    <row r="163" spans="1:12" s="15" customFormat="1" x14ac:dyDescent="0.25">
      <c r="A163" s="163"/>
      <c r="B163" s="24" t="s">
        <v>414</v>
      </c>
      <c r="C163" s="153">
        <v>0</v>
      </c>
      <c r="D163" s="153">
        <v>0</v>
      </c>
      <c r="E163" s="153">
        <v>0</v>
      </c>
      <c r="F163" s="153">
        <v>0</v>
      </c>
      <c r="G163" s="153">
        <v>0</v>
      </c>
      <c r="H163" s="154">
        <v>0</v>
      </c>
      <c r="I163" s="154">
        <v>0</v>
      </c>
      <c r="J163" s="154">
        <v>0</v>
      </c>
      <c r="K163" s="154">
        <v>1</v>
      </c>
      <c r="L163" s="154">
        <v>0</v>
      </c>
    </row>
    <row r="164" spans="1:12" s="15" customFormat="1" x14ac:dyDescent="0.25">
      <c r="A164" s="163"/>
      <c r="B164" s="24" t="s">
        <v>305</v>
      </c>
      <c r="C164" s="153">
        <v>0</v>
      </c>
      <c r="D164" s="153">
        <v>0</v>
      </c>
      <c r="E164" s="153">
        <v>0</v>
      </c>
      <c r="F164" s="153">
        <v>0</v>
      </c>
      <c r="G164" s="153">
        <v>0</v>
      </c>
      <c r="H164" s="154">
        <v>0</v>
      </c>
      <c r="I164" s="154">
        <v>0</v>
      </c>
      <c r="J164" s="154">
        <v>0</v>
      </c>
      <c r="K164" s="154">
        <v>1</v>
      </c>
      <c r="L164" s="154">
        <v>0</v>
      </c>
    </row>
    <row r="165" spans="1:12" s="15" customFormat="1" x14ac:dyDescent="0.25">
      <c r="A165" s="163"/>
      <c r="B165" s="24" t="s">
        <v>345</v>
      </c>
      <c r="C165" s="153">
        <v>0</v>
      </c>
      <c r="D165" s="153">
        <v>0</v>
      </c>
      <c r="E165" s="153">
        <v>0</v>
      </c>
      <c r="F165" s="153">
        <v>0</v>
      </c>
      <c r="G165" s="153">
        <v>0</v>
      </c>
      <c r="H165" s="154">
        <v>0</v>
      </c>
      <c r="I165" s="154">
        <v>0</v>
      </c>
      <c r="J165" s="154">
        <v>0</v>
      </c>
      <c r="K165" s="154">
        <v>1</v>
      </c>
      <c r="L165" s="154">
        <v>0</v>
      </c>
    </row>
    <row r="166" spans="1:12" s="15" customFormat="1" x14ac:dyDescent="0.25">
      <c r="A166" s="163"/>
      <c r="B166" s="24" t="s">
        <v>416</v>
      </c>
      <c r="C166" s="153">
        <v>0</v>
      </c>
      <c r="D166" s="153">
        <v>0</v>
      </c>
      <c r="E166" s="153">
        <v>0</v>
      </c>
      <c r="F166" s="153">
        <v>0</v>
      </c>
      <c r="G166" s="153">
        <v>0</v>
      </c>
      <c r="H166" s="154">
        <v>0</v>
      </c>
      <c r="I166" s="154">
        <v>0</v>
      </c>
      <c r="J166" s="154">
        <v>0</v>
      </c>
      <c r="K166" s="154">
        <v>1</v>
      </c>
      <c r="L166" s="154">
        <v>0</v>
      </c>
    </row>
    <row r="167" spans="1:12" s="15" customFormat="1" x14ac:dyDescent="0.25">
      <c r="A167" s="163"/>
      <c r="B167" s="24" t="s">
        <v>57</v>
      </c>
      <c r="C167" s="153">
        <v>0</v>
      </c>
      <c r="D167" s="153">
        <v>0</v>
      </c>
      <c r="E167" s="153">
        <v>0</v>
      </c>
      <c r="F167" s="153">
        <v>0</v>
      </c>
      <c r="G167" s="153">
        <v>0</v>
      </c>
      <c r="H167" s="154">
        <v>0</v>
      </c>
      <c r="I167" s="154">
        <v>0</v>
      </c>
      <c r="J167" s="154">
        <v>0</v>
      </c>
      <c r="K167" s="154">
        <v>1</v>
      </c>
      <c r="L167" s="154">
        <v>0</v>
      </c>
    </row>
    <row r="168" spans="1:12" s="15" customFormat="1" x14ac:dyDescent="0.25">
      <c r="A168" s="163"/>
      <c r="B168" s="24" t="s">
        <v>417</v>
      </c>
      <c r="C168" s="153">
        <v>0</v>
      </c>
      <c r="D168" s="153">
        <v>0</v>
      </c>
      <c r="E168" s="153">
        <v>0</v>
      </c>
      <c r="F168" s="153">
        <v>0</v>
      </c>
      <c r="G168" s="153">
        <v>0</v>
      </c>
      <c r="H168" s="154">
        <v>0</v>
      </c>
      <c r="I168" s="154">
        <v>0</v>
      </c>
      <c r="J168" s="154">
        <v>0</v>
      </c>
      <c r="K168" s="154">
        <v>1</v>
      </c>
      <c r="L168" s="154">
        <v>0</v>
      </c>
    </row>
    <row r="169" spans="1:12" s="15" customFormat="1" x14ac:dyDescent="0.25">
      <c r="A169" s="163"/>
      <c r="B169" s="24" t="s">
        <v>267</v>
      </c>
      <c r="C169" s="153">
        <v>0</v>
      </c>
      <c r="D169" s="153">
        <v>0</v>
      </c>
      <c r="E169" s="153">
        <v>0</v>
      </c>
      <c r="F169" s="153">
        <v>0</v>
      </c>
      <c r="G169" s="153">
        <v>0</v>
      </c>
      <c r="H169" s="154">
        <v>0</v>
      </c>
      <c r="I169" s="154">
        <v>0</v>
      </c>
      <c r="J169" s="154">
        <v>0</v>
      </c>
      <c r="K169" s="154">
        <v>1</v>
      </c>
      <c r="L169" s="154">
        <v>0</v>
      </c>
    </row>
    <row r="170" spans="1:12" s="15" customFormat="1" x14ac:dyDescent="0.25">
      <c r="A170" s="163"/>
      <c r="B170" s="24" t="s">
        <v>529</v>
      </c>
      <c r="C170" s="153">
        <v>0</v>
      </c>
      <c r="D170" s="153">
        <v>0</v>
      </c>
      <c r="E170" s="153">
        <v>0</v>
      </c>
      <c r="F170" s="153">
        <v>0</v>
      </c>
      <c r="G170" s="153">
        <v>0</v>
      </c>
      <c r="H170" s="154">
        <v>0</v>
      </c>
      <c r="I170" s="154">
        <v>0</v>
      </c>
      <c r="J170" s="154">
        <v>0</v>
      </c>
      <c r="K170" s="154">
        <v>1</v>
      </c>
      <c r="L170" s="154">
        <v>0</v>
      </c>
    </row>
    <row r="171" spans="1:12" s="15" customFormat="1" x14ac:dyDescent="0.25">
      <c r="A171" s="163"/>
      <c r="B171" s="24" t="s">
        <v>227</v>
      </c>
      <c r="C171" s="153">
        <v>0</v>
      </c>
      <c r="D171" s="153">
        <v>0</v>
      </c>
      <c r="E171" s="153">
        <v>0</v>
      </c>
      <c r="F171" s="153">
        <v>0</v>
      </c>
      <c r="G171" s="153">
        <v>0</v>
      </c>
      <c r="H171" s="154">
        <v>0</v>
      </c>
      <c r="I171" s="154">
        <v>0</v>
      </c>
      <c r="J171" s="154">
        <v>0</v>
      </c>
      <c r="K171" s="154">
        <v>1</v>
      </c>
      <c r="L171" s="154">
        <v>0</v>
      </c>
    </row>
    <row r="172" spans="1:12" s="15" customFormat="1" x14ac:dyDescent="0.25">
      <c r="A172" s="163"/>
      <c r="B172" s="24" t="s">
        <v>228</v>
      </c>
      <c r="C172" s="153">
        <v>0</v>
      </c>
      <c r="D172" s="153">
        <v>0</v>
      </c>
      <c r="E172" s="153">
        <v>0</v>
      </c>
      <c r="F172" s="153">
        <v>0</v>
      </c>
      <c r="G172" s="153">
        <v>0</v>
      </c>
      <c r="H172" s="154">
        <v>0</v>
      </c>
      <c r="I172" s="154">
        <v>0</v>
      </c>
      <c r="J172" s="154">
        <v>0</v>
      </c>
      <c r="K172" s="154">
        <v>1</v>
      </c>
      <c r="L172" s="154">
        <v>0</v>
      </c>
    </row>
    <row r="173" spans="1:12" s="15" customFormat="1" ht="15" customHeight="1" x14ac:dyDescent="0.25">
      <c r="A173" s="163"/>
      <c r="B173" s="24" t="s">
        <v>229</v>
      </c>
      <c r="C173" s="153">
        <v>0</v>
      </c>
      <c r="D173" s="153">
        <v>0</v>
      </c>
      <c r="E173" s="153">
        <v>0</v>
      </c>
      <c r="F173" s="153">
        <v>0</v>
      </c>
      <c r="G173" s="153">
        <v>0</v>
      </c>
      <c r="H173" s="154">
        <v>0</v>
      </c>
      <c r="I173" s="154">
        <v>0</v>
      </c>
      <c r="J173" s="154">
        <v>0</v>
      </c>
      <c r="K173" s="154">
        <v>1</v>
      </c>
      <c r="L173" s="154">
        <v>0</v>
      </c>
    </row>
    <row r="174" spans="1:12" s="15" customFormat="1" x14ac:dyDescent="0.25">
      <c r="A174" s="163"/>
      <c r="B174" s="24" t="s">
        <v>418</v>
      </c>
      <c r="C174" s="153">
        <v>0</v>
      </c>
      <c r="D174" s="153">
        <v>0</v>
      </c>
      <c r="E174" s="153">
        <v>0</v>
      </c>
      <c r="F174" s="153">
        <v>0</v>
      </c>
      <c r="G174" s="153">
        <v>0</v>
      </c>
      <c r="H174" s="154">
        <v>0</v>
      </c>
      <c r="I174" s="154">
        <v>0</v>
      </c>
      <c r="J174" s="154">
        <v>0</v>
      </c>
      <c r="K174" s="154">
        <v>1</v>
      </c>
      <c r="L174" s="154">
        <v>0</v>
      </c>
    </row>
    <row r="175" spans="1:12" x14ac:dyDescent="0.25">
      <c r="A175" s="163"/>
      <c r="B175" s="24" t="s">
        <v>477</v>
      </c>
      <c r="C175" s="153">
        <v>0</v>
      </c>
      <c r="D175" s="153">
        <v>0</v>
      </c>
      <c r="E175" s="153">
        <v>0</v>
      </c>
      <c r="F175" s="153">
        <v>0</v>
      </c>
      <c r="G175" s="153">
        <v>0</v>
      </c>
      <c r="H175" s="154">
        <v>0</v>
      </c>
      <c r="I175" s="154">
        <v>0</v>
      </c>
      <c r="J175" s="154">
        <v>0</v>
      </c>
      <c r="K175" s="154">
        <v>1</v>
      </c>
      <c r="L175" s="154">
        <v>0</v>
      </c>
    </row>
    <row r="176" spans="1:12" x14ac:dyDescent="0.25">
      <c r="A176" s="163"/>
      <c r="B176" s="24" t="s">
        <v>188</v>
      </c>
      <c r="C176" s="153">
        <v>0</v>
      </c>
      <c r="D176" s="153">
        <v>0</v>
      </c>
      <c r="E176" s="153">
        <v>0</v>
      </c>
      <c r="F176" s="153">
        <v>0</v>
      </c>
      <c r="G176" s="153">
        <v>0</v>
      </c>
      <c r="H176" s="154">
        <v>0</v>
      </c>
      <c r="I176" s="154">
        <v>0</v>
      </c>
      <c r="J176" s="154">
        <v>0</v>
      </c>
      <c r="K176" s="154">
        <v>1</v>
      </c>
      <c r="L176" s="154">
        <v>0</v>
      </c>
    </row>
    <row r="177" spans="1:12" x14ac:dyDescent="0.25">
      <c r="A177" s="163"/>
      <c r="B177" s="24" t="s">
        <v>268</v>
      </c>
      <c r="C177" s="153">
        <v>0</v>
      </c>
      <c r="D177" s="153">
        <v>0</v>
      </c>
      <c r="E177" s="153">
        <v>0</v>
      </c>
      <c r="F177" s="153">
        <v>0</v>
      </c>
      <c r="G177" s="153">
        <v>0</v>
      </c>
      <c r="H177" s="154">
        <v>0</v>
      </c>
      <c r="I177" s="154">
        <v>0</v>
      </c>
      <c r="J177" s="154">
        <v>0</v>
      </c>
      <c r="K177" s="154">
        <v>1</v>
      </c>
      <c r="L177" s="154">
        <v>0</v>
      </c>
    </row>
    <row r="178" spans="1:12" x14ac:dyDescent="0.25">
      <c r="A178" s="163"/>
      <c r="B178" s="24" t="s">
        <v>346</v>
      </c>
      <c r="C178" s="153">
        <v>0</v>
      </c>
      <c r="D178" s="153">
        <v>0</v>
      </c>
      <c r="E178" s="153">
        <v>0</v>
      </c>
      <c r="F178" s="153">
        <v>0</v>
      </c>
      <c r="G178" s="153">
        <v>0</v>
      </c>
      <c r="H178" s="154">
        <v>0</v>
      </c>
      <c r="I178" s="154">
        <v>0</v>
      </c>
      <c r="J178" s="154">
        <v>0</v>
      </c>
      <c r="K178" s="154">
        <v>1</v>
      </c>
      <c r="L178" s="154">
        <v>0</v>
      </c>
    </row>
    <row r="179" spans="1:12" x14ac:dyDescent="0.25">
      <c r="A179" s="163"/>
      <c r="B179" s="24" t="s">
        <v>347</v>
      </c>
      <c r="C179" s="153">
        <v>0</v>
      </c>
      <c r="D179" s="153">
        <v>0</v>
      </c>
      <c r="E179" s="153">
        <v>0</v>
      </c>
      <c r="F179" s="153">
        <v>0</v>
      </c>
      <c r="G179" s="153">
        <v>0</v>
      </c>
      <c r="H179" s="154">
        <v>0</v>
      </c>
      <c r="I179" s="154">
        <v>0</v>
      </c>
      <c r="J179" s="154">
        <v>0</v>
      </c>
      <c r="K179" s="154">
        <v>1</v>
      </c>
      <c r="L179" s="154">
        <v>0</v>
      </c>
    </row>
    <row r="180" spans="1:12" x14ac:dyDescent="0.25">
      <c r="A180" s="163"/>
      <c r="B180" s="24" t="s">
        <v>61</v>
      </c>
      <c r="C180" s="153">
        <v>2363.8584390000001</v>
      </c>
      <c r="D180" s="153">
        <v>3.7170709999999998</v>
      </c>
      <c r="E180" s="153">
        <v>9.4155000000000003E-2</v>
      </c>
      <c r="F180" s="153">
        <v>0.15812699999999999</v>
      </c>
      <c r="G180" s="153">
        <v>0</v>
      </c>
      <c r="H180" s="154">
        <v>0</v>
      </c>
      <c r="I180" s="154">
        <v>0</v>
      </c>
      <c r="J180" s="154">
        <v>0</v>
      </c>
      <c r="K180" s="154">
        <v>1</v>
      </c>
      <c r="L180" s="154">
        <v>0</v>
      </c>
    </row>
    <row r="181" spans="1:12" x14ac:dyDescent="0.25">
      <c r="A181" s="163"/>
      <c r="B181" s="24" t="s">
        <v>531</v>
      </c>
      <c r="C181" s="153">
        <v>3224.9</v>
      </c>
      <c r="D181" s="153">
        <v>1497.68</v>
      </c>
      <c r="E181" s="153">
        <v>224.92</v>
      </c>
      <c r="F181" s="153">
        <v>177.9</v>
      </c>
      <c r="G181" s="153">
        <v>0</v>
      </c>
      <c r="H181" s="154">
        <v>0</v>
      </c>
      <c r="I181" s="154">
        <v>0</v>
      </c>
      <c r="J181" s="154">
        <v>0</v>
      </c>
      <c r="K181" s="154">
        <v>1</v>
      </c>
      <c r="L181" s="154">
        <v>0</v>
      </c>
    </row>
    <row r="182" spans="1:12" x14ac:dyDescent="0.25">
      <c r="A182" s="163"/>
      <c r="B182" s="24" t="s">
        <v>62</v>
      </c>
      <c r="C182" s="153">
        <v>3224.9</v>
      </c>
      <c r="D182" s="153">
        <v>1497.68</v>
      </c>
      <c r="E182" s="153">
        <v>224.92</v>
      </c>
      <c r="F182" s="153">
        <v>177.9</v>
      </c>
      <c r="G182" s="153">
        <v>0</v>
      </c>
      <c r="H182" s="154">
        <v>0</v>
      </c>
      <c r="I182" s="154">
        <v>0</v>
      </c>
      <c r="J182" s="154">
        <v>0</v>
      </c>
      <c r="K182" s="154">
        <v>1</v>
      </c>
      <c r="L182" s="154">
        <v>0</v>
      </c>
    </row>
    <row r="183" spans="1:12" x14ac:dyDescent="0.25">
      <c r="A183" s="163"/>
      <c r="B183" s="24" t="s">
        <v>530</v>
      </c>
      <c r="C183" s="153">
        <v>0</v>
      </c>
      <c r="D183" s="153">
        <v>0</v>
      </c>
      <c r="E183" s="153">
        <v>0</v>
      </c>
      <c r="F183" s="153">
        <v>0</v>
      </c>
      <c r="G183" s="153">
        <v>0</v>
      </c>
      <c r="H183" s="154">
        <v>0</v>
      </c>
      <c r="I183" s="154">
        <v>0</v>
      </c>
      <c r="J183" s="154">
        <v>0</v>
      </c>
      <c r="K183" s="154">
        <v>1</v>
      </c>
      <c r="L183" s="154">
        <v>0</v>
      </c>
    </row>
    <row r="184" spans="1:12" x14ac:dyDescent="0.25">
      <c r="A184" s="163"/>
      <c r="B184" s="24" t="s">
        <v>478</v>
      </c>
      <c r="C184" s="153">
        <v>0</v>
      </c>
      <c r="D184" s="153">
        <v>0</v>
      </c>
      <c r="E184" s="153">
        <v>0</v>
      </c>
      <c r="F184" s="153">
        <v>0</v>
      </c>
      <c r="G184" s="153">
        <v>0</v>
      </c>
      <c r="H184" s="154">
        <v>0</v>
      </c>
      <c r="I184" s="154">
        <v>0</v>
      </c>
      <c r="J184" s="154">
        <v>0</v>
      </c>
      <c r="K184" s="154">
        <v>1</v>
      </c>
      <c r="L184" s="154">
        <v>0</v>
      </c>
    </row>
    <row r="185" spans="1:12" x14ac:dyDescent="0.25">
      <c r="A185" s="163"/>
      <c r="B185" s="24" t="s">
        <v>349</v>
      </c>
      <c r="C185" s="153">
        <v>0</v>
      </c>
      <c r="D185" s="153">
        <v>0</v>
      </c>
      <c r="E185" s="153">
        <v>0</v>
      </c>
      <c r="F185" s="153">
        <v>0</v>
      </c>
      <c r="G185" s="153">
        <v>0</v>
      </c>
      <c r="H185" s="154">
        <v>0</v>
      </c>
      <c r="I185" s="154">
        <v>0</v>
      </c>
      <c r="J185" s="154">
        <v>0</v>
      </c>
      <c r="K185" s="154">
        <v>1</v>
      </c>
      <c r="L185" s="154">
        <v>0</v>
      </c>
    </row>
    <row r="186" spans="1:12" x14ac:dyDescent="0.25">
      <c r="A186" s="163"/>
      <c r="B186" s="24" t="s">
        <v>350</v>
      </c>
      <c r="C186" s="153">
        <v>0</v>
      </c>
      <c r="D186" s="153">
        <v>0</v>
      </c>
      <c r="E186" s="153">
        <v>0</v>
      </c>
      <c r="F186" s="153">
        <v>0</v>
      </c>
      <c r="G186" s="153">
        <v>0</v>
      </c>
      <c r="H186" s="154">
        <v>0</v>
      </c>
      <c r="I186" s="154">
        <v>0</v>
      </c>
      <c r="J186" s="154">
        <v>0</v>
      </c>
      <c r="K186" s="154">
        <v>1</v>
      </c>
      <c r="L186" s="154">
        <v>0</v>
      </c>
    </row>
    <row r="187" spans="1:12" x14ac:dyDescent="0.25">
      <c r="A187" s="163"/>
      <c r="B187" s="24" t="s">
        <v>63</v>
      </c>
      <c r="C187" s="153">
        <v>0</v>
      </c>
      <c r="D187" s="153">
        <v>0</v>
      </c>
      <c r="E187" s="153">
        <v>0</v>
      </c>
      <c r="F187" s="153">
        <v>0</v>
      </c>
      <c r="G187" s="153">
        <v>0</v>
      </c>
      <c r="H187" s="154">
        <v>0</v>
      </c>
      <c r="I187" s="154">
        <v>0</v>
      </c>
      <c r="J187" s="154">
        <v>0</v>
      </c>
      <c r="K187" s="154">
        <v>1</v>
      </c>
      <c r="L187" s="154">
        <v>0</v>
      </c>
    </row>
    <row r="188" spans="1:12" x14ac:dyDescent="0.25">
      <c r="A188" s="163"/>
      <c r="B188" s="24" t="s">
        <v>420</v>
      </c>
      <c r="C188" s="153">
        <v>0</v>
      </c>
      <c r="D188" s="153">
        <v>0</v>
      </c>
      <c r="E188" s="153">
        <v>0</v>
      </c>
      <c r="F188" s="153">
        <v>0</v>
      </c>
      <c r="G188" s="153">
        <v>0</v>
      </c>
      <c r="H188" s="154">
        <v>0</v>
      </c>
      <c r="I188" s="154">
        <v>0</v>
      </c>
      <c r="J188" s="154">
        <v>0</v>
      </c>
      <c r="K188" s="154">
        <v>1</v>
      </c>
      <c r="L188" s="154">
        <v>0</v>
      </c>
    </row>
    <row r="189" spans="1:12" x14ac:dyDescent="0.25">
      <c r="A189" s="163"/>
      <c r="B189" s="24" t="s">
        <v>306</v>
      </c>
      <c r="C189" s="153">
        <v>0</v>
      </c>
      <c r="D189" s="153">
        <v>0</v>
      </c>
      <c r="E189" s="153">
        <v>0</v>
      </c>
      <c r="F189" s="153">
        <v>0</v>
      </c>
      <c r="G189" s="153">
        <v>0</v>
      </c>
      <c r="H189" s="154">
        <v>0</v>
      </c>
      <c r="I189" s="154">
        <v>0</v>
      </c>
      <c r="J189" s="154">
        <v>0</v>
      </c>
      <c r="K189" s="154">
        <v>1</v>
      </c>
      <c r="L189" s="154">
        <v>0</v>
      </c>
    </row>
    <row r="190" spans="1:12" x14ac:dyDescent="0.25">
      <c r="A190" s="163"/>
      <c r="B190" s="24" t="s">
        <v>479</v>
      </c>
      <c r="C190" s="153">
        <v>0</v>
      </c>
      <c r="D190" s="153">
        <v>0</v>
      </c>
      <c r="E190" s="153">
        <v>0</v>
      </c>
      <c r="F190" s="153">
        <v>0</v>
      </c>
      <c r="G190" s="153">
        <v>0</v>
      </c>
      <c r="H190" s="154">
        <v>0</v>
      </c>
      <c r="I190" s="154">
        <v>0</v>
      </c>
      <c r="J190" s="154">
        <v>0</v>
      </c>
      <c r="K190" s="154">
        <v>1</v>
      </c>
      <c r="L190" s="154">
        <v>0</v>
      </c>
    </row>
    <row r="191" spans="1:12" x14ac:dyDescent="0.25">
      <c r="A191" s="163"/>
      <c r="B191" s="24" t="s">
        <v>271</v>
      </c>
      <c r="C191" s="153">
        <v>0</v>
      </c>
      <c r="D191" s="153">
        <v>0</v>
      </c>
      <c r="E191" s="153">
        <v>0</v>
      </c>
      <c r="F191" s="153">
        <v>0</v>
      </c>
      <c r="G191" s="153">
        <v>0</v>
      </c>
      <c r="H191" s="154">
        <v>0</v>
      </c>
      <c r="I191" s="154">
        <v>0</v>
      </c>
      <c r="J191" s="154">
        <v>0</v>
      </c>
      <c r="K191" s="154">
        <v>1</v>
      </c>
      <c r="L191" s="154">
        <v>0</v>
      </c>
    </row>
    <row r="192" spans="1:12" x14ac:dyDescent="0.25">
      <c r="A192" s="163"/>
      <c r="B192" s="24" t="s">
        <v>64</v>
      </c>
      <c r="C192" s="153">
        <v>0</v>
      </c>
      <c r="D192" s="153">
        <v>0</v>
      </c>
      <c r="E192" s="153">
        <v>0</v>
      </c>
      <c r="F192" s="153">
        <v>0</v>
      </c>
      <c r="G192" s="153">
        <v>0</v>
      </c>
      <c r="H192" s="154">
        <v>0</v>
      </c>
      <c r="I192" s="154">
        <v>0</v>
      </c>
      <c r="J192" s="154">
        <v>0</v>
      </c>
      <c r="K192" s="154">
        <v>1</v>
      </c>
      <c r="L192" s="154">
        <v>0</v>
      </c>
    </row>
    <row r="193" spans="1:12" x14ac:dyDescent="0.25">
      <c r="A193" s="163"/>
      <c r="B193" s="24" t="s">
        <v>351</v>
      </c>
      <c r="C193" s="153">
        <v>0</v>
      </c>
      <c r="D193" s="153">
        <v>0</v>
      </c>
      <c r="E193" s="153">
        <v>0</v>
      </c>
      <c r="F193" s="153">
        <v>0</v>
      </c>
      <c r="G193" s="153">
        <v>0</v>
      </c>
      <c r="H193" s="154">
        <v>0</v>
      </c>
      <c r="I193" s="154">
        <v>0</v>
      </c>
      <c r="J193" s="154">
        <v>0</v>
      </c>
      <c r="K193" s="154">
        <v>1</v>
      </c>
      <c r="L193" s="154">
        <v>0</v>
      </c>
    </row>
    <row r="194" spans="1:12" x14ac:dyDescent="0.25">
      <c r="A194" s="163"/>
      <c r="B194" s="24" t="s">
        <v>66</v>
      </c>
      <c r="C194" s="153">
        <v>0</v>
      </c>
      <c r="D194" s="153">
        <v>0</v>
      </c>
      <c r="E194" s="153">
        <v>0</v>
      </c>
      <c r="F194" s="153">
        <v>0</v>
      </c>
      <c r="G194" s="153">
        <v>0</v>
      </c>
      <c r="H194" s="154">
        <v>0</v>
      </c>
      <c r="I194" s="154">
        <v>0</v>
      </c>
      <c r="J194" s="154">
        <v>0</v>
      </c>
      <c r="K194" s="154">
        <v>1</v>
      </c>
      <c r="L194" s="154">
        <v>0</v>
      </c>
    </row>
    <row r="195" spans="1:12" x14ac:dyDescent="0.25">
      <c r="A195" s="163"/>
      <c r="B195" s="24" t="s">
        <v>230</v>
      </c>
      <c r="C195" s="153">
        <v>0</v>
      </c>
      <c r="D195" s="153">
        <v>0</v>
      </c>
      <c r="E195" s="153">
        <v>0</v>
      </c>
      <c r="F195" s="153">
        <v>0</v>
      </c>
      <c r="G195" s="153">
        <v>0</v>
      </c>
      <c r="H195" s="154">
        <v>0</v>
      </c>
      <c r="I195" s="154">
        <v>0</v>
      </c>
      <c r="J195" s="154">
        <v>0</v>
      </c>
      <c r="K195" s="154">
        <v>1</v>
      </c>
      <c r="L195" s="154">
        <v>0</v>
      </c>
    </row>
    <row r="196" spans="1:12" x14ac:dyDescent="0.25">
      <c r="A196" s="163"/>
      <c r="B196" s="24" t="s">
        <v>480</v>
      </c>
      <c r="C196" s="153">
        <v>0</v>
      </c>
      <c r="D196" s="153">
        <v>0</v>
      </c>
      <c r="E196" s="153">
        <v>0</v>
      </c>
      <c r="F196" s="153">
        <v>0</v>
      </c>
      <c r="G196" s="153">
        <v>0</v>
      </c>
      <c r="H196" s="154">
        <v>0</v>
      </c>
      <c r="I196" s="154">
        <v>0</v>
      </c>
      <c r="J196" s="154">
        <v>0</v>
      </c>
      <c r="K196" s="154">
        <v>1</v>
      </c>
      <c r="L196" s="154">
        <v>0</v>
      </c>
    </row>
    <row r="197" spans="1:12" x14ac:dyDescent="0.25">
      <c r="A197" s="163"/>
      <c r="B197" s="24" t="s">
        <v>481</v>
      </c>
      <c r="C197" s="153">
        <v>0</v>
      </c>
      <c r="D197" s="153">
        <v>0</v>
      </c>
      <c r="E197" s="153">
        <v>0</v>
      </c>
      <c r="F197" s="153">
        <v>0</v>
      </c>
      <c r="G197" s="153">
        <v>0</v>
      </c>
      <c r="H197" s="154">
        <v>0</v>
      </c>
      <c r="I197" s="154">
        <v>0</v>
      </c>
      <c r="J197" s="154">
        <v>0</v>
      </c>
      <c r="K197" s="154">
        <v>1</v>
      </c>
      <c r="L197" s="154">
        <v>0</v>
      </c>
    </row>
    <row r="198" spans="1:12" x14ac:dyDescent="0.25">
      <c r="A198" s="163"/>
      <c r="B198" s="24" t="s">
        <v>202</v>
      </c>
      <c r="C198" s="153">
        <v>0</v>
      </c>
      <c r="D198" s="153">
        <v>0</v>
      </c>
      <c r="E198" s="153">
        <v>0</v>
      </c>
      <c r="F198" s="153">
        <v>0</v>
      </c>
      <c r="G198" s="153">
        <v>0</v>
      </c>
      <c r="H198" s="154">
        <v>0</v>
      </c>
      <c r="I198" s="154">
        <v>0</v>
      </c>
      <c r="J198" s="154">
        <v>0</v>
      </c>
      <c r="K198" s="154">
        <v>1</v>
      </c>
      <c r="L198" s="154">
        <v>0</v>
      </c>
    </row>
    <row r="199" spans="1:12" x14ac:dyDescent="0.25">
      <c r="A199" s="163"/>
      <c r="B199" s="24" t="s">
        <v>532</v>
      </c>
      <c r="C199" s="153">
        <v>0</v>
      </c>
      <c r="D199" s="153">
        <v>0</v>
      </c>
      <c r="E199" s="153">
        <v>0</v>
      </c>
      <c r="F199" s="153">
        <v>0</v>
      </c>
      <c r="G199" s="153">
        <v>0</v>
      </c>
      <c r="H199" s="154">
        <v>0</v>
      </c>
      <c r="I199" s="154">
        <v>0</v>
      </c>
      <c r="J199" s="154">
        <v>0</v>
      </c>
      <c r="K199" s="154">
        <v>1</v>
      </c>
      <c r="L199" s="154">
        <v>0</v>
      </c>
    </row>
    <row r="200" spans="1:12" x14ac:dyDescent="0.25">
      <c r="A200" s="163"/>
      <c r="B200" s="24" t="s">
        <v>352</v>
      </c>
      <c r="C200" s="153">
        <v>0</v>
      </c>
      <c r="D200" s="153">
        <v>0</v>
      </c>
      <c r="E200" s="153">
        <v>0</v>
      </c>
      <c r="F200" s="153">
        <v>0</v>
      </c>
      <c r="G200" s="153">
        <v>0</v>
      </c>
      <c r="H200" s="154">
        <v>0</v>
      </c>
      <c r="I200" s="154">
        <v>0</v>
      </c>
      <c r="J200" s="154">
        <v>0</v>
      </c>
      <c r="K200" s="154">
        <v>1</v>
      </c>
      <c r="L200" s="154">
        <v>0</v>
      </c>
    </row>
    <row r="201" spans="1:12" x14ac:dyDescent="0.25">
      <c r="A201" s="163"/>
      <c r="B201" s="24" t="s">
        <v>272</v>
      </c>
      <c r="C201" s="153">
        <v>0</v>
      </c>
      <c r="D201" s="153">
        <v>0</v>
      </c>
      <c r="E201" s="153">
        <v>0</v>
      </c>
      <c r="F201" s="153">
        <v>0</v>
      </c>
      <c r="G201" s="153">
        <v>0</v>
      </c>
      <c r="H201" s="154">
        <v>0</v>
      </c>
      <c r="I201" s="154">
        <v>0</v>
      </c>
      <c r="J201" s="154">
        <v>0</v>
      </c>
      <c r="K201" s="154">
        <v>1</v>
      </c>
      <c r="L201" s="154">
        <v>0</v>
      </c>
    </row>
    <row r="202" spans="1:12" x14ac:dyDescent="0.25">
      <c r="A202" s="163"/>
      <c r="B202" s="24" t="s">
        <v>69</v>
      </c>
      <c r="C202" s="153">
        <v>0</v>
      </c>
      <c r="D202" s="153">
        <v>0</v>
      </c>
      <c r="E202" s="153">
        <v>0</v>
      </c>
      <c r="F202" s="153">
        <v>0</v>
      </c>
      <c r="G202" s="153">
        <v>0</v>
      </c>
      <c r="H202" s="154">
        <v>0</v>
      </c>
      <c r="I202" s="154">
        <v>0</v>
      </c>
      <c r="J202" s="154">
        <v>0</v>
      </c>
      <c r="K202" s="154">
        <v>1</v>
      </c>
      <c r="L202" s="154">
        <v>0</v>
      </c>
    </row>
    <row r="203" spans="1:12" x14ac:dyDescent="0.25">
      <c r="A203" s="163"/>
      <c r="B203" s="24" t="s">
        <v>482</v>
      </c>
      <c r="C203" s="153">
        <v>0</v>
      </c>
      <c r="D203" s="153">
        <v>0</v>
      </c>
      <c r="E203" s="153">
        <v>0</v>
      </c>
      <c r="F203" s="153">
        <v>0</v>
      </c>
      <c r="G203" s="153">
        <v>0</v>
      </c>
      <c r="H203" s="154">
        <v>0</v>
      </c>
      <c r="I203" s="154">
        <v>0</v>
      </c>
      <c r="J203" s="154">
        <v>0</v>
      </c>
      <c r="K203" s="154">
        <v>1</v>
      </c>
      <c r="L203" s="154">
        <v>0</v>
      </c>
    </row>
    <row r="204" spans="1:12" x14ac:dyDescent="0.25">
      <c r="A204" s="163"/>
      <c r="B204" s="24" t="s">
        <v>422</v>
      </c>
      <c r="C204" s="153">
        <v>0</v>
      </c>
      <c r="D204" s="153">
        <v>0</v>
      </c>
      <c r="E204" s="153">
        <v>0</v>
      </c>
      <c r="F204" s="153">
        <v>0</v>
      </c>
      <c r="G204" s="153">
        <v>0</v>
      </c>
      <c r="H204" s="154">
        <v>0</v>
      </c>
      <c r="I204" s="154">
        <v>0</v>
      </c>
      <c r="J204" s="154">
        <v>0</v>
      </c>
      <c r="K204" s="154">
        <v>1</v>
      </c>
      <c r="L204" s="154">
        <v>0</v>
      </c>
    </row>
    <row r="205" spans="1:12" x14ac:dyDescent="0.25">
      <c r="A205" s="163"/>
      <c r="B205" s="24" t="s">
        <v>423</v>
      </c>
      <c r="C205" s="153">
        <v>0</v>
      </c>
      <c r="D205" s="153">
        <v>0</v>
      </c>
      <c r="E205" s="153">
        <v>0</v>
      </c>
      <c r="F205" s="153">
        <v>0</v>
      </c>
      <c r="G205" s="153">
        <v>0</v>
      </c>
      <c r="H205" s="154">
        <v>0</v>
      </c>
      <c r="I205" s="154">
        <v>0</v>
      </c>
      <c r="J205" s="154">
        <v>0</v>
      </c>
      <c r="K205" s="154">
        <v>1</v>
      </c>
      <c r="L205" s="154">
        <v>0</v>
      </c>
    </row>
    <row r="206" spans="1:12" x14ac:dyDescent="0.25">
      <c r="A206" s="163"/>
      <c r="B206" s="24" t="s">
        <v>307</v>
      </c>
      <c r="C206" s="153">
        <v>0</v>
      </c>
      <c r="D206" s="153">
        <v>0</v>
      </c>
      <c r="E206" s="153">
        <v>0</v>
      </c>
      <c r="F206" s="153">
        <v>0</v>
      </c>
      <c r="G206" s="153">
        <v>0</v>
      </c>
      <c r="H206" s="154">
        <v>0</v>
      </c>
      <c r="I206" s="154">
        <v>0</v>
      </c>
      <c r="J206" s="154">
        <v>0</v>
      </c>
      <c r="K206" s="154">
        <v>1</v>
      </c>
      <c r="L206" s="154">
        <v>0</v>
      </c>
    </row>
    <row r="207" spans="1:12" x14ac:dyDescent="0.25">
      <c r="A207" s="163"/>
      <c r="B207" s="24" t="s">
        <v>273</v>
      </c>
      <c r="C207" s="153">
        <v>0</v>
      </c>
      <c r="D207" s="153">
        <v>0</v>
      </c>
      <c r="E207" s="153">
        <v>0</v>
      </c>
      <c r="F207" s="153">
        <v>0</v>
      </c>
      <c r="G207" s="153">
        <v>0</v>
      </c>
      <c r="H207" s="154">
        <v>0</v>
      </c>
      <c r="I207" s="154">
        <v>0</v>
      </c>
      <c r="J207" s="154">
        <v>0</v>
      </c>
      <c r="K207" s="154">
        <v>1</v>
      </c>
      <c r="L207" s="154">
        <v>0</v>
      </c>
    </row>
    <row r="208" spans="1:12" x14ac:dyDescent="0.25">
      <c r="A208" s="163"/>
      <c r="B208" s="24" t="s">
        <v>71</v>
      </c>
      <c r="C208" s="153">
        <v>0</v>
      </c>
      <c r="D208" s="153">
        <v>0</v>
      </c>
      <c r="E208" s="153">
        <v>0</v>
      </c>
      <c r="F208" s="153">
        <v>0</v>
      </c>
      <c r="G208" s="153">
        <v>0</v>
      </c>
      <c r="H208" s="154">
        <v>0</v>
      </c>
      <c r="I208" s="154">
        <v>0</v>
      </c>
      <c r="J208" s="154">
        <v>0</v>
      </c>
      <c r="K208" s="154">
        <v>1</v>
      </c>
      <c r="L208" s="154">
        <v>0</v>
      </c>
    </row>
    <row r="209" spans="1:12" x14ac:dyDescent="0.25">
      <c r="A209" s="163"/>
      <c r="B209" s="24" t="s">
        <v>72</v>
      </c>
      <c r="C209" s="153">
        <v>0</v>
      </c>
      <c r="D209" s="153">
        <v>0</v>
      </c>
      <c r="E209" s="153">
        <v>0</v>
      </c>
      <c r="F209" s="153">
        <v>0</v>
      </c>
      <c r="G209" s="153">
        <v>0</v>
      </c>
      <c r="H209" s="154">
        <v>0</v>
      </c>
      <c r="I209" s="154">
        <v>0</v>
      </c>
      <c r="J209" s="154">
        <v>0</v>
      </c>
      <c r="K209" s="154">
        <v>1</v>
      </c>
      <c r="L209" s="154">
        <v>0</v>
      </c>
    </row>
    <row r="210" spans="1:12" x14ac:dyDescent="0.25">
      <c r="A210" s="163"/>
      <c r="B210" s="24" t="s">
        <v>73</v>
      </c>
      <c r="C210" s="153">
        <v>0</v>
      </c>
      <c r="D210" s="153">
        <v>0</v>
      </c>
      <c r="E210" s="153">
        <v>0</v>
      </c>
      <c r="F210" s="153">
        <v>0</v>
      </c>
      <c r="G210" s="153">
        <v>0</v>
      </c>
      <c r="H210" s="154">
        <v>0</v>
      </c>
      <c r="I210" s="154">
        <v>0</v>
      </c>
      <c r="J210" s="154">
        <v>0</v>
      </c>
      <c r="K210" s="154">
        <v>1</v>
      </c>
      <c r="L210" s="154">
        <v>0</v>
      </c>
    </row>
    <row r="211" spans="1:12" x14ac:dyDescent="0.25">
      <c r="A211" s="163"/>
      <c r="B211" s="24" t="s">
        <v>74</v>
      </c>
      <c r="C211" s="153">
        <v>0</v>
      </c>
      <c r="D211" s="153">
        <v>0</v>
      </c>
      <c r="E211" s="153">
        <v>0</v>
      </c>
      <c r="F211" s="153">
        <v>0</v>
      </c>
      <c r="G211" s="153">
        <v>0</v>
      </c>
      <c r="H211" s="154">
        <v>0</v>
      </c>
      <c r="I211" s="154">
        <v>0</v>
      </c>
      <c r="J211" s="154">
        <v>0</v>
      </c>
      <c r="K211" s="154">
        <v>1</v>
      </c>
      <c r="L211" s="154">
        <v>0</v>
      </c>
    </row>
    <row r="212" spans="1:12" x14ac:dyDescent="0.25">
      <c r="A212" s="163"/>
      <c r="B212" s="24" t="s">
        <v>308</v>
      </c>
      <c r="C212" s="153">
        <v>0</v>
      </c>
      <c r="D212" s="153">
        <v>0</v>
      </c>
      <c r="E212" s="153">
        <v>0</v>
      </c>
      <c r="F212" s="153">
        <v>0</v>
      </c>
      <c r="G212" s="153">
        <v>0</v>
      </c>
      <c r="H212" s="154">
        <v>0</v>
      </c>
      <c r="I212" s="154">
        <v>0</v>
      </c>
      <c r="J212" s="154">
        <v>0</v>
      </c>
      <c r="K212" s="154">
        <v>1</v>
      </c>
      <c r="L212" s="154">
        <v>0</v>
      </c>
    </row>
    <row r="213" spans="1:12" x14ac:dyDescent="0.25">
      <c r="A213" s="163"/>
      <c r="B213" s="24" t="s">
        <v>203</v>
      </c>
      <c r="C213" s="153">
        <v>0</v>
      </c>
      <c r="D213" s="153">
        <v>0</v>
      </c>
      <c r="E213" s="153">
        <v>0</v>
      </c>
      <c r="F213" s="153">
        <v>0</v>
      </c>
      <c r="G213" s="153">
        <v>0</v>
      </c>
      <c r="H213" s="154">
        <v>0</v>
      </c>
      <c r="I213" s="154">
        <v>0</v>
      </c>
      <c r="J213" s="154">
        <v>0</v>
      </c>
      <c r="K213" s="154">
        <v>1</v>
      </c>
      <c r="L213" s="154">
        <v>0</v>
      </c>
    </row>
    <row r="214" spans="1:12" x14ac:dyDescent="0.25">
      <c r="A214" s="163"/>
      <c r="B214" s="24" t="s">
        <v>353</v>
      </c>
      <c r="C214" s="153">
        <v>0</v>
      </c>
      <c r="D214" s="153">
        <v>0</v>
      </c>
      <c r="E214" s="153">
        <v>0</v>
      </c>
      <c r="F214" s="153">
        <v>0</v>
      </c>
      <c r="G214" s="153">
        <v>0</v>
      </c>
      <c r="H214" s="154">
        <v>0</v>
      </c>
      <c r="I214" s="154">
        <v>0</v>
      </c>
      <c r="J214" s="154">
        <v>0</v>
      </c>
      <c r="K214" s="154">
        <v>1</v>
      </c>
      <c r="L214" s="154">
        <v>0</v>
      </c>
    </row>
    <row r="215" spans="1:12" x14ac:dyDescent="0.25">
      <c r="A215" s="163"/>
      <c r="B215" s="24" t="s">
        <v>274</v>
      </c>
      <c r="C215" s="153">
        <v>0</v>
      </c>
      <c r="D215" s="153">
        <v>0</v>
      </c>
      <c r="E215" s="153">
        <v>0</v>
      </c>
      <c r="F215" s="153">
        <v>0</v>
      </c>
      <c r="G215" s="153">
        <v>0</v>
      </c>
      <c r="H215" s="154">
        <v>0</v>
      </c>
      <c r="I215" s="154">
        <v>0</v>
      </c>
      <c r="J215" s="154">
        <v>0</v>
      </c>
      <c r="K215" s="154">
        <v>1</v>
      </c>
      <c r="L215" s="154">
        <v>0</v>
      </c>
    </row>
    <row r="216" spans="1:12" x14ac:dyDescent="0.25">
      <c r="A216" s="163"/>
      <c r="B216" s="24" t="s">
        <v>275</v>
      </c>
      <c r="C216" s="153">
        <v>0</v>
      </c>
      <c r="D216" s="153">
        <v>0</v>
      </c>
      <c r="E216" s="153">
        <v>0</v>
      </c>
      <c r="F216" s="153">
        <v>0</v>
      </c>
      <c r="G216" s="153">
        <v>0</v>
      </c>
      <c r="H216" s="154">
        <v>0</v>
      </c>
      <c r="I216" s="154">
        <v>0</v>
      </c>
      <c r="J216" s="154">
        <v>0</v>
      </c>
      <c r="K216" s="154">
        <v>1</v>
      </c>
      <c r="L216" s="154">
        <v>0</v>
      </c>
    </row>
    <row r="217" spans="1:12" x14ac:dyDescent="0.25">
      <c r="A217" s="163"/>
      <c r="B217" s="24" t="s">
        <v>276</v>
      </c>
      <c r="C217" s="153">
        <v>0</v>
      </c>
      <c r="D217" s="153">
        <v>0</v>
      </c>
      <c r="E217" s="153">
        <v>0</v>
      </c>
      <c r="F217" s="153">
        <v>0</v>
      </c>
      <c r="G217" s="153">
        <v>0</v>
      </c>
      <c r="H217" s="154">
        <v>0</v>
      </c>
      <c r="I217" s="154">
        <v>0</v>
      </c>
      <c r="J217" s="154">
        <v>0</v>
      </c>
      <c r="K217" s="154">
        <v>1</v>
      </c>
      <c r="L217" s="154">
        <v>0</v>
      </c>
    </row>
    <row r="218" spans="1:12" x14ac:dyDescent="0.25">
      <c r="A218" s="163"/>
      <c r="B218" s="24" t="s">
        <v>277</v>
      </c>
      <c r="C218" s="153">
        <v>0</v>
      </c>
      <c r="D218" s="153">
        <v>0</v>
      </c>
      <c r="E218" s="153">
        <v>0</v>
      </c>
      <c r="F218" s="153">
        <v>0</v>
      </c>
      <c r="G218" s="153">
        <v>0</v>
      </c>
      <c r="H218" s="154">
        <v>0</v>
      </c>
      <c r="I218" s="154">
        <v>0</v>
      </c>
      <c r="J218" s="154">
        <v>0</v>
      </c>
      <c r="K218" s="154">
        <v>1</v>
      </c>
      <c r="L218" s="154">
        <v>0</v>
      </c>
    </row>
    <row r="219" spans="1:12" x14ac:dyDescent="0.25">
      <c r="A219" s="163"/>
      <c r="B219" s="24" t="s">
        <v>309</v>
      </c>
      <c r="C219" s="153">
        <v>0</v>
      </c>
      <c r="D219" s="153">
        <v>0</v>
      </c>
      <c r="E219" s="153">
        <v>0</v>
      </c>
      <c r="F219" s="153">
        <v>0</v>
      </c>
      <c r="G219" s="153">
        <v>0</v>
      </c>
      <c r="H219" s="154">
        <v>0</v>
      </c>
      <c r="I219" s="154">
        <v>0</v>
      </c>
      <c r="J219" s="154">
        <v>0</v>
      </c>
      <c r="K219" s="154">
        <v>1</v>
      </c>
      <c r="L219" s="154">
        <v>0</v>
      </c>
    </row>
    <row r="220" spans="1:12" x14ac:dyDescent="0.25">
      <c r="A220" s="163"/>
      <c r="B220" s="24" t="s">
        <v>424</v>
      </c>
      <c r="C220" s="153">
        <v>0</v>
      </c>
      <c r="D220" s="153">
        <v>0</v>
      </c>
      <c r="E220" s="153">
        <v>0</v>
      </c>
      <c r="F220" s="153">
        <v>0</v>
      </c>
      <c r="G220" s="153">
        <v>0</v>
      </c>
      <c r="H220" s="154">
        <v>0</v>
      </c>
      <c r="I220" s="154">
        <v>0</v>
      </c>
      <c r="J220" s="154">
        <v>0</v>
      </c>
      <c r="K220" s="154">
        <v>1</v>
      </c>
      <c r="L220" s="154">
        <v>0</v>
      </c>
    </row>
    <row r="221" spans="1:12" x14ac:dyDescent="0.25">
      <c r="A221" s="163"/>
      <c r="B221" s="24" t="s">
        <v>204</v>
      </c>
      <c r="C221" s="153">
        <v>0</v>
      </c>
      <c r="D221" s="153">
        <v>0</v>
      </c>
      <c r="E221" s="153">
        <v>0</v>
      </c>
      <c r="F221" s="153">
        <v>0</v>
      </c>
      <c r="G221" s="153">
        <v>0</v>
      </c>
      <c r="H221" s="154">
        <v>0</v>
      </c>
      <c r="I221" s="154">
        <v>0</v>
      </c>
      <c r="J221" s="154">
        <v>0</v>
      </c>
      <c r="K221" s="154">
        <v>1</v>
      </c>
      <c r="L221" s="154">
        <v>0</v>
      </c>
    </row>
    <row r="222" spans="1:12" x14ac:dyDescent="0.25">
      <c r="A222" s="163"/>
      <c r="B222" s="24" t="s">
        <v>205</v>
      </c>
      <c r="C222" s="153">
        <v>0</v>
      </c>
      <c r="D222" s="153">
        <v>0</v>
      </c>
      <c r="E222" s="153">
        <v>0</v>
      </c>
      <c r="F222" s="153">
        <v>0</v>
      </c>
      <c r="G222" s="153">
        <v>0</v>
      </c>
      <c r="H222" s="154">
        <v>0</v>
      </c>
      <c r="I222" s="154">
        <v>0</v>
      </c>
      <c r="J222" s="154">
        <v>0</v>
      </c>
      <c r="K222" s="154">
        <v>1</v>
      </c>
      <c r="L222" s="154">
        <v>0</v>
      </c>
    </row>
    <row r="223" spans="1:12" x14ac:dyDescent="0.25">
      <c r="A223" s="163"/>
      <c r="B223" s="24" t="s">
        <v>231</v>
      </c>
      <c r="C223" s="153">
        <v>0</v>
      </c>
      <c r="D223" s="153">
        <v>0</v>
      </c>
      <c r="E223" s="153">
        <v>0</v>
      </c>
      <c r="F223" s="153">
        <v>0</v>
      </c>
      <c r="G223" s="153">
        <v>0</v>
      </c>
      <c r="H223" s="154">
        <v>0</v>
      </c>
      <c r="I223" s="154">
        <v>0</v>
      </c>
      <c r="J223" s="154">
        <v>0</v>
      </c>
      <c r="K223" s="154">
        <v>1</v>
      </c>
      <c r="L223" s="154">
        <v>0</v>
      </c>
    </row>
    <row r="224" spans="1:12" x14ac:dyDescent="0.25">
      <c r="A224" s="163"/>
      <c r="B224" s="24" t="s">
        <v>425</v>
      </c>
      <c r="C224" s="153">
        <v>0</v>
      </c>
      <c r="D224" s="153">
        <v>0</v>
      </c>
      <c r="E224" s="153">
        <v>0</v>
      </c>
      <c r="F224" s="153">
        <v>0</v>
      </c>
      <c r="G224" s="153">
        <v>0</v>
      </c>
      <c r="H224" s="154">
        <v>0</v>
      </c>
      <c r="I224" s="154">
        <v>0</v>
      </c>
      <c r="J224" s="154">
        <v>0</v>
      </c>
      <c r="K224" s="154">
        <v>1</v>
      </c>
      <c r="L224" s="154">
        <v>0</v>
      </c>
    </row>
    <row r="225" spans="1:12" x14ac:dyDescent="0.25">
      <c r="A225" s="163"/>
      <c r="B225" s="24" t="s">
        <v>278</v>
      </c>
      <c r="C225" s="153">
        <v>0</v>
      </c>
      <c r="D225" s="153">
        <v>0</v>
      </c>
      <c r="E225" s="153">
        <v>0</v>
      </c>
      <c r="F225" s="153">
        <v>0</v>
      </c>
      <c r="G225" s="153">
        <v>0</v>
      </c>
      <c r="H225" s="154">
        <v>0</v>
      </c>
      <c r="I225" s="154">
        <v>0</v>
      </c>
      <c r="J225" s="154">
        <v>0</v>
      </c>
      <c r="K225" s="154">
        <v>1</v>
      </c>
      <c r="L225" s="154">
        <v>0</v>
      </c>
    </row>
    <row r="226" spans="1:12" x14ac:dyDescent="0.25">
      <c r="A226" s="163"/>
      <c r="B226" s="24" t="s">
        <v>76</v>
      </c>
      <c r="C226" s="153">
        <v>0</v>
      </c>
      <c r="D226" s="153">
        <v>0</v>
      </c>
      <c r="E226" s="153">
        <v>0</v>
      </c>
      <c r="F226" s="153">
        <v>0</v>
      </c>
      <c r="G226" s="153">
        <v>0</v>
      </c>
      <c r="H226" s="154">
        <v>0</v>
      </c>
      <c r="I226" s="154">
        <v>0</v>
      </c>
      <c r="J226" s="154">
        <v>0</v>
      </c>
      <c r="K226" s="154">
        <v>1</v>
      </c>
      <c r="L226" s="154">
        <v>0</v>
      </c>
    </row>
    <row r="227" spans="1:12" x14ac:dyDescent="0.25">
      <c r="A227" s="163"/>
      <c r="B227" s="24" t="s">
        <v>77</v>
      </c>
      <c r="C227" s="153">
        <v>0</v>
      </c>
      <c r="D227" s="153">
        <v>0</v>
      </c>
      <c r="E227" s="153">
        <v>0</v>
      </c>
      <c r="F227" s="153">
        <v>0</v>
      </c>
      <c r="G227" s="153">
        <v>0</v>
      </c>
      <c r="H227" s="154">
        <v>0</v>
      </c>
      <c r="I227" s="154">
        <v>0</v>
      </c>
      <c r="J227" s="154">
        <v>0</v>
      </c>
      <c r="K227" s="154">
        <v>1</v>
      </c>
      <c r="L227" s="154">
        <v>0</v>
      </c>
    </row>
    <row r="228" spans="1:12" x14ac:dyDescent="0.25">
      <c r="A228" s="163"/>
      <c r="B228" s="24" t="s">
        <v>280</v>
      </c>
      <c r="C228" s="153">
        <v>0</v>
      </c>
      <c r="D228" s="153">
        <v>0</v>
      </c>
      <c r="E228" s="153">
        <v>0</v>
      </c>
      <c r="F228" s="153">
        <v>0</v>
      </c>
      <c r="G228" s="153">
        <v>0</v>
      </c>
      <c r="H228" s="154">
        <v>0</v>
      </c>
      <c r="I228" s="154">
        <v>0</v>
      </c>
      <c r="J228" s="154">
        <v>0</v>
      </c>
      <c r="K228" s="154">
        <v>1</v>
      </c>
      <c r="L228" s="154">
        <v>0</v>
      </c>
    </row>
    <row r="229" spans="1:12" x14ac:dyDescent="0.25">
      <c r="A229" s="163"/>
      <c r="B229" s="24" t="s">
        <v>426</v>
      </c>
      <c r="C229" s="153">
        <v>0</v>
      </c>
      <c r="D229" s="153">
        <v>0</v>
      </c>
      <c r="E229" s="153">
        <v>0</v>
      </c>
      <c r="F229" s="153">
        <v>0</v>
      </c>
      <c r="G229" s="153">
        <v>0</v>
      </c>
      <c r="H229" s="154">
        <v>0</v>
      </c>
      <c r="I229" s="154">
        <v>0</v>
      </c>
      <c r="J229" s="154">
        <v>0</v>
      </c>
      <c r="K229" s="154">
        <v>1</v>
      </c>
      <c r="L229" s="154">
        <v>0</v>
      </c>
    </row>
    <row r="230" spans="1:12" x14ac:dyDescent="0.25">
      <c r="A230" s="163"/>
      <c r="B230" s="24" t="s">
        <v>310</v>
      </c>
      <c r="C230" s="153">
        <v>0</v>
      </c>
      <c r="D230" s="153">
        <v>0</v>
      </c>
      <c r="E230" s="153">
        <v>0</v>
      </c>
      <c r="F230" s="153">
        <v>0</v>
      </c>
      <c r="G230" s="153">
        <v>0</v>
      </c>
      <c r="H230" s="154">
        <v>0</v>
      </c>
      <c r="I230" s="154">
        <v>0</v>
      </c>
      <c r="J230" s="154">
        <v>0</v>
      </c>
      <c r="K230" s="154">
        <v>1</v>
      </c>
      <c r="L230" s="154">
        <v>0</v>
      </c>
    </row>
    <row r="231" spans="1:12" x14ac:dyDescent="0.25">
      <c r="A231" s="163"/>
      <c r="B231" s="24" t="s">
        <v>232</v>
      </c>
      <c r="C231" s="153">
        <v>0</v>
      </c>
      <c r="D231" s="153">
        <v>0</v>
      </c>
      <c r="E231" s="153">
        <v>0</v>
      </c>
      <c r="F231" s="153">
        <v>0</v>
      </c>
      <c r="G231" s="153">
        <v>0</v>
      </c>
      <c r="H231" s="154">
        <v>0</v>
      </c>
      <c r="I231" s="154">
        <v>0</v>
      </c>
      <c r="J231" s="154">
        <v>0</v>
      </c>
      <c r="K231" s="154">
        <v>1</v>
      </c>
      <c r="L231" s="154">
        <v>0</v>
      </c>
    </row>
    <row r="232" spans="1:12" x14ac:dyDescent="0.25">
      <c r="A232" s="163"/>
      <c r="B232" s="24" t="s">
        <v>427</v>
      </c>
      <c r="C232" s="153">
        <v>0</v>
      </c>
      <c r="D232" s="153">
        <v>0</v>
      </c>
      <c r="E232" s="153">
        <v>0</v>
      </c>
      <c r="F232" s="153">
        <v>0</v>
      </c>
      <c r="G232" s="153">
        <v>0</v>
      </c>
      <c r="H232" s="154">
        <v>0</v>
      </c>
      <c r="I232" s="154">
        <v>0</v>
      </c>
      <c r="J232" s="154">
        <v>0</v>
      </c>
      <c r="K232" s="154">
        <v>1</v>
      </c>
      <c r="L232" s="154">
        <v>0</v>
      </c>
    </row>
    <row r="233" spans="1:12" x14ac:dyDescent="0.25">
      <c r="A233" s="163"/>
      <c r="B233" s="24" t="s">
        <v>533</v>
      </c>
      <c r="C233" s="153">
        <v>0</v>
      </c>
      <c r="D233" s="153">
        <v>0</v>
      </c>
      <c r="E233" s="153">
        <v>0</v>
      </c>
      <c r="F233" s="153">
        <v>0</v>
      </c>
      <c r="G233" s="153">
        <v>0</v>
      </c>
      <c r="H233" s="154">
        <v>0</v>
      </c>
      <c r="I233" s="154">
        <v>0</v>
      </c>
      <c r="J233" s="154">
        <v>0</v>
      </c>
      <c r="K233" s="154">
        <v>1</v>
      </c>
      <c r="L233" s="154">
        <v>0</v>
      </c>
    </row>
    <row r="234" spans="1:12" x14ac:dyDescent="0.25">
      <c r="A234" s="163"/>
      <c r="B234" s="24" t="s">
        <v>485</v>
      </c>
      <c r="C234" s="153">
        <v>0</v>
      </c>
      <c r="D234" s="153">
        <v>0</v>
      </c>
      <c r="E234" s="153">
        <v>0</v>
      </c>
      <c r="F234" s="153">
        <v>0</v>
      </c>
      <c r="G234" s="153">
        <v>0</v>
      </c>
      <c r="H234" s="154">
        <v>0</v>
      </c>
      <c r="I234" s="154">
        <v>0</v>
      </c>
      <c r="J234" s="154">
        <v>0</v>
      </c>
      <c r="K234" s="154">
        <v>1</v>
      </c>
      <c r="L234" s="154">
        <v>0</v>
      </c>
    </row>
    <row r="235" spans="1:12" x14ac:dyDescent="0.25">
      <c r="A235" s="163"/>
      <c r="B235" s="24" t="s">
        <v>282</v>
      </c>
      <c r="C235" s="153">
        <v>0</v>
      </c>
      <c r="D235" s="153">
        <v>0</v>
      </c>
      <c r="E235" s="153">
        <v>0</v>
      </c>
      <c r="F235" s="153">
        <v>0</v>
      </c>
      <c r="G235" s="153">
        <v>0</v>
      </c>
      <c r="H235" s="154">
        <v>0</v>
      </c>
      <c r="I235" s="154">
        <v>0</v>
      </c>
      <c r="J235" s="154">
        <v>0</v>
      </c>
      <c r="K235" s="154">
        <v>1</v>
      </c>
      <c r="L235" s="154">
        <v>0</v>
      </c>
    </row>
    <row r="236" spans="1:12" x14ac:dyDescent="0.25">
      <c r="A236" s="163"/>
      <c r="B236" s="24" t="s">
        <v>428</v>
      </c>
      <c r="C236" s="153">
        <v>0</v>
      </c>
      <c r="D236" s="153">
        <v>0</v>
      </c>
      <c r="E236" s="153">
        <v>0</v>
      </c>
      <c r="F236" s="153">
        <v>0</v>
      </c>
      <c r="G236" s="153">
        <v>0</v>
      </c>
      <c r="H236" s="154">
        <v>0</v>
      </c>
      <c r="I236" s="154">
        <v>0</v>
      </c>
      <c r="J236" s="154">
        <v>0</v>
      </c>
      <c r="K236" s="154">
        <v>1</v>
      </c>
      <c r="L236" s="154">
        <v>0</v>
      </c>
    </row>
    <row r="237" spans="1:12" x14ac:dyDescent="0.25">
      <c r="A237" s="163"/>
      <c r="B237" s="24" t="s">
        <v>460</v>
      </c>
      <c r="C237" s="153">
        <v>0</v>
      </c>
      <c r="D237" s="153">
        <v>0</v>
      </c>
      <c r="E237" s="153">
        <v>0</v>
      </c>
      <c r="F237" s="153">
        <v>0</v>
      </c>
      <c r="G237" s="153">
        <v>0</v>
      </c>
      <c r="H237" s="154">
        <v>0</v>
      </c>
      <c r="I237" s="154">
        <v>0</v>
      </c>
      <c r="J237" s="154">
        <v>0</v>
      </c>
      <c r="K237" s="154">
        <v>1</v>
      </c>
      <c r="L237" s="154">
        <v>0</v>
      </c>
    </row>
    <row r="238" spans="1:12" x14ac:dyDescent="0.25">
      <c r="A238" s="163"/>
      <c r="B238" s="24" t="s">
        <v>429</v>
      </c>
      <c r="C238" s="153">
        <v>0</v>
      </c>
      <c r="D238" s="153">
        <v>0</v>
      </c>
      <c r="E238" s="153">
        <v>0</v>
      </c>
      <c r="F238" s="153">
        <v>0</v>
      </c>
      <c r="G238" s="153">
        <v>0</v>
      </c>
      <c r="H238" s="154">
        <v>0</v>
      </c>
      <c r="I238" s="154">
        <v>0</v>
      </c>
      <c r="J238" s="154">
        <v>0</v>
      </c>
      <c r="K238" s="154">
        <v>1</v>
      </c>
      <c r="L238" s="154">
        <v>0</v>
      </c>
    </row>
    <row r="239" spans="1:12" x14ac:dyDescent="0.25">
      <c r="A239" s="163"/>
      <c r="B239" s="24" t="s">
        <v>82</v>
      </c>
      <c r="C239" s="153">
        <v>0</v>
      </c>
      <c r="D239" s="153">
        <v>0</v>
      </c>
      <c r="E239" s="153">
        <v>0</v>
      </c>
      <c r="F239" s="153">
        <v>0</v>
      </c>
      <c r="G239" s="153">
        <v>0</v>
      </c>
      <c r="H239" s="154">
        <v>0</v>
      </c>
      <c r="I239" s="154">
        <v>0</v>
      </c>
      <c r="J239" s="154">
        <v>0</v>
      </c>
      <c r="K239" s="154">
        <v>1</v>
      </c>
      <c r="L239" s="154">
        <v>0</v>
      </c>
    </row>
    <row r="240" spans="1:12" x14ac:dyDescent="0.25">
      <c r="A240" s="163"/>
      <c r="B240" s="24" t="s">
        <v>283</v>
      </c>
      <c r="C240" s="153">
        <v>0</v>
      </c>
      <c r="D240" s="153">
        <v>0</v>
      </c>
      <c r="E240" s="153">
        <v>0</v>
      </c>
      <c r="F240" s="153">
        <v>0</v>
      </c>
      <c r="G240" s="153">
        <v>0</v>
      </c>
      <c r="H240" s="154">
        <v>0</v>
      </c>
      <c r="I240" s="154">
        <v>0</v>
      </c>
      <c r="J240" s="154">
        <v>0</v>
      </c>
      <c r="K240" s="154">
        <v>1</v>
      </c>
      <c r="L240" s="154">
        <v>0</v>
      </c>
    </row>
    <row r="241" spans="1:12" x14ac:dyDescent="0.25">
      <c r="A241" s="163"/>
      <c r="B241" s="24" t="s">
        <v>313</v>
      </c>
      <c r="C241" s="153">
        <v>0</v>
      </c>
      <c r="D241" s="153">
        <v>0</v>
      </c>
      <c r="E241" s="153">
        <v>0</v>
      </c>
      <c r="F241" s="153">
        <v>0</v>
      </c>
      <c r="G241" s="153">
        <v>0</v>
      </c>
      <c r="H241" s="154">
        <v>0</v>
      </c>
      <c r="I241" s="154">
        <v>0</v>
      </c>
      <c r="J241" s="154">
        <v>0</v>
      </c>
      <c r="K241" s="154">
        <v>1</v>
      </c>
      <c r="L241" s="154">
        <v>0</v>
      </c>
    </row>
    <row r="242" spans="1:12" x14ac:dyDescent="0.25">
      <c r="A242" s="163"/>
      <c r="B242" s="24" t="s">
        <v>461</v>
      </c>
      <c r="C242" s="153">
        <v>0</v>
      </c>
      <c r="D242" s="153">
        <v>0</v>
      </c>
      <c r="E242" s="153">
        <v>0</v>
      </c>
      <c r="F242" s="153">
        <v>0</v>
      </c>
      <c r="G242" s="153">
        <v>0</v>
      </c>
      <c r="H242" s="154">
        <v>0</v>
      </c>
      <c r="I242" s="154">
        <v>0</v>
      </c>
      <c r="J242" s="154">
        <v>0</v>
      </c>
      <c r="K242" s="154">
        <v>1</v>
      </c>
      <c r="L242" s="154">
        <v>0</v>
      </c>
    </row>
    <row r="243" spans="1:12" x14ac:dyDescent="0.25">
      <c r="A243" s="163"/>
      <c r="B243" s="24" t="s">
        <v>488</v>
      </c>
      <c r="C243" s="153">
        <v>0</v>
      </c>
      <c r="D243" s="153">
        <v>0</v>
      </c>
      <c r="E243" s="153">
        <v>0</v>
      </c>
      <c r="F243" s="153">
        <v>0</v>
      </c>
      <c r="G243" s="153">
        <v>0</v>
      </c>
      <c r="H243" s="154">
        <v>0</v>
      </c>
      <c r="I243" s="154">
        <v>0</v>
      </c>
      <c r="J243" s="154">
        <v>0</v>
      </c>
      <c r="K243" s="154">
        <v>1</v>
      </c>
      <c r="L243" s="154">
        <v>0</v>
      </c>
    </row>
    <row r="244" spans="1:12" x14ac:dyDescent="0.25">
      <c r="A244" s="163"/>
      <c r="B244" s="24" t="s">
        <v>234</v>
      </c>
      <c r="C244" s="153">
        <v>0</v>
      </c>
      <c r="D244" s="153">
        <v>0</v>
      </c>
      <c r="E244" s="153">
        <v>0</v>
      </c>
      <c r="F244" s="153">
        <v>0</v>
      </c>
      <c r="G244" s="153">
        <v>0</v>
      </c>
      <c r="H244" s="154">
        <v>0</v>
      </c>
      <c r="I244" s="154">
        <v>0</v>
      </c>
      <c r="J244" s="154">
        <v>0</v>
      </c>
      <c r="K244" s="154">
        <v>1</v>
      </c>
      <c r="L244" s="154">
        <v>0</v>
      </c>
    </row>
    <row r="245" spans="1:12" x14ac:dyDescent="0.25">
      <c r="A245" s="163"/>
      <c r="B245" s="24" t="s">
        <v>534</v>
      </c>
      <c r="C245" s="153">
        <v>0</v>
      </c>
      <c r="D245" s="153">
        <v>0</v>
      </c>
      <c r="E245" s="153">
        <v>0</v>
      </c>
      <c r="F245" s="153">
        <v>0</v>
      </c>
      <c r="G245" s="153">
        <v>0</v>
      </c>
      <c r="H245" s="154">
        <v>0</v>
      </c>
      <c r="I245" s="154">
        <v>0</v>
      </c>
      <c r="J245" s="154">
        <v>0</v>
      </c>
      <c r="K245" s="154">
        <v>1</v>
      </c>
      <c r="L245" s="154">
        <v>0</v>
      </c>
    </row>
    <row r="246" spans="1:12" x14ac:dyDescent="0.25">
      <c r="A246" s="163"/>
      <c r="B246" s="24" t="s">
        <v>314</v>
      </c>
      <c r="C246" s="153">
        <v>0</v>
      </c>
      <c r="D246" s="153">
        <v>0</v>
      </c>
      <c r="E246" s="153">
        <v>0</v>
      </c>
      <c r="F246" s="153">
        <v>0</v>
      </c>
      <c r="G246" s="153">
        <v>0</v>
      </c>
      <c r="H246" s="154">
        <v>0</v>
      </c>
      <c r="I246" s="154">
        <v>0</v>
      </c>
      <c r="J246" s="154">
        <v>0</v>
      </c>
      <c r="K246" s="154">
        <v>1</v>
      </c>
      <c r="L246" s="154">
        <v>0</v>
      </c>
    </row>
    <row r="247" spans="1:12" x14ac:dyDescent="0.25">
      <c r="A247" s="163"/>
      <c r="B247" s="24" t="s">
        <v>430</v>
      </c>
      <c r="C247" s="153">
        <v>0</v>
      </c>
      <c r="D247" s="153">
        <v>0</v>
      </c>
      <c r="E247" s="153">
        <v>0</v>
      </c>
      <c r="F247" s="153">
        <v>0</v>
      </c>
      <c r="G247" s="153">
        <v>0</v>
      </c>
      <c r="H247" s="154">
        <v>0</v>
      </c>
      <c r="I247" s="154">
        <v>0</v>
      </c>
      <c r="J247" s="154">
        <v>0</v>
      </c>
      <c r="K247" s="154">
        <v>1</v>
      </c>
      <c r="L247" s="154">
        <v>0</v>
      </c>
    </row>
    <row r="248" spans="1:12" x14ac:dyDescent="0.25">
      <c r="A248" s="163"/>
      <c r="B248" s="24" t="s">
        <v>462</v>
      </c>
      <c r="C248" s="153">
        <v>0</v>
      </c>
      <c r="D248" s="153">
        <v>0</v>
      </c>
      <c r="E248" s="153">
        <v>0</v>
      </c>
      <c r="F248" s="153">
        <v>0</v>
      </c>
      <c r="G248" s="153">
        <v>0</v>
      </c>
      <c r="H248" s="154">
        <v>0</v>
      </c>
      <c r="I248" s="154">
        <v>0</v>
      </c>
      <c r="J248" s="154">
        <v>0</v>
      </c>
      <c r="K248" s="154">
        <v>1</v>
      </c>
      <c r="L248" s="154">
        <v>0</v>
      </c>
    </row>
    <row r="249" spans="1:12" x14ac:dyDescent="0.25">
      <c r="A249" s="163"/>
      <c r="B249" s="24" t="s">
        <v>489</v>
      </c>
      <c r="C249" s="153">
        <v>0</v>
      </c>
      <c r="D249" s="153">
        <v>0</v>
      </c>
      <c r="E249" s="153">
        <v>0</v>
      </c>
      <c r="F249" s="153">
        <v>0</v>
      </c>
      <c r="G249" s="153">
        <v>0</v>
      </c>
      <c r="H249" s="154">
        <v>0</v>
      </c>
      <c r="I249" s="154">
        <v>0</v>
      </c>
      <c r="J249" s="154">
        <v>0</v>
      </c>
      <c r="K249" s="154">
        <v>1</v>
      </c>
      <c r="L249" s="154">
        <v>0</v>
      </c>
    </row>
    <row r="250" spans="1:12" x14ac:dyDescent="0.25">
      <c r="A250" s="163"/>
      <c r="B250" s="24" t="s">
        <v>85</v>
      </c>
      <c r="C250" s="153">
        <v>0</v>
      </c>
      <c r="D250" s="153">
        <v>0</v>
      </c>
      <c r="E250" s="153">
        <v>0</v>
      </c>
      <c r="F250" s="153">
        <v>0</v>
      </c>
      <c r="G250" s="153">
        <v>0</v>
      </c>
      <c r="H250" s="154">
        <v>0</v>
      </c>
      <c r="I250" s="154">
        <v>0</v>
      </c>
      <c r="J250" s="154">
        <v>0</v>
      </c>
      <c r="K250" s="154">
        <v>1</v>
      </c>
      <c r="L250" s="154">
        <v>0</v>
      </c>
    </row>
    <row r="251" spans="1:12" x14ac:dyDescent="0.25">
      <c r="A251" s="163"/>
      <c r="B251" s="24" t="s">
        <v>236</v>
      </c>
      <c r="C251" s="153">
        <v>0</v>
      </c>
      <c r="D251" s="153">
        <v>0</v>
      </c>
      <c r="E251" s="153">
        <v>0</v>
      </c>
      <c r="F251" s="153">
        <v>0</v>
      </c>
      <c r="G251" s="153">
        <v>0</v>
      </c>
      <c r="H251" s="154">
        <v>0</v>
      </c>
      <c r="I251" s="154">
        <v>0</v>
      </c>
      <c r="J251" s="154">
        <v>0</v>
      </c>
      <c r="K251" s="154">
        <v>1</v>
      </c>
      <c r="L251" s="154">
        <v>0</v>
      </c>
    </row>
    <row r="252" spans="1:12" x14ac:dyDescent="0.25">
      <c r="A252" s="163"/>
      <c r="B252" s="24" t="s">
        <v>491</v>
      </c>
      <c r="C252" s="153">
        <v>0</v>
      </c>
      <c r="D252" s="153">
        <v>0</v>
      </c>
      <c r="E252" s="153">
        <v>0</v>
      </c>
      <c r="F252" s="153">
        <v>0</v>
      </c>
      <c r="G252" s="153">
        <v>0</v>
      </c>
      <c r="H252" s="154">
        <v>0</v>
      </c>
      <c r="I252" s="154">
        <v>0</v>
      </c>
      <c r="J252" s="154">
        <v>0</v>
      </c>
      <c r="K252" s="154">
        <v>1</v>
      </c>
      <c r="L252" s="154">
        <v>0</v>
      </c>
    </row>
    <row r="253" spans="1:12" x14ac:dyDescent="0.25">
      <c r="A253" s="163"/>
      <c r="B253" s="24" t="s">
        <v>431</v>
      </c>
      <c r="C253" s="153">
        <v>0</v>
      </c>
      <c r="D253" s="153">
        <v>0</v>
      </c>
      <c r="E253" s="153">
        <v>0</v>
      </c>
      <c r="F253" s="153">
        <v>0</v>
      </c>
      <c r="G253" s="153">
        <v>0</v>
      </c>
      <c r="H253" s="154">
        <v>0</v>
      </c>
      <c r="I253" s="154">
        <v>0</v>
      </c>
      <c r="J253" s="154">
        <v>0</v>
      </c>
      <c r="K253" s="154">
        <v>1</v>
      </c>
      <c r="L253" s="154">
        <v>0</v>
      </c>
    </row>
    <row r="254" spans="1:12" x14ac:dyDescent="0.25">
      <c r="A254" s="163"/>
      <c r="B254" s="24" t="s">
        <v>432</v>
      </c>
      <c r="C254" s="153">
        <v>0</v>
      </c>
      <c r="D254" s="153">
        <v>0</v>
      </c>
      <c r="E254" s="153">
        <v>0</v>
      </c>
      <c r="F254" s="153">
        <v>0</v>
      </c>
      <c r="G254" s="153">
        <v>0</v>
      </c>
      <c r="H254" s="154">
        <v>0</v>
      </c>
      <c r="I254" s="154">
        <v>0</v>
      </c>
      <c r="J254" s="154">
        <v>0</v>
      </c>
      <c r="K254" s="154">
        <v>1</v>
      </c>
      <c r="L254" s="154">
        <v>0</v>
      </c>
    </row>
    <row r="255" spans="1:12" x14ac:dyDescent="0.25">
      <c r="A255" s="163"/>
      <c r="B255" s="24" t="s">
        <v>535</v>
      </c>
      <c r="C255" s="153">
        <v>0</v>
      </c>
      <c r="D255" s="153">
        <v>0</v>
      </c>
      <c r="E255" s="153">
        <v>0</v>
      </c>
      <c r="F255" s="153">
        <v>0</v>
      </c>
      <c r="G255" s="153">
        <v>0</v>
      </c>
      <c r="H255" s="154">
        <v>0</v>
      </c>
      <c r="I255" s="154">
        <v>0</v>
      </c>
      <c r="J255" s="154">
        <v>0</v>
      </c>
      <c r="K255" s="154">
        <v>1</v>
      </c>
      <c r="L255" s="154">
        <v>0</v>
      </c>
    </row>
    <row r="256" spans="1:12" x14ac:dyDescent="0.25">
      <c r="A256" s="163"/>
      <c r="B256" s="24" t="s">
        <v>238</v>
      </c>
      <c r="C256" s="153">
        <v>0</v>
      </c>
      <c r="D256" s="153">
        <v>0</v>
      </c>
      <c r="E256" s="153">
        <v>0</v>
      </c>
      <c r="F256" s="153">
        <v>0</v>
      </c>
      <c r="G256" s="153">
        <v>0</v>
      </c>
      <c r="H256" s="154">
        <v>0</v>
      </c>
      <c r="I256" s="154">
        <v>0</v>
      </c>
      <c r="J256" s="154">
        <v>0</v>
      </c>
      <c r="K256" s="154">
        <v>1</v>
      </c>
      <c r="L256" s="154">
        <v>0</v>
      </c>
    </row>
    <row r="257" spans="1:12" x14ac:dyDescent="0.25">
      <c r="A257" s="163"/>
      <c r="B257" s="24" t="s">
        <v>556</v>
      </c>
      <c r="C257" s="153">
        <v>0</v>
      </c>
      <c r="D257" s="153">
        <v>0</v>
      </c>
      <c r="E257" s="153">
        <v>0</v>
      </c>
      <c r="F257" s="153">
        <v>0</v>
      </c>
      <c r="G257" s="153">
        <v>0</v>
      </c>
      <c r="H257" s="154">
        <v>0</v>
      </c>
      <c r="I257" s="154">
        <v>0</v>
      </c>
      <c r="J257" s="154">
        <v>0</v>
      </c>
      <c r="K257" s="154">
        <v>1</v>
      </c>
      <c r="L257" s="154">
        <v>0</v>
      </c>
    </row>
    <row r="258" spans="1:12" x14ac:dyDescent="0.25">
      <c r="A258" s="163"/>
      <c r="B258" s="24" t="s">
        <v>557</v>
      </c>
      <c r="C258" s="153">
        <v>0</v>
      </c>
      <c r="D258" s="153">
        <v>0</v>
      </c>
      <c r="E258" s="153">
        <v>0</v>
      </c>
      <c r="F258" s="153">
        <v>0</v>
      </c>
      <c r="G258" s="153">
        <v>0</v>
      </c>
      <c r="H258" s="154">
        <v>0</v>
      </c>
      <c r="I258" s="154">
        <v>0</v>
      </c>
      <c r="J258" s="154">
        <v>0</v>
      </c>
      <c r="K258" s="154">
        <v>1</v>
      </c>
      <c r="L258" s="154">
        <v>0</v>
      </c>
    </row>
    <row r="259" spans="1:12" x14ac:dyDescent="0.25">
      <c r="A259" s="163"/>
      <c r="B259" s="24" t="s">
        <v>558</v>
      </c>
      <c r="C259" s="153">
        <v>0</v>
      </c>
      <c r="D259" s="153">
        <v>0</v>
      </c>
      <c r="E259" s="153">
        <v>0</v>
      </c>
      <c r="F259" s="153">
        <v>0</v>
      </c>
      <c r="G259" s="153">
        <v>0</v>
      </c>
      <c r="H259" s="154">
        <v>0</v>
      </c>
      <c r="I259" s="154">
        <v>0</v>
      </c>
      <c r="J259" s="154">
        <v>0</v>
      </c>
      <c r="K259" s="154">
        <v>1</v>
      </c>
      <c r="L259" s="154">
        <v>0</v>
      </c>
    </row>
    <row r="260" spans="1:12" x14ac:dyDescent="0.25">
      <c r="A260" s="163"/>
      <c r="B260" s="24" t="s">
        <v>316</v>
      </c>
      <c r="C260" s="153">
        <v>0</v>
      </c>
      <c r="D260" s="153">
        <v>0</v>
      </c>
      <c r="E260" s="153">
        <v>0</v>
      </c>
      <c r="F260" s="153">
        <v>0</v>
      </c>
      <c r="G260" s="153">
        <v>0</v>
      </c>
      <c r="H260" s="154">
        <v>0</v>
      </c>
      <c r="I260" s="154">
        <v>0</v>
      </c>
      <c r="J260" s="154">
        <v>0</v>
      </c>
      <c r="K260" s="154">
        <v>1</v>
      </c>
      <c r="L260" s="154">
        <v>0</v>
      </c>
    </row>
    <row r="261" spans="1:12" x14ac:dyDescent="0.25">
      <c r="A261" s="163"/>
      <c r="B261" s="24" t="s">
        <v>356</v>
      </c>
      <c r="C261" s="153">
        <v>0</v>
      </c>
      <c r="D261" s="153">
        <v>0</v>
      </c>
      <c r="E261" s="153">
        <v>0</v>
      </c>
      <c r="F261" s="153">
        <v>0</v>
      </c>
      <c r="G261" s="153">
        <v>0</v>
      </c>
      <c r="H261" s="154">
        <v>0</v>
      </c>
      <c r="I261" s="154">
        <v>0</v>
      </c>
      <c r="J261" s="154">
        <v>0</v>
      </c>
      <c r="K261" s="154">
        <v>1</v>
      </c>
      <c r="L261" s="154">
        <v>0</v>
      </c>
    </row>
    <row r="262" spans="1:12" x14ac:dyDescent="0.25">
      <c r="A262" s="163"/>
      <c r="B262" s="24" t="s">
        <v>285</v>
      </c>
      <c r="C262" s="153">
        <v>0</v>
      </c>
      <c r="D262" s="153">
        <v>0</v>
      </c>
      <c r="E262" s="153">
        <v>0</v>
      </c>
      <c r="F262" s="153">
        <v>0</v>
      </c>
      <c r="G262" s="153">
        <v>0</v>
      </c>
      <c r="H262" s="154">
        <v>0</v>
      </c>
      <c r="I262" s="154">
        <v>0</v>
      </c>
      <c r="J262" s="154">
        <v>0</v>
      </c>
      <c r="K262" s="154">
        <v>1</v>
      </c>
      <c r="L262" s="154">
        <v>0</v>
      </c>
    </row>
    <row r="263" spans="1:12" x14ac:dyDescent="0.25">
      <c r="A263" s="163"/>
      <c r="B263" s="24" t="s">
        <v>357</v>
      </c>
      <c r="C263" s="153">
        <v>0</v>
      </c>
      <c r="D263" s="153">
        <v>0</v>
      </c>
      <c r="E263" s="153">
        <v>0</v>
      </c>
      <c r="F263" s="153">
        <v>0</v>
      </c>
      <c r="G263" s="153">
        <v>0</v>
      </c>
      <c r="H263" s="154">
        <v>0</v>
      </c>
      <c r="I263" s="154">
        <v>0</v>
      </c>
      <c r="J263" s="154">
        <v>0</v>
      </c>
      <c r="K263" s="154">
        <v>1</v>
      </c>
      <c r="L263" s="154">
        <v>0</v>
      </c>
    </row>
    <row r="264" spans="1:12" x14ac:dyDescent="0.25">
      <c r="A264" s="163"/>
      <c r="B264" s="24" t="s">
        <v>89</v>
      </c>
      <c r="C264" s="153">
        <v>0</v>
      </c>
      <c r="D264" s="153">
        <v>0</v>
      </c>
      <c r="E264" s="153">
        <v>0</v>
      </c>
      <c r="F264" s="153">
        <v>0</v>
      </c>
      <c r="G264" s="153">
        <v>0</v>
      </c>
      <c r="H264" s="154">
        <v>0</v>
      </c>
      <c r="I264" s="154">
        <v>0</v>
      </c>
      <c r="J264" s="154">
        <v>0</v>
      </c>
      <c r="K264" s="154">
        <v>1</v>
      </c>
      <c r="L264" s="154">
        <v>0</v>
      </c>
    </row>
    <row r="265" spans="1:12" x14ac:dyDescent="0.25">
      <c r="A265" s="163"/>
      <c r="B265" s="24" t="s">
        <v>91</v>
      </c>
      <c r="C265" s="153">
        <v>0</v>
      </c>
      <c r="D265" s="153">
        <v>0</v>
      </c>
      <c r="E265" s="153">
        <v>0</v>
      </c>
      <c r="F265" s="153">
        <v>0</v>
      </c>
      <c r="G265" s="153">
        <v>0</v>
      </c>
      <c r="H265" s="154">
        <v>0</v>
      </c>
      <c r="I265" s="154">
        <v>0</v>
      </c>
      <c r="J265" s="154">
        <v>0</v>
      </c>
      <c r="K265" s="154">
        <v>1</v>
      </c>
      <c r="L265" s="154">
        <v>0</v>
      </c>
    </row>
    <row r="266" spans="1:12" x14ac:dyDescent="0.25">
      <c r="A266" s="163"/>
      <c r="B266" s="24" t="s">
        <v>317</v>
      </c>
      <c r="C266" s="153">
        <v>0</v>
      </c>
      <c r="D266" s="153">
        <v>0</v>
      </c>
      <c r="E266" s="153">
        <v>0</v>
      </c>
      <c r="F266" s="153">
        <v>0</v>
      </c>
      <c r="G266" s="153">
        <v>0</v>
      </c>
      <c r="H266" s="154">
        <v>0</v>
      </c>
      <c r="I266" s="154">
        <v>0</v>
      </c>
      <c r="J266" s="154">
        <v>0</v>
      </c>
      <c r="K266" s="154">
        <v>1</v>
      </c>
      <c r="L266" s="154">
        <v>0</v>
      </c>
    </row>
    <row r="267" spans="1:12" x14ac:dyDescent="0.25">
      <c r="A267" s="163"/>
      <c r="B267" s="24" t="s">
        <v>411</v>
      </c>
      <c r="C267" s="153">
        <v>0</v>
      </c>
      <c r="D267" s="153">
        <v>0</v>
      </c>
      <c r="E267" s="153">
        <v>0</v>
      </c>
      <c r="F267" s="153">
        <v>0</v>
      </c>
      <c r="G267" s="153">
        <v>0</v>
      </c>
      <c r="H267" s="154">
        <v>0</v>
      </c>
      <c r="I267" s="154">
        <v>0</v>
      </c>
      <c r="J267" s="154">
        <v>0</v>
      </c>
      <c r="K267" s="154">
        <v>1</v>
      </c>
      <c r="L267" s="154">
        <v>0</v>
      </c>
    </row>
    <row r="268" spans="1:12" x14ac:dyDescent="0.25">
      <c r="A268" s="163"/>
      <c r="B268" s="24" t="s">
        <v>536</v>
      </c>
      <c r="C268" s="153">
        <v>0</v>
      </c>
      <c r="D268" s="153">
        <v>0</v>
      </c>
      <c r="E268" s="153">
        <v>0</v>
      </c>
      <c r="F268" s="153">
        <v>0</v>
      </c>
      <c r="G268" s="153">
        <v>0</v>
      </c>
      <c r="H268" s="154">
        <v>0</v>
      </c>
      <c r="I268" s="154">
        <v>0</v>
      </c>
      <c r="J268" s="154">
        <v>0</v>
      </c>
      <c r="K268" s="154">
        <v>1</v>
      </c>
      <c r="L268" s="154">
        <v>0</v>
      </c>
    </row>
    <row r="269" spans="1:12" x14ac:dyDescent="0.25">
      <c r="A269" s="163"/>
      <c r="B269" s="24" t="s">
        <v>94</v>
      </c>
      <c r="C269" s="153">
        <v>0</v>
      </c>
      <c r="D269" s="153">
        <v>0</v>
      </c>
      <c r="E269" s="153">
        <v>0</v>
      </c>
      <c r="F269" s="153">
        <v>0</v>
      </c>
      <c r="G269" s="153">
        <v>0</v>
      </c>
      <c r="H269" s="154">
        <v>0</v>
      </c>
      <c r="I269" s="154">
        <v>0</v>
      </c>
      <c r="J269" s="154">
        <v>0</v>
      </c>
      <c r="K269" s="154">
        <v>1</v>
      </c>
      <c r="L269" s="154">
        <v>0</v>
      </c>
    </row>
    <row r="270" spans="1:12" x14ac:dyDescent="0.25">
      <c r="A270" s="163"/>
      <c r="B270" s="24" t="s">
        <v>359</v>
      </c>
      <c r="C270" s="153">
        <v>0</v>
      </c>
      <c r="D270" s="153">
        <v>0</v>
      </c>
      <c r="E270" s="153">
        <v>0</v>
      </c>
      <c r="F270" s="153">
        <v>0</v>
      </c>
      <c r="G270" s="153">
        <v>0</v>
      </c>
      <c r="H270" s="154">
        <v>0</v>
      </c>
      <c r="I270" s="154">
        <v>0</v>
      </c>
      <c r="J270" s="154">
        <v>0</v>
      </c>
      <c r="K270" s="154">
        <v>1</v>
      </c>
      <c r="L270" s="154">
        <v>0</v>
      </c>
    </row>
    <row r="271" spans="1:12" x14ac:dyDescent="0.25">
      <c r="A271" s="163"/>
      <c r="B271" s="24" t="s">
        <v>190</v>
      </c>
      <c r="C271" s="153">
        <v>0</v>
      </c>
      <c r="D271" s="153">
        <v>0</v>
      </c>
      <c r="E271" s="153">
        <v>0</v>
      </c>
      <c r="F271" s="153">
        <v>0</v>
      </c>
      <c r="G271" s="153">
        <v>0</v>
      </c>
      <c r="H271" s="154">
        <v>0</v>
      </c>
      <c r="I271" s="154">
        <v>0</v>
      </c>
      <c r="J271" s="154">
        <v>0</v>
      </c>
      <c r="K271" s="154">
        <v>1</v>
      </c>
      <c r="L271" s="154">
        <v>0</v>
      </c>
    </row>
    <row r="272" spans="1:12" x14ac:dyDescent="0.25">
      <c r="A272" s="163"/>
      <c r="B272" s="24" t="s">
        <v>537</v>
      </c>
      <c r="C272" s="153">
        <v>0</v>
      </c>
      <c r="D272" s="153">
        <v>0</v>
      </c>
      <c r="E272" s="153">
        <v>0</v>
      </c>
      <c r="F272" s="153">
        <v>0</v>
      </c>
      <c r="G272" s="153">
        <v>0</v>
      </c>
      <c r="H272" s="154">
        <v>0</v>
      </c>
      <c r="I272" s="154">
        <v>0</v>
      </c>
      <c r="J272" s="154">
        <v>0</v>
      </c>
      <c r="K272" s="154">
        <v>1</v>
      </c>
      <c r="L272" s="154">
        <v>0</v>
      </c>
    </row>
    <row r="273" spans="1:12" x14ac:dyDescent="0.25">
      <c r="A273" s="163"/>
      <c r="B273" s="24" t="s">
        <v>208</v>
      </c>
      <c r="C273" s="153">
        <v>0</v>
      </c>
      <c r="D273" s="153">
        <v>0</v>
      </c>
      <c r="E273" s="153">
        <v>0</v>
      </c>
      <c r="F273" s="153">
        <v>0</v>
      </c>
      <c r="G273" s="153">
        <v>0</v>
      </c>
      <c r="H273" s="154">
        <v>0</v>
      </c>
      <c r="I273" s="154">
        <v>0</v>
      </c>
      <c r="J273" s="154">
        <v>0</v>
      </c>
      <c r="K273" s="154">
        <v>1</v>
      </c>
      <c r="L273" s="154">
        <v>0</v>
      </c>
    </row>
    <row r="274" spans="1:12" x14ac:dyDescent="0.25">
      <c r="A274" s="163"/>
      <c r="B274" s="24" t="s">
        <v>209</v>
      </c>
      <c r="C274" s="153">
        <v>0</v>
      </c>
      <c r="D274" s="153">
        <v>0</v>
      </c>
      <c r="E274" s="153">
        <v>0</v>
      </c>
      <c r="F274" s="153">
        <v>0</v>
      </c>
      <c r="G274" s="153">
        <v>0</v>
      </c>
      <c r="H274" s="154">
        <v>0</v>
      </c>
      <c r="I274" s="154">
        <v>0</v>
      </c>
      <c r="J274" s="154">
        <v>0</v>
      </c>
      <c r="K274" s="154">
        <v>1</v>
      </c>
      <c r="L274" s="154">
        <v>0</v>
      </c>
    </row>
    <row r="275" spans="1:12" x14ac:dyDescent="0.25">
      <c r="A275" s="163"/>
      <c r="B275" s="24" t="s">
        <v>361</v>
      </c>
      <c r="C275" s="153">
        <v>0</v>
      </c>
      <c r="D275" s="153">
        <v>0</v>
      </c>
      <c r="E275" s="153">
        <v>0</v>
      </c>
      <c r="F275" s="153">
        <v>0</v>
      </c>
      <c r="G275" s="153">
        <v>0</v>
      </c>
      <c r="H275" s="154">
        <v>0</v>
      </c>
      <c r="I275" s="154">
        <v>0</v>
      </c>
      <c r="J275" s="154">
        <v>0</v>
      </c>
      <c r="K275" s="154">
        <v>1</v>
      </c>
      <c r="L275" s="154">
        <v>0</v>
      </c>
    </row>
    <row r="276" spans="1:12" x14ac:dyDescent="0.25">
      <c r="A276" s="163"/>
      <c r="B276" s="24" t="s">
        <v>495</v>
      </c>
      <c r="C276" s="153">
        <v>0</v>
      </c>
      <c r="D276" s="153">
        <v>0</v>
      </c>
      <c r="E276" s="153">
        <v>0</v>
      </c>
      <c r="F276" s="153">
        <v>0</v>
      </c>
      <c r="G276" s="153">
        <v>0</v>
      </c>
      <c r="H276" s="154">
        <v>0</v>
      </c>
      <c r="I276" s="154">
        <v>0</v>
      </c>
      <c r="J276" s="154">
        <v>0</v>
      </c>
      <c r="K276" s="154">
        <v>1</v>
      </c>
      <c r="L276" s="154">
        <v>0</v>
      </c>
    </row>
    <row r="277" spans="1:12" x14ac:dyDescent="0.25">
      <c r="A277" s="163"/>
      <c r="B277" s="24" t="s">
        <v>496</v>
      </c>
      <c r="C277" s="153">
        <v>0</v>
      </c>
      <c r="D277" s="153">
        <v>0</v>
      </c>
      <c r="E277" s="153">
        <v>0</v>
      </c>
      <c r="F277" s="153">
        <v>0</v>
      </c>
      <c r="G277" s="153">
        <v>0</v>
      </c>
      <c r="H277" s="154">
        <v>0</v>
      </c>
      <c r="I277" s="154">
        <v>0</v>
      </c>
      <c r="J277" s="154">
        <v>0</v>
      </c>
      <c r="K277" s="154">
        <v>1</v>
      </c>
      <c r="L277" s="154">
        <v>0</v>
      </c>
    </row>
    <row r="278" spans="1:12" x14ac:dyDescent="0.25">
      <c r="A278" s="163"/>
      <c r="B278" s="24" t="s">
        <v>538</v>
      </c>
      <c r="C278" s="153">
        <v>0</v>
      </c>
      <c r="D278" s="153">
        <v>0</v>
      </c>
      <c r="E278" s="153">
        <v>0</v>
      </c>
      <c r="F278" s="153">
        <v>0</v>
      </c>
      <c r="G278" s="153">
        <v>0</v>
      </c>
      <c r="H278" s="154">
        <v>0</v>
      </c>
      <c r="I278" s="154">
        <v>0</v>
      </c>
      <c r="J278" s="154">
        <v>0</v>
      </c>
      <c r="K278" s="154">
        <v>1</v>
      </c>
      <c r="L278" s="154">
        <v>0</v>
      </c>
    </row>
    <row r="279" spans="1:12" x14ac:dyDescent="0.25">
      <c r="A279" s="163"/>
      <c r="B279" s="24" t="s">
        <v>538</v>
      </c>
      <c r="C279" s="153">
        <v>0</v>
      </c>
      <c r="D279" s="153">
        <v>0</v>
      </c>
      <c r="E279" s="153">
        <v>0</v>
      </c>
      <c r="F279" s="153">
        <v>0</v>
      </c>
      <c r="G279" s="153">
        <v>0</v>
      </c>
      <c r="H279" s="154">
        <v>0</v>
      </c>
      <c r="I279" s="154">
        <v>0</v>
      </c>
      <c r="J279" s="154">
        <v>0</v>
      </c>
      <c r="K279" s="154">
        <v>1</v>
      </c>
      <c r="L279" s="154">
        <v>0</v>
      </c>
    </row>
    <row r="280" spans="1:12" x14ac:dyDescent="0.25">
      <c r="A280" s="163"/>
      <c r="B280" s="24" t="s">
        <v>95</v>
      </c>
      <c r="C280" s="153">
        <v>0</v>
      </c>
      <c r="D280" s="153">
        <v>0</v>
      </c>
      <c r="E280" s="153">
        <v>0</v>
      </c>
      <c r="F280" s="153">
        <v>0</v>
      </c>
      <c r="G280" s="153">
        <v>0</v>
      </c>
      <c r="H280" s="154">
        <v>0</v>
      </c>
      <c r="I280" s="154">
        <v>0</v>
      </c>
      <c r="J280" s="154">
        <v>0</v>
      </c>
      <c r="K280" s="154">
        <v>1</v>
      </c>
      <c r="L280" s="154">
        <v>0</v>
      </c>
    </row>
    <row r="281" spans="1:12" x14ac:dyDescent="0.25">
      <c r="A281" s="163"/>
      <c r="B281" s="24" t="s">
        <v>240</v>
      </c>
      <c r="C281" s="153">
        <v>0</v>
      </c>
      <c r="D281" s="153">
        <v>0</v>
      </c>
      <c r="E281" s="153">
        <v>0</v>
      </c>
      <c r="F281" s="153">
        <v>0</v>
      </c>
      <c r="G281" s="153">
        <v>0</v>
      </c>
      <c r="H281" s="154">
        <v>0</v>
      </c>
      <c r="I281" s="154">
        <v>0</v>
      </c>
      <c r="J281" s="154">
        <v>0</v>
      </c>
      <c r="K281" s="154">
        <v>1</v>
      </c>
      <c r="L281" s="154">
        <v>0</v>
      </c>
    </row>
    <row r="282" spans="1:12" x14ac:dyDescent="0.25">
      <c r="A282" s="163"/>
      <c r="B282" s="24" t="s">
        <v>241</v>
      </c>
      <c r="C282" s="153">
        <v>0</v>
      </c>
      <c r="D282" s="153">
        <v>0</v>
      </c>
      <c r="E282" s="153">
        <v>0</v>
      </c>
      <c r="F282" s="153">
        <v>0</v>
      </c>
      <c r="G282" s="153">
        <v>0</v>
      </c>
      <c r="H282" s="154">
        <v>0</v>
      </c>
      <c r="I282" s="154">
        <v>0</v>
      </c>
      <c r="J282" s="154">
        <v>0</v>
      </c>
      <c r="K282" s="154">
        <v>1</v>
      </c>
      <c r="L282" s="154">
        <v>0</v>
      </c>
    </row>
    <row r="283" spans="1:12" x14ac:dyDescent="0.25">
      <c r="A283" s="163"/>
      <c r="B283" s="24" t="s">
        <v>96</v>
      </c>
      <c r="C283" s="153">
        <v>0</v>
      </c>
      <c r="D283" s="153">
        <v>0</v>
      </c>
      <c r="E283" s="153">
        <v>0</v>
      </c>
      <c r="F283" s="153">
        <v>0</v>
      </c>
      <c r="G283" s="153">
        <v>0</v>
      </c>
      <c r="H283" s="154">
        <v>0</v>
      </c>
      <c r="I283" s="154">
        <v>0</v>
      </c>
      <c r="J283" s="154">
        <v>0</v>
      </c>
      <c r="K283" s="154">
        <v>1</v>
      </c>
      <c r="L283" s="154">
        <v>0</v>
      </c>
    </row>
    <row r="284" spans="1:12" x14ac:dyDescent="0.25">
      <c r="A284" s="163"/>
      <c r="B284" s="24" t="s">
        <v>242</v>
      </c>
      <c r="C284" s="153">
        <v>0</v>
      </c>
      <c r="D284" s="153">
        <v>0</v>
      </c>
      <c r="E284" s="153">
        <v>0</v>
      </c>
      <c r="F284" s="153">
        <v>0</v>
      </c>
      <c r="G284" s="153">
        <v>0</v>
      </c>
      <c r="H284" s="154">
        <v>0</v>
      </c>
      <c r="I284" s="154">
        <v>0</v>
      </c>
      <c r="J284" s="154">
        <v>0</v>
      </c>
      <c r="K284" s="154">
        <v>1</v>
      </c>
      <c r="L284" s="154">
        <v>0</v>
      </c>
    </row>
    <row r="285" spans="1:12" x14ac:dyDescent="0.25">
      <c r="A285" s="163"/>
      <c r="B285" s="24" t="s">
        <v>434</v>
      </c>
      <c r="C285" s="153">
        <v>0</v>
      </c>
      <c r="D285" s="153">
        <v>0</v>
      </c>
      <c r="E285" s="153">
        <v>0</v>
      </c>
      <c r="F285" s="153">
        <v>0</v>
      </c>
      <c r="G285" s="153">
        <v>0</v>
      </c>
      <c r="H285" s="154">
        <v>0</v>
      </c>
      <c r="I285" s="154">
        <v>0</v>
      </c>
      <c r="J285" s="154">
        <v>0</v>
      </c>
      <c r="K285" s="154">
        <v>1</v>
      </c>
      <c r="L285" s="154">
        <v>0</v>
      </c>
    </row>
    <row r="286" spans="1:12" x14ac:dyDescent="0.25">
      <c r="A286" s="163"/>
      <c r="B286" s="24" t="s">
        <v>497</v>
      </c>
      <c r="C286" s="153">
        <v>0</v>
      </c>
      <c r="D286" s="153">
        <v>0</v>
      </c>
      <c r="E286" s="153">
        <v>0</v>
      </c>
      <c r="F286" s="153">
        <v>0</v>
      </c>
      <c r="G286" s="153">
        <v>0</v>
      </c>
      <c r="H286" s="154">
        <v>0</v>
      </c>
      <c r="I286" s="154">
        <v>0</v>
      </c>
      <c r="J286" s="154">
        <v>0</v>
      </c>
      <c r="K286" s="154">
        <v>1</v>
      </c>
      <c r="L286" s="154">
        <v>0</v>
      </c>
    </row>
    <row r="287" spans="1:12" x14ac:dyDescent="0.25">
      <c r="A287" s="163"/>
      <c r="B287" s="24" t="s">
        <v>362</v>
      </c>
      <c r="C287" s="153">
        <v>0</v>
      </c>
      <c r="D287" s="153">
        <v>0</v>
      </c>
      <c r="E287" s="153">
        <v>0</v>
      </c>
      <c r="F287" s="153">
        <v>0</v>
      </c>
      <c r="G287" s="153">
        <v>0</v>
      </c>
      <c r="H287" s="154">
        <v>0</v>
      </c>
      <c r="I287" s="154">
        <v>0</v>
      </c>
      <c r="J287" s="154">
        <v>0</v>
      </c>
      <c r="K287" s="154">
        <v>1</v>
      </c>
      <c r="L287" s="154">
        <v>0</v>
      </c>
    </row>
    <row r="288" spans="1:12" x14ac:dyDescent="0.25">
      <c r="A288" s="163"/>
      <c r="B288" s="24" t="s">
        <v>243</v>
      </c>
      <c r="C288" s="153">
        <v>0</v>
      </c>
      <c r="D288" s="153">
        <v>0</v>
      </c>
      <c r="E288" s="153">
        <v>0</v>
      </c>
      <c r="F288" s="153">
        <v>0</v>
      </c>
      <c r="G288" s="153">
        <v>0</v>
      </c>
      <c r="H288" s="154">
        <v>0</v>
      </c>
      <c r="I288" s="154">
        <v>0</v>
      </c>
      <c r="J288" s="154">
        <v>0</v>
      </c>
      <c r="K288" s="154">
        <v>1</v>
      </c>
      <c r="L288" s="154">
        <v>0</v>
      </c>
    </row>
    <row r="289" spans="1:12" x14ac:dyDescent="0.25">
      <c r="A289" s="163"/>
      <c r="B289" s="24" t="s">
        <v>363</v>
      </c>
      <c r="C289" s="153">
        <v>0</v>
      </c>
      <c r="D289" s="153">
        <v>0</v>
      </c>
      <c r="E289" s="153">
        <v>0</v>
      </c>
      <c r="F289" s="153">
        <v>0</v>
      </c>
      <c r="G289" s="153">
        <v>0</v>
      </c>
      <c r="H289" s="154">
        <v>0</v>
      </c>
      <c r="I289" s="154">
        <v>0</v>
      </c>
      <c r="J289" s="154">
        <v>0</v>
      </c>
      <c r="K289" s="154">
        <v>1</v>
      </c>
      <c r="L289" s="154">
        <v>0</v>
      </c>
    </row>
    <row r="290" spans="1:12" x14ac:dyDescent="0.25">
      <c r="A290" s="163"/>
      <c r="B290" s="24" t="s">
        <v>408</v>
      </c>
      <c r="C290" s="153">
        <v>0</v>
      </c>
      <c r="D290" s="153">
        <v>0</v>
      </c>
      <c r="E290" s="153">
        <v>0</v>
      </c>
      <c r="F290" s="153">
        <v>0</v>
      </c>
      <c r="G290" s="153">
        <v>0</v>
      </c>
      <c r="H290" s="154">
        <v>0</v>
      </c>
      <c r="I290" s="154">
        <v>0</v>
      </c>
      <c r="J290" s="154">
        <v>0</v>
      </c>
      <c r="K290" s="154">
        <v>1</v>
      </c>
      <c r="L290" s="154">
        <v>0</v>
      </c>
    </row>
    <row r="291" spans="1:12" x14ac:dyDescent="0.25">
      <c r="A291" s="163"/>
      <c r="B291" s="24" t="s">
        <v>407</v>
      </c>
      <c r="C291" s="153">
        <v>0</v>
      </c>
      <c r="D291" s="153">
        <v>0</v>
      </c>
      <c r="E291" s="153">
        <v>0</v>
      </c>
      <c r="F291" s="153">
        <v>0</v>
      </c>
      <c r="G291" s="153">
        <v>0</v>
      </c>
      <c r="H291" s="154">
        <v>0</v>
      </c>
      <c r="I291" s="154">
        <v>0</v>
      </c>
      <c r="J291" s="154">
        <v>0</v>
      </c>
      <c r="K291" s="154">
        <v>1</v>
      </c>
      <c r="L291" s="154">
        <v>0</v>
      </c>
    </row>
    <row r="292" spans="1:12" x14ac:dyDescent="0.25">
      <c r="A292" s="163"/>
      <c r="B292" s="24" t="s">
        <v>539</v>
      </c>
      <c r="C292" s="153">
        <v>0</v>
      </c>
      <c r="D292" s="153">
        <v>0</v>
      </c>
      <c r="E292" s="153">
        <v>0</v>
      </c>
      <c r="F292" s="153">
        <v>0</v>
      </c>
      <c r="G292" s="153">
        <v>0</v>
      </c>
      <c r="H292" s="154">
        <v>0</v>
      </c>
      <c r="I292" s="154">
        <v>0</v>
      </c>
      <c r="J292" s="154">
        <v>0</v>
      </c>
      <c r="K292" s="154">
        <v>1</v>
      </c>
      <c r="L292" s="154">
        <v>0</v>
      </c>
    </row>
    <row r="293" spans="1:12" x14ac:dyDescent="0.25">
      <c r="A293" s="163"/>
      <c r="B293" s="24" t="s">
        <v>286</v>
      </c>
      <c r="C293" s="153">
        <v>0</v>
      </c>
      <c r="D293" s="153">
        <v>0</v>
      </c>
      <c r="E293" s="153">
        <v>0</v>
      </c>
      <c r="F293" s="153">
        <v>0</v>
      </c>
      <c r="G293" s="153">
        <v>0</v>
      </c>
      <c r="H293" s="154">
        <v>0</v>
      </c>
      <c r="I293" s="154">
        <v>0</v>
      </c>
      <c r="J293" s="154">
        <v>0</v>
      </c>
      <c r="K293" s="154">
        <v>1</v>
      </c>
      <c r="L293" s="154">
        <v>0</v>
      </c>
    </row>
    <row r="294" spans="1:12" x14ac:dyDescent="0.25">
      <c r="A294" s="163"/>
      <c r="B294" s="24" t="s">
        <v>244</v>
      </c>
      <c r="C294" s="153">
        <v>0</v>
      </c>
      <c r="D294" s="153">
        <v>0</v>
      </c>
      <c r="E294" s="153">
        <v>0</v>
      </c>
      <c r="F294" s="153">
        <v>0</v>
      </c>
      <c r="G294" s="153">
        <v>0</v>
      </c>
      <c r="H294" s="154">
        <v>0</v>
      </c>
      <c r="I294" s="154">
        <v>0</v>
      </c>
      <c r="J294" s="154">
        <v>0</v>
      </c>
      <c r="K294" s="154">
        <v>1</v>
      </c>
      <c r="L294" s="154">
        <v>0</v>
      </c>
    </row>
    <row r="295" spans="1:12" x14ac:dyDescent="0.25">
      <c r="A295" s="163"/>
      <c r="B295" s="24" t="s">
        <v>98</v>
      </c>
      <c r="C295" s="153">
        <v>0</v>
      </c>
      <c r="D295" s="153">
        <v>0</v>
      </c>
      <c r="E295" s="153">
        <v>0</v>
      </c>
      <c r="F295" s="153">
        <v>0</v>
      </c>
      <c r="G295" s="153">
        <v>0</v>
      </c>
      <c r="H295" s="154">
        <v>0</v>
      </c>
      <c r="I295" s="154">
        <v>0</v>
      </c>
      <c r="J295" s="154">
        <v>0</v>
      </c>
      <c r="K295" s="154">
        <v>1</v>
      </c>
      <c r="L295" s="154">
        <v>0</v>
      </c>
    </row>
    <row r="296" spans="1:12" x14ac:dyDescent="0.25">
      <c r="A296" s="163"/>
      <c r="B296" s="24" t="s">
        <v>99</v>
      </c>
      <c r="C296" s="153">
        <v>0</v>
      </c>
      <c r="D296" s="153">
        <v>0</v>
      </c>
      <c r="E296" s="153">
        <v>0</v>
      </c>
      <c r="F296" s="153">
        <v>0</v>
      </c>
      <c r="G296" s="153">
        <v>0</v>
      </c>
      <c r="H296" s="154">
        <v>0</v>
      </c>
      <c r="I296" s="154">
        <v>0</v>
      </c>
      <c r="J296" s="154">
        <v>0</v>
      </c>
      <c r="K296" s="154">
        <v>1</v>
      </c>
      <c r="L296" s="154">
        <v>0</v>
      </c>
    </row>
    <row r="297" spans="1:12" x14ac:dyDescent="0.25">
      <c r="A297" s="163"/>
      <c r="B297" s="24" t="s">
        <v>287</v>
      </c>
      <c r="C297" s="153">
        <v>0</v>
      </c>
      <c r="D297" s="153">
        <v>0</v>
      </c>
      <c r="E297" s="153">
        <v>0</v>
      </c>
      <c r="F297" s="153">
        <v>0</v>
      </c>
      <c r="G297" s="153">
        <v>0</v>
      </c>
      <c r="H297" s="154">
        <v>0</v>
      </c>
      <c r="I297" s="154">
        <v>0</v>
      </c>
      <c r="J297" s="154">
        <v>0</v>
      </c>
      <c r="K297" s="154">
        <v>1</v>
      </c>
      <c r="L297" s="154">
        <v>0</v>
      </c>
    </row>
    <row r="298" spans="1:12" x14ac:dyDescent="0.25">
      <c r="A298" s="163"/>
      <c r="B298" s="24" t="s">
        <v>288</v>
      </c>
      <c r="C298" s="153">
        <v>0</v>
      </c>
      <c r="D298" s="153">
        <v>0</v>
      </c>
      <c r="E298" s="153">
        <v>0</v>
      </c>
      <c r="F298" s="153">
        <v>0</v>
      </c>
      <c r="G298" s="153">
        <v>0</v>
      </c>
      <c r="H298" s="154">
        <v>0</v>
      </c>
      <c r="I298" s="154">
        <v>0</v>
      </c>
      <c r="J298" s="154">
        <v>0</v>
      </c>
      <c r="K298" s="154">
        <v>1</v>
      </c>
      <c r="L298" s="154">
        <v>0</v>
      </c>
    </row>
    <row r="299" spans="1:12" x14ac:dyDescent="0.25">
      <c r="A299" s="163"/>
      <c r="B299" s="24" t="s">
        <v>289</v>
      </c>
      <c r="C299" s="153">
        <v>0</v>
      </c>
      <c r="D299" s="153">
        <v>0</v>
      </c>
      <c r="E299" s="153">
        <v>0</v>
      </c>
      <c r="F299" s="153">
        <v>0</v>
      </c>
      <c r="G299" s="153">
        <v>0</v>
      </c>
      <c r="H299" s="154">
        <v>0</v>
      </c>
      <c r="I299" s="154">
        <v>0</v>
      </c>
      <c r="J299" s="154">
        <v>0</v>
      </c>
      <c r="K299" s="154">
        <v>1</v>
      </c>
      <c r="L299" s="154">
        <v>0</v>
      </c>
    </row>
    <row r="300" spans="1:12" x14ac:dyDescent="0.25">
      <c r="A300" s="163"/>
      <c r="B300" s="24" t="s">
        <v>319</v>
      </c>
      <c r="C300" s="153">
        <v>0</v>
      </c>
      <c r="D300" s="153">
        <v>0</v>
      </c>
      <c r="E300" s="153">
        <v>0</v>
      </c>
      <c r="F300" s="153">
        <v>0</v>
      </c>
      <c r="G300" s="153">
        <v>0</v>
      </c>
      <c r="H300" s="154">
        <v>0</v>
      </c>
      <c r="I300" s="154">
        <v>0</v>
      </c>
      <c r="J300" s="154">
        <v>0</v>
      </c>
      <c r="K300" s="154">
        <v>1</v>
      </c>
      <c r="L300" s="154">
        <v>0</v>
      </c>
    </row>
    <row r="301" spans="1:12" x14ac:dyDescent="0.25">
      <c r="A301" s="163"/>
      <c r="B301" s="24" t="s">
        <v>364</v>
      </c>
      <c r="C301" s="153">
        <v>0</v>
      </c>
      <c r="D301" s="153">
        <v>0</v>
      </c>
      <c r="E301" s="153">
        <v>0</v>
      </c>
      <c r="F301" s="153">
        <v>0</v>
      </c>
      <c r="G301" s="153">
        <v>0</v>
      </c>
      <c r="H301" s="154">
        <v>0</v>
      </c>
      <c r="I301" s="154">
        <v>0</v>
      </c>
      <c r="J301" s="154">
        <v>0</v>
      </c>
      <c r="K301" s="154">
        <v>1</v>
      </c>
      <c r="L301" s="154">
        <v>0</v>
      </c>
    </row>
    <row r="302" spans="1:12" x14ac:dyDescent="0.25">
      <c r="A302" s="163"/>
      <c r="B302" s="24" t="s">
        <v>320</v>
      </c>
      <c r="C302" s="153">
        <v>0</v>
      </c>
      <c r="D302" s="153">
        <v>0</v>
      </c>
      <c r="E302" s="153">
        <v>0</v>
      </c>
      <c r="F302" s="153">
        <v>0</v>
      </c>
      <c r="G302" s="153">
        <v>0</v>
      </c>
      <c r="H302" s="154">
        <v>0</v>
      </c>
      <c r="I302" s="154">
        <v>0</v>
      </c>
      <c r="J302" s="154">
        <v>0</v>
      </c>
      <c r="K302" s="154">
        <v>1</v>
      </c>
      <c r="L302" s="154">
        <v>0</v>
      </c>
    </row>
    <row r="303" spans="1:12" x14ac:dyDescent="0.25">
      <c r="A303" s="163"/>
      <c r="B303" s="24" t="s">
        <v>321</v>
      </c>
      <c r="C303" s="153">
        <v>0</v>
      </c>
      <c r="D303" s="153">
        <v>0</v>
      </c>
      <c r="E303" s="153">
        <v>0</v>
      </c>
      <c r="F303" s="153">
        <v>0</v>
      </c>
      <c r="G303" s="153">
        <v>0</v>
      </c>
      <c r="H303" s="154">
        <v>0</v>
      </c>
      <c r="I303" s="154">
        <v>0</v>
      </c>
      <c r="J303" s="154">
        <v>0</v>
      </c>
      <c r="K303" s="154">
        <v>1</v>
      </c>
      <c r="L303" s="154">
        <v>0</v>
      </c>
    </row>
    <row r="304" spans="1:12" x14ac:dyDescent="0.25">
      <c r="A304" s="163"/>
      <c r="B304" s="24" t="s">
        <v>500</v>
      </c>
      <c r="C304" s="153">
        <v>0</v>
      </c>
      <c r="D304" s="153">
        <v>0</v>
      </c>
      <c r="E304" s="153">
        <v>0</v>
      </c>
      <c r="F304" s="153">
        <v>0</v>
      </c>
      <c r="G304" s="153">
        <v>0</v>
      </c>
      <c r="H304" s="154">
        <v>0</v>
      </c>
      <c r="I304" s="154">
        <v>0</v>
      </c>
      <c r="J304" s="154">
        <v>0</v>
      </c>
      <c r="K304" s="154">
        <v>1</v>
      </c>
      <c r="L304" s="154">
        <v>0</v>
      </c>
    </row>
    <row r="305" spans="1:12" x14ac:dyDescent="0.25">
      <c r="A305" s="163"/>
      <c r="B305" s="24" t="s">
        <v>464</v>
      </c>
      <c r="C305" s="153">
        <v>0</v>
      </c>
      <c r="D305" s="153">
        <v>0</v>
      </c>
      <c r="E305" s="153">
        <v>0</v>
      </c>
      <c r="F305" s="153">
        <v>0</v>
      </c>
      <c r="G305" s="153">
        <v>0</v>
      </c>
      <c r="H305" s="154">
        <v>0</v>
      </c>
      <c r="I305" s="154">
        <v>0</v>
      </c>
      <c r="J305" s="154">
        <v>0</v>
      </c>
      <c r="K305" s="154">
        <v>1</v>
      </c>
      <c r="L305" s="154">
        <v>0</v>
      </c>
    </row>
    <row r="306" spans="1:12" x14ac:dyDescent="0.25">
      <c r="A306" s="163"/>
      <c r="B306" s="24" t="s">
        <v>436</v>
      </c>
      <c r="C306" s="153">
        <v>0</v>
      </c>
      <c r="D306" s="153">
        <v>0</v>
      </c>
      <c r="E306" s="153">
        <v>0</v>
      </c>
      <c r="F306" s="153">
        <v>0</v>
      </c>
      <c r="G306" s="153">
        <v>0</v>
      </c>
      <c r="H306" s="154">
        <v>0</v>
      </c>
      <c r="I306" s="154">
        <v>0</v>
      </c>
      <c r="J306" s="154">
        <v>0</v>
      </c>
      <c r="K306" s="154">
        <v>1</v>
      </c>
      <c r="L306" s="154">
        <v>0</v>
      </c>
    </row>
    <row r="307" spans="1:12" x14ac:dyDescent="0.25">
      <c r="A307" s="163"/>
      <c r="B307" s="24" t="s">
        <v>365</v>
      </c>
      <c r="C307" s="153">
        <v>0</v>
      </c>
      <c r="D307" s="153">
        <v>0</v>
      </c>
      <c r="E307" s="153">
        <v>0</v>
      </c>
      <c r="F307" s="153">
        <v>0</v>
      </c>
      <c r="G307" s="153">
        <v>0</v>
      </c>
      <c r="H307" s="154">
        <v>0</v>
      </c>
      <c r="I307" s="154">
        <v>0</v>
      </c>
      <c r="J307" s="154">
        <v>0</v>
      </c>
      <c r="K307" s="154">
        <v>1</v>
      </c>
      <c r="L307" s="154">
        <v>0</v>
      </c>
    </row>
    <row r="308" spans="1:12" x14ac:dyDescent="0.25">
      <c r="A308" s="163"/>
      <c r="B308" s="24" t="s">
        <v>323</v>
      </c>
      <c r="C308" s="153">
        <v>0</v>
      </c>
      <c r="D308" s="153">
        <v>0</v>
      </c>
      <c r="E308" s="153">
        <v>0</v>
      </c>
      <c r="F308" s="153">
        <v>0</v>
      </c>
      <c r="G308" s="153">
        <v>0</v>
      </c>
      <c r="H308" s="154">
        <v>0</v>
      </c>
      <c r="I308" s="154">
        <v>0</v>
      </c>
      <c r="J308" s="154">
        <v>0</v>
      </c>
      <c r="K308" s="154">
        <v>1</v>
      </c>
      <c r="L308" s="154">
        <v>0</v>
      </c>
    </row>
    <row r="309" spans="1:12" x14ac:dyDescent="0.25">
      <c r="A309" s="163"/>
      <c r="B309" s="24" t="s">
        <v>245</v>
      </c>
      <c r="C309" s="153">
        <v>0</v>
      </c>
      <c r="D309" s="153">
        <v>0</v>
      </c>
      <c r="E309" s="153">
        <v>0</v>
      </c>
      <c r="F309" s="153">
        <v>0</v>
      </c>
      <c r="G309" s="153">
        <v>0</v>
      </c>
      <c r="H309" s="154">
        <v>0</v>
      </c>
      <c r="I309" s="154">
        <v>0</v>
      </c>
      <c r="J309" s="154">
        <v>0</v>
      </c>
      <c r="K309" s="154">
        <v>1</v>
      </c>
      <c r="L309" s="154">
        <v>0</v>
      </c>
    </row>
    <row r="310" spans="1:12" x14ac:dyDescent="0.25">
      <c r="A310" s="163"/>
      <c r="B310" s="24" t="s">
        <v>246</v>
      </c>
      <c r="C310" s="153">
        <v>0</v>
      </c>
      <c r="D310" s="153">
        <v>0</v>
      </c>
      <c r="E310" s="153">
        <v>0</v>
      </c>
      <c r="F310" s="153">
        <v>0</v>
      </c>
      <c r="G310" s="153">
        <v>0</v>
      </c>
      <c r="H310" s="154">
        <v>0</v>
      </c>
      <c r="I310" s="154">
        <v>0</v>
      </c>
      <c r="J310" s="154">
        <v>0</v>
      </c>
      <c r="K310" s="154">
        <v>1</v>
      </c>
      <c r="L310" s="154">
        <v>0</v>
      </c>
    </row>
    <row r="311" spans="1:12" x14ac:dyDescent="0.25">
      <c r="A311" s="163"/>
      <c r="B311" s="24" t="s">
        <v>210</v>
      </c>
      <c r="C311" s="153">
        <v>0</v>
      </c>
      <c r="D311" s="153">
        <v>0</v>
      </c>
      <c r="E311" s="153">
        <v>0</v>
      </c>
      <c r="F311" s="153">
        <v>0</v>
      </c>
      <c r="G311" s="153">
        <v>0</v>
      </c>
      <c r="H311" s="154">
        <v>0</v>
      </c>
      <c r="I311" s="154">
        <v>0</v>
      </c>
      <c r="J311" s="154">
        <v>0</v>
      </c>
      <c r="K311" s="154">
        <v>1</v>
      </c>
      <c r="L311" s="154">
        <v>0</v>
      </c>
    </row>
    <row r="312" spans="1:12" x14ac:dyDescent="0.25">
      <c r="A312" s="163"/>
      <c r="B312" s="24" t="s">
        <v>438</v>
      </c>
      <c r="C312" s="153">
        <v>0</v>
      </c>
      <c r="D312" s="153">
        <v>0</v>
      </c>
      <c r="E312" s="153">
        <v>0</v>
      </c>
      <c r="F312" s="153">
        <v>0</v>
      </c>
      <c r="G312" s="153">
        <v>0</v>
      </c>
      <c r="H312" s="154">
        <v>0</v>
      </c>
      <c r="I312" s="154">
        <v>0</v>
      </c>
      <c r="J312" s="154">
        <v>0</v>
      </c>
      <c r="K312" s="154">
        <v>1</v>
      </c>
      <c r="L312" s="154">
        <v>0</v>
      </c>
    </row>
    <row r="313" spans="1:12" x14ac:dyDescent="0.25">
      <c r="A313" s="163"/>
      <c r="B313" s="24" t="s">
        <v>367</v>
      </c>
      <c r="C313" s="153">
        <v>0</v>
      </c>
      <c r="D313" s="153">
        <v>0</v>
      </c>
      <c r="E313" s="153">
        <v>0</v>
      </c>
      <c r="F313" s="153">
        <v>0</v>
      </c>
      <c r="G313" s="153">
        <v>0</v>
      </c>
      <c r="H313" s="154">
        <v>0</v>
      </c>
      <c r="I313" s="154">
        <v>0</v>
      </c>
      <c r="J313" s="154">
        <v>0</v>
      </c>
      <c r="K313" s="154">
        <v>1</v>
      </c>
      <c r="L313" s="154">
        <v>0</v>
      </c>
    </row>
    <row r="314" spans="1:12" x14ac:dyDescent="0.25">
      <c r="A314" s="163"/>
      <c r="B314" s="24" t="s">
        <v>368</v>
      </c>
      <c r="C314" s="153">
        <v>0</v>
      </c>
      <c r="D314" s="153">
        <v>0</v>
      </c>
      <c r="E314" s="153">
        <v>0</v>
      </c>
      <c r="F314" s="153">
        <v>0</v>
      </c>
      <c r="G314" s="153">
        <v>0</v>
      </c>
      <c r="H314" s="154">
        <v>0</v>
      </c>
      <c r="I314" s="154">
        <v>0</v>
      </c>
      <c r="J314" s="154">
        <v>0</v>
      </c>
      <c r="K314" s="154">
        <v>1</v>
      </c>
      <c r="L314" s="154">
        <v>0</v>
      </c>
    </row>
    <row r="315" spans="1:12" x14ac:dyDescent="0.25">
      <c r="A315" s="163"/>
      <c r="B315" s="24" t="s">
        <v>191</v>
      </c>
      <c r="C315" s="153">
        <v>0</v>
      </c>
      <c r="D315" s="153">
        <v>0</v>
      </c>
      <c r="E315" s="153">
        <v>0</v>
      </c>
      <c r="F315" s="153">
        <v>0</v>
      </c>
      <c r="G315" s="153">
        <v>0</v>
      </c>
      <c r="H315" s="154">
        <v>0</v>
      </c>
      <c r="I315" s="154">
        <v>0</v>
      </c>
      <c r="J315" s="154">
        <v>0</v>
      </c>
      <c r="K315" s="154">
        <v>1</v>
      </c>
      <c r="L315" s="154">
        <v>0</v>
      </c>
    </row>
    <row r="316" spans="1:12" x14ac:dyDescent="0.25">
      <c r="A316" s="163"/>
      <c r="B316" s="24" t="s">
        <v>370</v>
      </c>
      <c r="C316" s="153">
        <v>0</v>
      </c>
      <c r="D316" s="153">
        <v>0</v>
      </c>
      <c r="E316" s="153">
        <v>0</v>
      </c>
      <c r="F316" s="153">
        <v>0</v>
      </c>
      <c r="G316" s="153">
        <v>0</v>
      </c>
      <c r="H316" s="154">
        <v>0</v>
      </c>
      <c r="I316" s="154">
        <v>0</v>
      </c>
      <c r="J316" s="154">
        <v>0</v>
      </c>
      <c r="K316" s="154">
        <v>1</v>
      </c>
      <c r="L316" s="154">
        <v>0</v>
      </c>
    </row>
    <row r="317" spans="1:12" x14ac:dyDescent="0.25">
      <c r="A317" s="163"/>
      <c r="B317" s="24" t="s">
        <v>371</v>
      </c>
      <c r="C317" s="153">
        <v>0</v>
      </c>
      <c r="D317" s="153">
        <v>0</v>
      </c>
      <c r="E317" s="153">
        <v>0</v>
      </c>
      <c r="F317" s="153">
        <v>0</v>
      </c>
      <c r="G317" s="153">
        <v>0</v>
      </c>
      <c r="H317" s="154">
        <v>0</v>
      </c>
      <c r="I317" s="154">
        <v>0</v>
      </c>
      <c r="J317" s="154">
        <v>0</v>
      </c>
      <c r="K317" s="154">
        <v>1</v>
      </c>
      <c r="L317" s="154">
        <v>0</v>
      </c>
    </row>
    <row r="318" spans="1:12" x14ac:dyDescent="0.25">
      <c r="A318" s="163"/>
      <c r="B318" s="24" t="s">
        <v>372</v>
      </c>
      <c r="C318" s="153">
        <v>0</v>
      </c>
      <c r="D318" s="153">
        <v>0</v>
      </c>
      <c r="E318" s="153">
        <v>0</v>
      </c>
      <c r="F318" s="153">
        <v>0</v>
      </c>
      <c r="G318" s="153">
        <v>0</v>
      </c>
      <c r="H318" s="154">
        <v>0</v>
      </c>
      <c r="I318" s="154">
        <v>0</v>
      </c>
      <c r="J318" s="154">
        <v>0</v>
      </c>
      <c r="K318" s="154">
        <v>1</v>
      </c>
      <c r="L318" s="154">
        <v>0</v>
      </c>
    </row>
    <row r="319" spans="1:12" x14ac:dyDescent="0.25">
      <c r="A319" s="163"/>
      <c r="B319" s="24" t="s">
        <v>373</v>
      </c>
      <c r="C319" s="153">
        <v>0</v>
      </c>
      <c r="D319" s="153">
        <v>0</v>
      </c>
      <c r="E319" s="153">
        <v>0</v>
      </c>
      <c r="F319" s="153">
        <v>0</v>
      </c>
      <c r="G319" s="153">
        <v>0</v>
      </c>
      <c r="H319" s="154">
        <v>0</v>
      </c>
      <c r="I319" s="154">
        <v>0</v>
      </c>
      <c r="J319" s="154">
        <v>0</v>
      </c>
      <c r="K319" s="154">
        <v>1</v>
      </c>
      <c r="L319" s="154">
        <v>0</v>
      </c>
    </row>
    <row r="320" spans="1:12" x14ac:dyDescent="0.25">
      <c r="A320" s="163"/>
      <c r="B320" s="24" t="s">
        <v>440</v>
      </c>
      <c r="C320" s="153">
        <v>0</v>
      </c>
      <c r="D320" s="153">
        <v>0</v>
      </c>
      <c r="E320" s="153">
        <v>0</v>
      </c>
      <c r="F320" s="153">
        <v>0</v>
      </c>
      <c r="G320" s="153">
        <v>0</v>
      </c>
      <c r="H320" s="154">
        <v>0</v>
      </c>
      <c r="I320" s="154">
        <v>0</v>
      </c>
      <c r="J320" s="154">
        <v>0</v>
      </c>
      <c r="K320" s="154">
        <v>1</v>
      </c>
      <c r="L320" s="154">
        <v>0</v>
      </c>
    </row>
    <row r="321" spans="1:12" x14ac:dyDescent="0.25">
      <c r="A321" s="163"/>
      <c r="B321" s="24" t="s">
        <v>374</v>
      </c>
      <c r="C321" s="153">
        <v>0</v>
      </c>
      <c r="D321" s="153">
        <v>0</v>
      </c>
      <c r="E321" s="153">
        <v>0</v>
      </c>
      <c r="F321" s="153">
        <v>0</v>
      </c>
      <c r="G321" s="153">
        <v>0</v>
      </c>
      <c r="H321" s="154">
        <v>0</v>
      </c>
      <c r="I321" s="154">
        <v>0</v>
      </c>
      <c r="J321" s="154">
        <v>0</v>
      </c>
      <c r="K321" s="154">
        <v>1</v>
      </c>
      <c r="L321" s="154">
        <v>0</v>
      </c>
    </row>
    <row r="322" spans="1:12" x14ac:dyDescent="0.25">
      <c r="A322" s="163"/>
      <c r="B322" s="24" t="s">
        <v>375</v>
      </c>
      <c r="C322" s="153">
        <v>0</v>
      </c>
      <c r="D322" s="153">
        <v>0</v>
      </c>
      <c r="E322" s="153">
        <v>0</v>
      </c>
      <c r="F322" s="153">
        <v>0</v>
      </c>
      <c r="G322" s="153">
        <v>0</v>
      </c>
      <c r="H322" s="154">
        <v>0</v>
      </c>
      <c r="I322" s="154">
        <v>0</v>
      </c>
      <c r="J322" s="154">
        <v>0</v>
      </c>
      <c r="K322" s="154">
        <v>1</v>
      </c>
      <c r="L322" s="154">
        <v>0</v>
      </c>
    </row>
    <row r="323" spans="1:12" x14ac:dyDescent="0.25">
      <c r="A323" s="163"/>
      <c r="B323" s="24" t="s">
        <v>103</v>
      </c>
      <c r="C323" s="153">
        <v>0</v>
      </c>
      <c r="D323" s="153">
        <v>0</v>
      </c>
      <c r="E323" s="153">
        <v>0</v>
      </c>
      <c r="F323" s="153">
        <v>0</v>
      </c>
      <c r="G323" s="153">
        <v>0</v>
      </c>
      <c r="H323" s="154">
        <v>0</v>
      </c>
      <c r="I323" s="154">
        <v>0</v>
      </c>
      <c r="J323" s="154">
        <v>0</v>
      </c>
      <c r="K323" s="154">
        <v>1</v>
      </c>
      <c r="L323" s="154">
        <v>0</v>
      </c>
    </row>
    <row r="324" spans="1:12" x14ac:dyDescent="0.25">
      <c r="A324" s="163"/>
      <c r="B324" s="24" t="s">
        <v>376</v>
      </c>
      <c r="C324" s="153">
        <v>0</v>
      </c>
      <c r="D324" s="153">
        <v>0</v>
      </c>
      <c r="E324" s="153">
        <v>0</v>
      </c>
      <c r="F324" s="153">
        <v>0</v>
      </c>
      <c r="G324" s="153">
        <v>0</v>
      </c>
      <c r="H324" s="154">
        <v>0</v>
      </c>
      <c r="I324" s="154">
        <v>0</v>
      </c>
      <c r="J324" s="154">
        <v>0</v>
      </c>
      <c r="K324" s="154">
        <v>1</v>
      </c>
      <c r="L324" s="154">
        <v>0</v>
      </c>
    </row>
    <row r="325" spans="1:12" x14ac:dyDescent="0.25">
      <c r="A325" s="163"/>
      <c r="B325" s="24" t="s">
        <v>441</v>
      </c>
      <c r="C325" s="153">
        <v>0</v>
      </c>
      <c r="D325" s="153">
        <v>0</v>
      </c>
      <c r="E325" s="153">
        <v>0</v>
      </c>
      <c r="F325" s="153">
        <v>0</v>
      </c>
      <c r="G325" s="153">
        <v>0</v>
      </c>
      <c r="H325" s="154">
        <v>0</v>
      </c>
      <c r="I325" s="154">
        <v>0</v>
      </c>
      <c r="J325" s="154">
        <v>0</v>
      </c>
      <c r="K325" s="154">
        <v>1</v>
      </c>
      <c r="L325" s="154">
        <v>0</v>
      </c>
    </row>
    <row r="326" spans="1:12" x14ac:dyDescent="0.25">
      <c r="A326" s="163"/>
      <c r="B326" s="24" t="s">
        <v>442</v>
      </c>
      <c r="C326" s="153">
        <v>0</v>
      </c>
      <c r="D326" s="153">
        <v>0</v>
      </c>
      <c r="E326" s="153">
        <v>0</v>
      </c>
      <c r="F326" s="153">
        <v>0</v>
      </c>
      <c r="G326" s="153">
        <v>0</v>
      </c>
      <c r="H326" s="154">
        <v>0</v>
      </c>
      <c r="I326" s="154">
        <v>0</v>
      </c>
      <c r="J326" s="154">
        <v>0</v>
      </c>
      <c r="K326" s="154">
        <v>1</v>
      </c>
      <c r="L326" s="154">
        <v>0</v>
      </c>
    </row>
    <row r="327" spans="1:12" x14ac:dyDescent="0.25">
      <c r="A327" s="163"/>
      <c r="B327" s="24" t="s">
        <v>324</v>
      </c>
      <c r="C327" s="153">
        <v>0</v>
      </c>
      <c r="D327" s="153">
        <v>0</v>
      </c>
      <c r="E327" s="153">
        <v>0</v>
      </c>
      <c r="F327" s="153">
        <v>0</v>
      </c>
      <c r="G327" s="153">
        <v>0</v>
      </c>
      <c r="H327" s="154">
        <v>0</v>
      </c>
      <c r="I327" s="154">
        <v>0</v>
      </c>
      <c r="J327" s="154">
        <v>0</v>
      </c>
      <c r="K327" s="154">
        <v>1</v>
      </c>
      <c r="L327" s="154">
        <v>0</v>
      </c>
    </row>
    <row r="328" spans="1:12" x14ac:dyDescent="0.25">
      <c r="A328" s="163"/>
      <c r="B328" s="24" t="s">
        <v>501</v>
      </c>
      <c r="C328" s="153">
        <v>0</v>
      </c>
      <c r="D328" s="153">
        <v>0</v>
      </c>
      <c r="E328" s="153">
        <v>0</v>
      </c>
      <c r="F328" s="153">
        <v>0</v>
      </c>
      <c r="G328" s="153">
        <v>0</v>
      </c>
      <c r="H328" s="154">
        <v>0</v>
      </c>
      <c r="I328" s="154">
        <v>0</v>
      </c>
      <c r="J328" s="154">
        <v>0</v>
      </c>
      <c r="K328" s="154">
        <v>1</v>
      </c>
      <c r="L328" s="154">
        <v>0</v>
      </c>
    </row>
    <row r="329" spans="1:12" x14ac:dyDescent="0.25">
      <c r="A329" s="163"/>
      <c r="B329" s="24" t="s">
        <v>325</v>
      </c>
      <c r="C329" s="153">
        <v>0</v>
      </c>
      <c r="D329" s="153">
        <v>0</v>
      </c>
      <c r="E329" s="153">
        <v>0</v>
      </c>
      <c r="F329" s="153">
        <v>0</v>
      </c>
      <c r="G329" s="153">
        <v>0</v>
      </c>
      <c r="H329" s="154">
        <v>0</v>
      </c>
      <c r="I329" s="154">
        <v>0</v>
      </c>
      <c r="J329" s="154">
        <v>0</v>
      </c>
      <c r="K329" s="154">
        <v>1</v>
      </c>
      <c r="L329" s="154">
        <v>0</v>
      </c>
    </row>
    <row r="330" spans="1:12" x14ac:dyDescent="0.25">
      <c r="A330" s="163"/>
      <c r="B330" s="24" t="s">
        <v>465</v>
      </c>
      <c r="C330" s="153">
        <v>0</v>
      </c>
      <c r="D330" s="153">
        <v>0</v>
      </c>
      <c r="E330" s="153">
        <v>0</v>
      </c>
      <c r="F330" s="153">
        <v>0</v>
      </c>
      <c r="G330" s="153">
        <v>0</v>
      </c>
      <c r="H330" s="154">
        <v>0</v>
      </c>
      <c r="I330" s="154">
        <v>0</v>
      </c>
      <c r="J330" s="154">
        <v>0</v>
      </c>
      <c r="K330" s="154">
        <v>1</v>
      </c>
      <c r="L330" s="154">
        <v>0</v>
      </c>
    </row>
    <row r="331" spans="1:12" x14ac:dyDescent="0.25">
      <c r="A331" s="163"/>
      <c r="B331" s="24" t="s">
        <v>378</v>
      </c>
      <c r="C331" s="153">
        <v>0</v>
      </c>
      <c r="D331" s="153">
        <v>0</v>
      </c>
      <c r="E331" s="153">
        <v>0</v>
      </c>
      <c r="F331" s="153">
        <v>0</v>
      </c>
      <c r="G331" s="153">
        <v>0</v>
      </c>
      <c r="H331" s="154">
        <v>0</v>
      </c>
      <c r="I331" s="154">
        <v>0</v>
      </c>
      <c r="J331" s="154">
        <v>0</v>
      </c>
      <c r="K331" s="154">
        <v>1</v>
      </c>
      <c r="L331" s="154">
        <v>0</v>
      </c>
    </row>
    <row r="332" spans="1:12" x14ac:dyDescent="0.25">
      <c r="A332" s="163"/>
      <c r="B332" s="24" t="s">
        <v>211</v>
      </c>
      <c r="C332" s="153">
        <v>0</v>
      </c>
      <c r="D332" s="153">
        <v>0</v>
      </c>
      <c r="E332" s="153">
        <v>0</v>
      </c>
      <c r="F332" s="153">
        <v>0</v>
      </c>
      <c r="G332" s="153">
        <v>0</v>
      </c>
      <c r="H332" s="154">
        <v>0</v>
      </c>
      <c r="I332" s="154">
        <v>0</v>
      </c>
      <c r="J332" s="154">
        <v>0</v>
      </c>
      <c r="K332" s="154">
        <v>1</v>
      </c>
      <c r="L332" s="154">
        <v>0</v>
      </c>
    </row>
    <row r="333" spans="1:12" x14ac:dyDescent="0.25">
      <c r="A333" s="163"/>
      <c r="B333" s="24" t="s">
        <v>379</v>
      </c>
      <c r="C333" s="153">
        <v>0</v>
      </c>
      <c r="D333" s="153">
        <v>0</v>
      </c>
      <c r="E333" s="153">
        <v>0</v>
      </c>
      <c r="F333" s="153">
        <v>0</v>
      </c>
      <c r="G333" s="153">
        <v>0</v>
      </c>
      <c r="H333" s="154">
        <v>0</v>
      </c>
      <c r="I333" s="154">
        <v>0</v>
      </c>
      <c r="J333" s="154">
        <v>0</v>
      </c>
      <c r="K333" s="154">
        <v>1</v>
      </c>
      <c r="L333" s="154">
        <v>0</v>
      </c>
    </row>
    <row r="334" spans="1:12" x14ac:dyDescent="0.25">
      <c r="A334" s="163"/>
      <c r="B334" s="24" t="s">
        <v>105</v>
      </c>
      <c r="C334" s="153">
        <v>0</v>
      </c>
      <c r="D334" s="153">
        <v>0</v>
      </c>
      <c r="E334" s="153">
        <v>0</v>
      </c>
      <c r="F334" s="153">
        <v>0</v>
      </c>
      <c r="G334" s="153">
        <v>0</v>
      </c>
      <c r="H334" s="154">
        <v>0</v>
      </c>
      <c r="I334" s="154">
        <v>0</v>
      </c>
      <c r="J334" s="154">
        <v>0</v>
      </c>
      <c r="K334" s="154">
        <v>1</v>
      </c>
      <c r="L334" s="154">
        <v>0</v>
      </c>
    </row>
    <row r="335" spans="1:12" x14ac:dyDescent="0.25">
      <c r="A335" s="163"/>
      <c r="B335" s="24" t="s">
        <v>409</v>
      </c>
      <c r="C335" s="153">
        <v>0</v>
      </c>
      <c r="D335" s="153">
        <v>0</v>
      </c>
      <c r="E335" s="153">
        <v>0</v>
      </c>
      <c r="F335" s="153">
        <v>0</v>
      </c>
      <c r="G335" s="153">
        <v>0</v>
      </c>
      <c r="H335" s="154">
        <v>0</v>
      </c>
      <c r="I335" s="154">
        <v>0</v>
      </c>
      <c r="J335" s="154">
        <v>0</v>
      </c>
      <c r="K335" s="154">
        <v>1</v>
      </c>
      <c r="L335" s="154">
        <v>0</v>
      </c>
    </row>
    <row r="336" spans="1:12" x14ac:dyDescent="0.25">
      <c r="A336" s="163"/>
      <c r="B336" s="24" t="s">
        <v>106</v>
      </c>
      <c r="C336" s="153">
        <v>0</v>
      </c>
      <c r="D336" s="153">
        <v>0</v>
      </c>
      <c r="E336" s="153">
        <v>0</v>
      </c>
      <c r="F336" s="153">
        <v>0</v>
      </c>
      <c r="G336" s="153">
        <v>0</v>
      </c>
      <c r="H336" s="154">
        <v>0</v>
      </c>
      <c r="I336" s="154">
        <v>0</v>
      </c>
      <c r="J336" s="154">
        <v>0</v>
      </c>
      <c r="K336" s="154">
        <v>1</v>
      </c>
      <c r="L336" s="154">
        <v>0</v>
      </c>
    </row>
    <row r="337" spans="1:12" x14ac:dyDescent="0.25">
      <c r="A337" s="163"/>
      <c r="B337" s="24" t="s">
        <v>107</v>
      </c>
      <c r="C337" s="153">
        <v>0</v>
      </c>
      <c r="D337" s="153">
        <v>0</v>
      </c>
      <c r="E337" s="153">
        <v>0</v>
      </c>
      <c r="F337" s="153">
        <v>0</v>
      </c>
      <c r="G337" s="153">
        <v>0</v>
      </c>
      <c r="H337" s="154">
        <v>0</v>
      </c>
      <c r="I337" s="154">
        <v>0</v>
      </c>
      <c r="J337" s="154">
        <v>0</v>
      </c>
      <c r="K337" s="154">
        <v>1</v>
      </c>
      <c r="L337" s="154">
        <v>0</v>
      </c>
    </row>
    <row r="338" spans="1:12" x14ac:dyDescent="0.25">
      <c r="A338" s="163"/>
      <c r="B338" s="24" t="s">
        <v>212</v>
      </c>
      <c r="C338" s="153">
        <v>0</v>
      </c>
      <c r="D338" s="153">
        <v>0</v>
      </c>
      <c r="E338" s="153">
        <v>0</v>
      </c>
      <c r="F338" s="153">
        <v>0</v>
      </c>
      <c r="G338" s="153">
        <v>0</v>
      </c>
      <c r="H338" s="154">
        <v>0</v>
      </c>
      <c r="I338" s="154">
        <v>0</v>
      </c>
      <c r="J338" s="154">
        <v>0</v>
      </c>
      <c r="K338" s="154">
        <v>1</v>
      </c>
      <c r="L338" s="154">
        <v>0</v>
      </c>
    </row>
    <row r="339" spans="1:12" x14ac:dyDescent="0.25">
      <c r="A339" s="163"/>
      <c r="B339" s="24" t="s">
        <v>248</v>
      </c>
      <c r="C339" s="153">
        <v>0</v>
      </c>
      <c r="D339" s="153">
        <v>0</v>
      </c>
      <c r="E339" s="153">
        <v>0</v>
      </c>
      <c r="F339" s="153">
        <v>0</v>
      </c>
      <c r="G339" s="153">
        <v>0</v>
      </c>
      <c r="H339" s="154">
        <v>0</v>
      </c>
      <c r="I339" s="154">
        <v>0</v>
      </c>
      <c r="J339" s="154">
        <v>0</v>
      </c>
      <c r="K339" s="154">
        <v>1</v>
      </c>
      <c r="L339" s="154">
        <v>0</v>
      </c>
    </row>
    <row r="340" spans="1:12" x14ac:dyDescent="0.25">
      <c r="A340" s="163"/>
      <c r="B340" s="24" t="s">
        <v>213</v>
      </c>
      <c r="C340" s="153">
        <v>0</v>
      </c>
      <c r="D340" s="153">
        <v>0</v>
      </c>
      <c r="E340" s="153">
        <v>0</v>
      </c>
      <c r="F340" s="153">
        <v>0</v>
      </c>
      <c r="G340" s="153">
        <v>0</v>
      </c>
      <c r="H340" s="154">
        <v>0</v>
      </c>
      <c r="I340" s="154">
        <v>0</v>
      </c>
      <c r="J340" s="154">
        <v>0</v>
      </c>
      <c r="K340" s="154">
        <v>1</v>
      </c>
      <c r="L340" s="154">
        <v>0</v>
      </c>
    </row>
    <row r="341" spans="1:12" x14ac:dyDescent="0.25">
      <c r="A341" s="163"/>
      <c r="B341" s="24" t="s">
        <v>110</v>
      </c>
      <c r="C341" s="153">
        <v>0</v>
      </c>
      <c r="D341" s="153">
        <v>0</v>
      </c>
      <c r="E341" s="153">
        <v>0</v>
      </c>
      <c r="F341" s="153">
        <v>0</v>
      </c>
      <c r="G341" s="153">
        <v>0</v>
      </c>
      <c r="H341" s="154">
        <v>0</v>
      </c>
      <c r="I341" s="154">
        <v>0</v>
      </c>
      <c r="J341" s="154">
        <v>0</v>
      </c>
      <c r="K341" s="154">
        <v>1</v>
      </c>
      <c r="L341" s="154">
        <v>0</v>
      </c>
    </row>
    <row r="342" spans="1:12" x14ac:dyDescent="0.25">
      <c r="A342" s="163"/>
      <c r="B342" s="24" t="s">
        <v>249</v>
      </c>
      <c r="C342" s="153">
        <v>0</v>
      </c>
      <c r="D342" s="153">
        <v>0</v>
      </c>
      <c r="E342" s="153">
        <v>0</v>
      </c>
      <c r="F342" s="153">
        <v>0</v>
      </c>
      <c r="G342" s="153">
        <v>0</v>
      </c>
      <c r="H342" s="154">
        <v>0</v>
      </c>
      <c r="I342" s="154">
        <v>0</v>
      </c>
      <c r="J342" s="154">
        <v>0</v>
      </c>
      <c r="K342" s="154">
        <v>1</v>
      </c>
      <c r="L342" s="154">
        <v>0</v>
      </c>
    </row>
    <row r="343" spans="1:12" x14ac:dyDescent="0.25">
      <c r="A343" s="163"/>
      <c r="B343" s="24" t="s">
        <v>290</v>
      </c>
      <c r="C343" s="153">
        <v>0</v>
      </c>
      <c r="D343" s="153">
        <v>0</v>
      </c>
      <c r="E343" s="153">
        <v>0</v>
      </c>
      <c r="F343" s="153">
        <v>0</v>
      </c>
      <c r="G343" s="153">
        <v>0</v>
      </c>
      <c r="H343" s="154">
        <v>0</v>
      </c>
      <c r="I343" s="154">
        <v>0</v>
      </c>
      <c r="J343" s="154">
        <v>0</v>
      </c>
      <c r="K343" s="154">
        <v>1</v>
      </c>
      <c r="L343" s="154">
        <v>0</v>
      </c>
    </row>
    <row r="344" spans="1:12" x14ac:dyDescent="0.25">
      <c r="A344" s="163"/>
      <c r="B344" s="24" t="s">
        <v>380</v>
      </c>
      <c r="C344" s="153">
        <v>0</v>
      </c>
      <c r="D344" s="153">
        <v>0</v>
      </c>
      <c r="E344" s="153">
        <v>0</v>
      </c>
      <c r="F344" s="153">
        <v>0</v>
      </c>
      <c r="G344" s="153">
        <v>0</v>
      </c>
      <c r="H344" s="154">
        <v>0</v>
      </c>
      <c r="I344" s="154">
        <v>0</v>
      </c>
      <c r="J344" s="154">
        <v>0</v>
      </c>
      <c r="K344" s="154">
        <v>1</v>
      </c>
      <c r="L344" s="154">
        <v>0</v>
      </c>
    </row>
    <row r="345" spans="1:12" x14ac:dyDescent="0.25">
      <c r="A345" s="163"/>
      <c r="B345" s="24" t="s">
        <v>443</v>
      </c>
      <c r="C345" s="153">
        <v>0</v>
      </c>
      <c r="D345" s="153">
        <v>0</v>
      </c>
      <c r="E345" s="153">
        <v>0</v>
      </c>
      <c r="F345" s="153">
        <v>0</v>
      </c>
      <c r="G345" s="153">
        <v>0</v>
      </c>
      <c r="H345" s="154">
        <v>0</v>
      </c>
      <c r="I345" s="154">
        <v>0</v>
      </c>
      <c r="J345" s="154">
        <v>0</v>
      </c>
      <c r="K345" s="154">
        <v>1</v>
      </c>
      <c r="L345" s="154">
        <v>0</v>
      </c>
    </row>
    <row r="346" spans="1:12" x14ac:dyDescent="0.25">
      <c r="A346" s="163"/>
      <c r="B346" s="24" t="s">
        <v>111</v>
      </c>
      <c r="C346" s="153">
        <v>0</v>
      </c>
      <c r="D346" s="153">
        <v>0</v>
      </c>
      <c r="E346" s="153">
        <v>0</v>
      </c>
      <c r="F346" s="153">
        <v>0</v>
      </c>
      <c r="G346" s="153">
        <v>0</v>
      </c>
      <c r="H346" s="154">
        <v>0</v>
      </c>
      <c r="I346" s="154">
        <v>0</v>
      </c>
      <c r="J346" s="154">
        <v>0</v>
      </c>
      <c r="K346" s="154">
        <v>1</v>
      </c>
      <c r="L346" s="154">
        <v>0</v>
      </c>
    </row>
    <row r="347" spans="1:12" x14ac:dyDescent="0.25">
      <c r="A347" s="163"/>
      <c r="B347" s="24" t="s">
        <v>444</v>
      </c>
      <c r="C347" s="153">
        <v>0</v>
      </c>
      <c r="D347" s="153">
        <v>0</v>
      </c>
      <c r="E347" s="153">
        <v>0</v>
      </c>
      <c r="F347" s="153">
        <v>0</v>
      </c>
      <c r="G347" s="153">
        <v>0</v>
      </c>
      <c r="H347" s="154">
        <v>0</v>
      </c>
      <c r="I347" s="154">
        <v>0</v>
      </c>
      <c r="J347" s="154">
        <v>0</v>
      </c>
      <c r="K347" s="154">
        <v>1</v>
      </c>
      <c r="L347" s="154">
        <v>0</v>
      </c>
    </row>
    <row r="348" spans="1:12" x14ac:dyDescent="0.25">
      <c r="A348" s="163"/>
      <c r="B348" s="24" t="s">
        <v>112</v>
      </c>
      <c r="C348" s="153">
        <v>0</v>
      </c>
      <c r="D348" s="153">
        <v>0</v>
      </c>
      <c r="E348" s="153">
        <v>0</v>
      </c>
      <c r="F348" s="153">
        <v>0</v>
      </c>
      <c r="G348" s="153">
        <v>0</v>
      </c>
      <c r="H348" s="154">
        <v>0</v>
      </c>
      <c r="I348" s="154">
        <v>0</v>
      </c>
      <c r="J348" s="154">
        <v>0</v>
      </c>
      <c r="K348" s="154">
        <v>1</v>
      </c>
      <c r="L348" s="154">
        <v>0</v>
      </c>
    </row>
    <row r="349" spans="1:12" x14ac:dyDescent="0.25">
      <c r="A349" s="163"/>
      <c r="B349" s="24" t="s">
        <v>214</v>
      </c>
      <c r="C349" s="153">
        <v>0</v>
      </c>
      <c r="D349" s="153">
        <v>0</v>
      </c>
      <c r="E349" s="153">
        <v>0</v>
      </c>
      <c r="F349" s="153">
        <v>0</v>
      </c>
      <c r="G349" s="153">
        <v>0</v>
      </c>
      <c r="H349" s="154">
        <v>0</v>
      </c>
      <c r="I349" s="154">
        <v>0</v>
      </c>
      <c r="J349" s="154">
        <v>0</v>
      </c>
      <c r="K349" s="154">
        <v>1</v>
      </c>
      <c r="L349" s="154">
        <v>0</v>
      </c>
    </row>
    <row r="350" spans="1:12" x14ac:dyDescent="0.25">
      <c r="A350" s="163"/>
      <c r="B350" s="24" t="s">
        <v>381</v>
      </c>
      <c r="C350" s="153">
        <v>0</v>
      </c>
      <c r="D350" s="153">
        <v>0</v>
      </c>
      <c r="E350" s="153">
        <v>0</v>
      </c>
      <c r="F350" s="153">
        <v>0</v>
      </c>
      <c r="G350" s="153">
        <v>0</v>
      </c>
      <c r="H350" s="154">
        <v>0</v>
      </c>
      <c r="I350" s="154">
        <v>0</v>
      </c>
      <c r="J350" s="154">
        <v>0</v>
      </c>
      <c r="K350" s="154">
        <v>1</v>
      </c>
      <c r="L350" s="154">
        <v>0</v>
      </c>
    </row>
    <row r="351" spans="1:12" x14ac:dyDescent="0.25">
      <c r="A351" s="163"/>
      <c r="B351" s="24" t="s">
        <v>113</v>
      </c>
      <c r="C351" s="153">
        <v>0</v>
      </c>
      <c r="D351" s="153">
        <v>0</v>
      </c>
      <c r="E351" s="153">
        <v>0</v>
      </c>
      <c r="F351" s="153">
        <v>0</v>
      </c>
      <c r="G351" s="153">
        <v>0</v>
      </c>
      <c r="H351" s="154">
        <v>0</v>
      </c>
      <c r="I351" s="154">
        <v>0</v>
      </c>
      <c r="J351" s="154">
        <v>0</v>
      </c>
      <c r="K351" s="154">
        <v>1</v>
      </c>
      <c r="L351" s="154">
        <v>0</v>
      </c>
    </row>
    <row r="352" spans="1:12" x14ac:dyDescent="0.25">
      <c r="A352" s="163"/>
      <c r="B352" s="24" t="s">
        <v>382</v>
      </c>
      <c r="C352" s="153">
        <v>0</v>
      </c>
      <c r="D352" s="153">
        <v>0</v>
      </c>
      <c r="E352" s="153">
        <v>0</v>
      </c>
      <c r="F352" s="153">
        <v>0</v>
      </c>
      <c r="G352" s="153">
        <v>0</v>
      </c>
      <c r="H352" s="154">
        <v>0</v>
      </c>
      <c r="I352" s="154">
        <v>0</v>
      </c>
      <c r="J352" s="154">
        <v>0</v>
      </c>
      <c r="K352" s="154">
        <v>1</v>
      </c>
      <c r="L352" s="154">
        <v>0</v>
      </c>
    </row>
    <row r="353" spans="1:12" x14ac:dyDescent="0.25">
      <c r="A353" s="163"/>
      <c r="B353" s="24" t="s">
        <v>114</v>
      </c>
      <c r="C353" s="153">
        <v>0</v>
      </c>
      <c r="D353" s="153">
        <v>0</v>
      </c>
      <c r="E353" s="153">
        <v>0</v>
      </c>
      <c r="F353" s="153">
        <v>0</v>
      </c>
      <c r="G353" s="153">
        <v>0</v>
      </c>
      <c r="H353" s="154">
        <v>0</v>
      </c>
      <c r="I353" s="154">
        <v>0</v>
      </c>
      <c r="J353" s="154">
        <v>0</v>
      </c>
      <c r="K353" s="154">
        <v>1</v>
      </c>
      <c r="L353" s="154">
        <v>0</v>
      </c>
    </row>
    <row r="354" spans="1:12" x14ac:dyDescent="0.25">
      <c r="A354" s="163"/>
      <c r="B354" s="24" t="s">
        <v>326</v>
      </c>
      <c r="C354" s="153">
        <v>0</v>
      </c>
      <c r="D354" s="153">
        <v>0</v>
      </c>
      <c r="E354" s="153">
        <v>0</v>
      </c>
      <c r="F354" s="153">
        <v>0</v>
      </c>
      <c r="G354" s="153">
        <v>0</v>
      </c>
      <c r="H354" s="154">
        <v>0</v>
      </c>
      <c r="I354" s="154">
        <v>0</v>
      </c>
      <c r="J354" s="154">
        <v>0</v>
      </c>
      <c r="K354" s="154">
        <v>1</v>
      </c>
      <c r="L354" s="154">
        <v>0</v>
      </c>
    </row>
    <row r="355" spans="1:12" x14ac:dyDescent="0.25">
      <c r="A355" s="163"/>
      <c r="B355" s="24" t="s">
        <v>327</v>
      </c>
      <c r="C355" s="153">
        <v>0</v>
      </c>
      <c r="D355" s="153">
        <v>0</v>
      </c>
      <c r="E355" s="153">
        <v>0</v>
      </c>
      <c r="F355" s="153">
        <v>0</v>
      </c>
      <c r="G355" s="153">
        <v>0</v>
      </c>
      <c r="H355" s="154">
        <v>0</v>
      </c>
      <c r="I355" s="154">
        <v>0</v>
      </c>
      <c r="J355" s="154">
        <v>0</v>
      </c>
      <c r="K355" s="154">
        <v>1</v>
      </c>
      <c r="L355" s="154">
        <v>0</v>
      </c>
    </row>
    <row r="356" spans="1:12" x14ac:dyDescent="0.25">
      <c r="A356" s="163"/>
      <c r="B356" s="24" t="s">
        <v>540</v>
      </c>
      <c r="C356" s="153">
        <v>0</v>
      </c>
      <c r="D356" s="153">
        <v>0</v>
      </c>
      <c r="E356" s="153">
        <v>0</v>
      </c>
      <c r="F356" s="153">
        <v>0</v>
      </c>
      <c r="G356" s="153">
        <v>0</v>
      </c>
      <c r="H356" s="154">
        <v>0</v>
      </c>
      <c r="I356" s="154">
        <v>0</v>
      </c>
      <c r="J356" s="154">
        <v>0</v>
      </c>
      <c r="K356" s="154">
        <v>1</v>
      </c>
      <c r="L356" s="154">
        <v>0</v>
      </c>
    </row>
    <row r="357" spans="1:12" x14ac:dyDescent="0.25">
      <c r="A357" s="163"/>
      <c r="B357" s="24" t="s">
        <v>250</v>
      </c>
      <c r="C357" s="153">
        <v>0</v>
      </c>
      <c r="D357" s="153">
        <v>0</v>
      </c>
      <c r="E357" s="153">
        <v>0</v>
      </c>
      <c r="F357" s="153">
        <v>0</v>
      </c>
      <c r="G357" s="153">
        <v>0</v>
      </c>
      <c r="H357" s="154">
        <v>0</v>
      </c>
      <c r="I357" s="154">
        <v>0</v>
      </c>
      <c r="J357" s="154">
        <v>0</v>
      </c>
      <c r="K357" s="154">
        <v>1</v>
      </c>
      <c r="L357" s="154">
        <v>0</v>
      </c>
    </row>
    <row r="358" spans="1:12" x14ac:dyDescent="0.25">
      <c r="A358" s="163"/>
      <c r="B358" s="24" t="s">
        <v>115</v>
      </c>
      <c r="C358" s="153">
        <v>0</v>
      </c>
      <c r="D358" s="153">
        <v>0</v>
      </c>
      <c r="E358" s="153">
        <v>0</v>
      </c>
      <c r="F358" s="153">
        <v>0</v>
      </c>
      <c r="G358" s="153">
        <v>0</v>
      </c>
      <c r="H358" s="154">
        <v>0</v>
      </c>
      <c r="I358" s="154">
        <v>0</v>
      </c>
      <c r="J358" s="154">
        <v>0</v>
      </c>
      <c r="K358" s="154">
        <v>1</v>
      </c>
      <c r="L358" s="154">
        <v>0</v>
      </c>
    </row>
    <row r="359" spans="1:12" x14ac:dyDescent="0.25">
      <c r="A359" s="163"/>
      <c r="B359" s="24" t="s">
        <v>116</v>
      </c>
      <c r="C359" s="153">
        <v>8.93</v>
      </c>
      <c r="D359" s="153">
        <v>1.54</v>
      </c>
      <c r="E359" s="153">
        <v>0.1</v>
      </c>
      <c r="F359" s="153">
        <v>0.8</v>
      </c>
      <c r="G359" s="153">
        <v>0</v>
      </c>
      <c r="H359" s="154">
        <v>0</v>
      </c>
      <c r="I359" s="154">
        <v>0</v>
      </c>
      <c r="J359" s="154">
        <v>0</v>
      </c>
      <c r="K359" s="154">
        <v>1</v>
      </c>
      <c r="L359" s="154">
        <v>0</v>
      </c>
    </row>
    <row r="360" spans="1:12" x14ac:dyDescent="0.25">
      <c r="A360" s="163"/>
      <c r="B360" s="24" t="s">
        <v>541</v>
      </c>
      <c r="C360" s="153">
        <v>0</v>
      </c>
      <c r="D360" s="153">
        <v>0</v>
      </c>
      <c r="E360" s="153">
        <v>0</v>
      </c>
      <c r="F360" s="153">
        <v>0</v>
      </c>
      <c r="G360" s="153">
        <v>0</v>
      </c>
      <c r="H360" s="154">
        <v>0</v>
      </c>
      <c r="I360" s="154">
        <v>0</v>
      </c>
      <c r="J360" s="154">
        <v>0</v>
      </c>
      <c r="K360" s="154">
        <v>1</v>
      </c>
      <c r="L360" s="154">
        <v>0</v>
      </c>
    </row>
    <row r="361" spans="1:12" x14ac:dyDescent="0.25">
      <c r="A361" s="163"/>
      <c r="B361" s="24" t="s">
        <v>292</v>
      </c>
      <c r="C361" s="153">
        <v>0</v>
      </c>
      <c r="D361" s="153">
        <v>0</v>
      </c>
      <c r="E361" s="153">
        <v>0</v>
      </c>
      <c r="F361" s="153">
        <v>0</v>
      </c>
      <c r="G361" s="153">
        <v>0</v>
      </c>
      <c r="H361" s="154">
        <v>0</v>
      </c>
      <c r="I361" s="154">
        <v>0</v>
      </c>
      <c r="J361" s="154">
        <v>0</v>
      </c>
      <c r="K361" s="154">
        <v>1</v>
      </c>
      <c r="L361" s="154">
        <v>0</v>
      </c>
    </row>
    <row r="362" spans="1:12" x14ac:dyDescent="0.25">
      <c r="A362" s="163"/>
      <c r="B362" s="24" t="s">
        <v>542</v>
      </c>
      <c r="C362" s="153">
        <v>0</v>
      </c>
      <c r="D362" s="153">
        <v>0</v>
      </c>
      <c r="E362" s="153">
        <v>0</v>
      </c>
      <c r="F362" s="153">
        <v>0</v>
      </c>
      <c r="G362" s="153">
        <v>0</v>
      </c>
      <c r="H362" s="154">
        <v>0</v>
      </c>
      <c r="I362" s="154">
        <v>0</v>
      </c>
      <c r="J362" s="154">
        <v>0</v>
      </c>
      <c r="K362" s="154">
        <v>1</v>
      </c>
      <c r="L362" s="154">
        <v>0</v>
      </c>
    </row>
    <row r="363" spans="1:12" x14ac:dyDescent="0.25">
      <c r="A363" s="163"/>
      <c r="B363" s="24" t="s">
        <v>445</v>
      </c>
      <c r="C363" s="153">
        <v>0</v>
      </c>
      <c r="D363" s="153">
        <v>0</v>
      </c>
      <c r="E363" s="153">
        <v>0</v>
      </c>
      <c r="F363" s="153">
        <v>0</v>
      </c>
      <c r="G363" s="153">
        <v>0</v>
      </c>
      <c r="H363" s="154">
        <v>0</v>
      </c>
      <c r="I363" s="154">
        <v>0</v>
      </c>
      <c r="J363" s="154">
        <v>0</v>
      </c>
      <c r="K363" s="154">
        <v>1</v>
      </c>
      <c r="L363" s="154">
        <v>0</v>
      </c>
    </row>
    <row r="364" spans="1:12" x14ac:dyDescent="0.25">
      <c r="A364" s="163"/>
      <c r="B364" s="24" t="s">
        <v>446</v>
      </c>
      <c r="C364" s="153">
        <v>0</v>
      </c>
      <c r="D364" s="153">
        <v>0</v>
      </c>
      <c r="E364" s="153">
        <v>0</v>
      </c>
      <c r="F364" s="153">
        <v>0</v>
      </c>
      <c r="G364" s="153">
        <v>0</v>
      </c>
      <c r="H364" s="154">
        <v>0</v>
      </c>
      <c r="I364" s="154">
        <v>0</v>
      </c>
      <c r="J364" s="154">
        <v>0</v>
      </c>
      <c r="K364" s="154">
        <v>1</v>
      </c>
      <c r="L364" s="154">
        <v>0</v>
      </c>
    </row>
    <row r="365" spans="1:12" x14ac:dyDescent="0.25">
      <c r="A365" s="163"/>
      <c r="B365" s="24" t="s">
        <v>122</v>
      </c>
      <c r="C365" s="153">
        <v>0</v>
      </c>
      <c r="D365" s="153">
        <v>0</v>
      </c>
      <c r="E365" s="153">
        <v>0</v>
      </c>
      <c r="F365" s="153">
        <v>0</v>
      </c>
      <c r="G365" s="153">
        <v>0</v>
      </c>
      <c r="H365" s="154">
        <v>0</v>
      </c>
      <c r="I365" s="154">
        <v>0</v>
      </c>
      <c r="J365" s="154">
        <v>0</v>
      </c>
      <c r="K365" s="154">
        <v>1</v>
      </c>
      <c r="L365" s="154">
        <v>0</v>
      </c>
    </row>
    <row r="366" spans="1:12" x14ac:dyDescent="0.25">
      <c r="A366" s="163"/>
      <c r="B366" s="24" t="s">
        <v>196</v>
      </c>
      <c r="C366" s="153">
        <v>0</v>
      </c>
      <c r="D366" s="153">
        <v>0</v>
      </c>
      <c r="E366" s="153">
        <v>0</v>
      </c>
      <c r="F366" s="153">
        <v>0</v>
      </c>
      <c r="G366" s="153">
        <v>0</v>
      </c>
      <c r="H366" s="154">
        <v>0</v>
      </c>
      <c r="I366" s="154">
        <v>0</v>
      </c>
      <c r="J366" s="154">
        <v>0</v>
      </c>
      <c r="K366" s="154">
        <v>1</v>
      </c>
      <c r="L366" s="154">
        <v>0</v>
      </c>
    </row>
    <row r="367" spans="1:12" x14ac:dyDescent="0.25">
      <c r="A367" s="163"/>
      <c r="B367" s="24" t="s">
        <v>123</v>
      </c>
      <c r="C367" s="153">
        <v>0</v>
      </c>
      <c r="D367" s="153">
        <v>0</v>
      </c>
      <c r="E367" s="153">
        <v>0</v>
      </c>
      <c r="F367" s="153">
        <v>0</v>
      </c>
      <c r="G367" s="153">
        <v>0</v>
      </c>
      <c r="H367" s="154">
        <v>0</v>
      </c>
      <c r="I367" s="154">
        <v>0</v>
      </c>
      <c r="J367" s="154">
        <v>0</v>
      </c>
      <c r="K367" s="154">
        <v>1</v>
      </c>
      <c r="L367" s="154">
        <v>0</v>
      </c>
    </row>
    <row r="368" spans="1:12" x14ac:dyDescent="0.25">
      <c r="A368" s="163"/>
      <c r="B368" s="24" t="s">
        <v>502</v>
      </c>
      <c r="C368" s="153">
        <v>0</v>
      </c>
      <c r="D368" s="153">
        <v>0</v>
      </c>
      <c r="E368" s="153">
        <v>0</v>
      </c>
      <c r="F368" s="153">
        <v>0</v>
      </c>
      <c r="G368" s="153">
        <v>0</v>
      </c>
      <c r="H368" s="154">
        <v>0</v>
      </c>
      <c r="I368" s="154">
        <v>0</v>
      </c>
      <c r="J368" s="154">
        <v>0</v>
      </c>
      <c r="K368" s="154">
        <v>1</v>
      </c>
      <c r="L368" s="154">
        <v>0</v>
      </c>
    </row>
    <row r="369" spans="1:12" x14ac:dyDescent="0.25">
      <c r="A369" s="163"/>
      <c r="B369" s="24" t="s">
        <v>293</v>
      </c>
      <c r="C369" s="153">
        <v>0</v>
      </c>
      <c r="D369" s="153">
        <v>0</v>
      </c>
      <c r="E369" s="153">
        <v>0</v>
      </c>
      <c r="F369" s="153">
        <v>0</v>
      </c>
      <c r="G369" s="153">
        <v>0</v>
      </c>
      <c r="H369" s="154">
        <v>0</v>
      </c>
      <c r="I369" s="154">
        <v>0</v>
      </c>
      <c r="J369" s="154">
        <v>0</v>
      </c>
      <c r="K369" s="154">
        <v>1</v>
      </c>
      <c r="L369" s="154">
        <v>0</v>
      </c>
    </row>
    <row r="370" spans="1:12" x14ac:dyDescent="0.25">
      <c r="A370" s="163"/>
      <c r="B370" s="24" t="s">
        <v>543</v>
      </c>
      <c r="C370" s="153">
        <v>0</v>
      </c>
      <c r="D370" s="153">
        <v>0</v>
      </c>
      <c r="E370" s="153">
        <v>0</v>
      </c>
      <c r="F370" s="153">
        <v>0</v>
      </c>
      <c r="G370" s="153">
        <v>0</v>
      </c>
      <c r="H370" s="154">
        <v>0</v>
      </c>
      <c r="I370" s="154">
        <v>0</v>
      </c>
      <c r="J370" s="154">
        <v>0</v>
      </c>
      <c r="K370" s="154">
        <v>1</v>
      </c>
      <c r="L370" s="154">
        <v>0</v>
      </c>
    </row>
    <row r="371" spans="1:12" x14ac:dyDescent="0.25">
      <c r="A371" s="163"/>
      <c r="B371" s="24" t="s">
        <v>544</v>
      </c>
      <c r="C371" s="153">
        <v>0</v>
      </c>
      <c r="D371" s="153">
        <v>0</v>
      </c>
      <c r="E371" s="153">
        <v>0</v>
      </c>
      <c r="F371" s="153">
        <v>0</v>
      </c>
      <c r="G371" s="153">
        <v>0</v>
      </c>
      <c r="H371" s="154">
        <v>0</v>
      </c>
      <c r="I371" s="154">
        <v>0</v>
      </c>
      <c r="J371" s="154">
        <v>0</v>
      </c>
      <c r="K371" s="154">
        <v>1</v>
      </c>
      <c r="L371" s="154">
        <v>0</v>
      </c>
    </row>
    <row r="372" spans="1:12" x14ac:dyDescent="0.25">
      <c r="A372" s="163"/>
      <c r="B372" s="24" t="s">
        <v>447</v>
      </c>
      <c r="C372" s="153">
        <v>0</v>
      </c>
      <c r="D372" s="153">
        <v>0</v>
      </c>
      <c r="E372" s="153">
        <v>0</v>
      </c>
      <c r="F372" s="153">
        <v>0</v>
      </c>
      <c r="G372" s="153">
        <v>0</v>
      </c>
      <c r="H372" s="154">
        <v>0</v>
      </c>
      <c r="I372" s="154">
        <v>0</v>
      </c>
      <c r="J372" s="154">
        <v>0</v>
      </c>
      <c r="K372" s="154">
        <v>1</v>
      </c>
      <c r="L372" s="154">
        <v>0</v>
      </c>
    </row>
    <row r="373" spans="1:12" x14ac:dyDescent="0.25">
      <c r="A373" s="163"/>
      <c r="B373" s="24" t="s">
        <v>385</v>
      </c>
      <c r="C373" s="153">
        <v>0</v>
      </c>
      <c r="D373" s="153">
        <v>0</v>
      </c>
      <c r="E373" s="153">
        <v>0</v>
      </c>
      <c r="F373" s="153">
        <v>0</v>
      </c>
      <c r="G373" s="153">
        <v>0</v>
      </c>
      <c r="H373" s="154">
        <v>0</v>
      </c>
      <c r="I373" s="154">
        <v>0</v>
      </c>
      <c r="J373" s="154">
        <v>0</v>
      </c>
      <c r="K373" s="154">
        <v>1</v>
      </c>
      <c r="L373" s="154">
        <v>0</v>
      </c>
    </row>
    <row r="374" spans="1:12" x14ac:dyDescent="0.25">
      <c r="A374" s="163"/>
      <c r="B374" s="24" t="s">
        <v>561</v>
      </c>
      <c r="C374" s="153">
        <v>0</v>
      </c>
      <c r="D374" s="153">
        <v>0</v>
      </c>
      <c r="E374" s="153">
        <v>0</v>
      </c>
      <c r="F374" s="153">
        <v>0</v>
      </c>
      <c r="G374" s="153">
        <v>0</v>
      </c>
      <c r="H374" s="154">
        <v>0</v>
      </c>
      <c r="I374" s="154">
        <v>0</v>
      </c>
      <c r="J374" s="154">
        <v>0</v>
      </c>
      <c r="K374" s="154">
        <v>1</v>
      </c>
      <c r="L374" s="154">
        <v>0</v>
      </c>
    </row>
    <row r="375" spans="1:12" x14ac:dyDescent="0.25">
      <c r="A375" s="163"/>
      <c r="B375" s="24" t="s">
        <v>545</v>
      </c>
      <c r="C375" s="153">
        <v>0</v>
      </c>
      <c r="D375" s="153">
        <v>0</v>
      </c>
      <c r="E375" s="153">
        <v>0</v>
      </c>
      <c r="F375" s="153">
        <v>0</v>
      </c>
      <c r="G375" s="153">
        <v>0</v>
      </c>
      <c r="H375" s="154">
        <v>0</v>
      </c>
      <c r="I375" s="154">
        <v>0</v>
      </c>
      <c r="J375" s="154">
        <v>0</v>
      </c>
      <c r="K375" s="154">
        <v>1</v>
      </c>
      <c r="L375" s="154">
        <v>0</v>
      </c>
    </row>
    <row r="376" spans="1:12" x14ac:dyDescent="0.25">
      <c r="A376" s="163"/>
      <c r="B376" s="24" t="s">
        <v>127</v>
      </c>
      <c r="C376" s="153">
        <v>0</v>
      </c>
      <c r="D376" s="153">
        <v>0</v>
      </c>
      <c r="E376" s="153">
        <v>0</v>
      </c>
      <c r="F376" s="153">
        <v>0</v>
      </c>
      <c r="G376" s="153">
        <v>0</v>
      </c>
      <c r="H376" s="154">
        <v>0</v>
      </c>
      <c r="I376" s="154">
        <v>0</v>
      </c>
      <c r="J376" s="154">
        <v>0</v>
      </c>
      <c r="K376" s="154">
        <v>1</v>
      </c>
      <c r="L376" s="154">
        <v>0</v>
      </c>
    </row>
    <row r="377" spans="1:12" x14ac:dyDescent="0.25">
      <c r="A377" s="163"/>
      <c r="B377" s="24" t="s">
        <v>386</v>
      </c>
      <c r="C377" s="153">
        <v>0</v>
      </c>
      <c r="D377" s="153">
        <v>0</v>
      </c>
      <c r="E377" s="153">
        <v>0</v>
      </c>
      <c r="F377" s="153">
        <v>0</v>
      </c>
      <c r="G377" s="153">
        <v>0</v>
      </c>
      <c r="H377" s="154">
        <v>0</v>
      </c>
      <c r="I377" s="154">
        <v>0</v>
      </c>
      <c r="J377" s="154">
        <v>0</v>
      </c>
      <c r="K377" s="154">
        <v>1</v>
      </c>
      <c r="L377" s="154">
        <v>0</v>
      </c>
    </row>
    <row r="378" spans="1:12" x14ac:dyDescent="0.25">
      <c r="A378" s="163"/>
      <c r="B378" s="24" t="s">
        <v>128</v>
      </c>
      <c r="C378" s="153">
        <v>0</v>
      </c>
      <c r="D378" s="153">
        <v>0</v>
      </c>
      <c r="E378" s="153">
        <v>0</v>
      </c>
      <c r="F378" s="153">
        <v>0</v>
      </c>
      <c r="G378" s="153">
        <v>0</v>
      </c>
      <c r="H378" s="154">
        <v>0</v>
      </c>
      <c r="I378" s="154">
        <v>0</v>
      </c>
      <c r="J378" s="154">
        <v>0</v>
      </c>
      <c r="K378" s="154">
        <v>1</v>
      </c>
      <c r="L378" s="154">
        <v>0</v>
      </c>
    </row>
    <row r="379" spans="1:12" x14ac:dyDescent="0.25">
      <c r="A379" s="163"/>
      <c r="B379" s="24" t="s">
        <v>129</v>
      </c>
      <c r="C379" s="153">
        <v>0</v>
      </c>
      <c r="D379" s="153">
        <v>0</v>
      </c>
      <c r="E379" s="153">
        <v>0</v>
      </c>
      <c r="F379" s="153">
        <v>0</v>
      </c>
      <c r="G379" s="153">
        <v>0</v>
      </c>
      <c r="H379" s="154">
        <v>0</v>
      </c>
      <c r="I379" s="154">
        <v>0</v>
      </c>
      <c r="J379" s="154">
        <v>0</v>
      </c>
      <c r="K379" s="154">
        <v>1</v>
      </c>
      <c r="L379" s="154">
        <v>0</v>
      </c>
    </row>
    <row r="380" spans="1:12" x14ac:dyDescent="0.25">
      <c r="A380" s="163"/>
      <c r="B380" s="24" t="s">
        <v>130</v>
      </c>
      <c r="C380" s="153">
        <v>0</v>
      </c>
      <c r="D380" s="153">
        <v>0</v>
      </c>
      <c r="E380" s="153">
        <v>0</v>
      </c>
      <c r="F380" s="153">
        <v>0</v>
      </c>
      <c r="G380" s="153">
        <v>0</v>
      </c>
      <c r="H380" s="154">
        <v>0</v>
      </c>
      <c r="I380" s="154">
        <v>0</v>
      </c>
      <c r="J380" s="154">
        <v>0</v>
      </c>
      <c r="K380" s="154">
        <v>1</v>
      </c>
      <c r="L380" s="154">
        <v>0</v>
      </c>
    </row>
    <row r="381" spans="1:12" x14ac:dyDescent="0.25">
      <c r="A381" s="163"/>
      <c r="B381" s="24" t="s">
        <v>387</v>
      </c>
      <c r="C381" s="153">
        <v>0</v>
      </c>
      <c r="D381" s="153">
        <v>0</v>
      </c>
      <c r="E381" s="153">
        <v>0</v>
      </c>
      <c r="F381" s="153">
        <v>0</v>
      </c>
      <c r="G381" s="153">
        <v>0</v>
      </c>
      <c r="H381" s="154">
        <v>0</v>
      </c>
      <c r="I381" s="154">
        <v>0</v>
      </c>
      <c r="J381" s="154">
        <v>0</v>
      </c>
      <c r="K381" s="154">
        <v>1</v>
      </c>
      <c r="L381" s="154">
        <v>0</v>
      </c>
    </row>
    <row r="382" spans="1:12" x14ac:dyDescent="0.25">
      <c r="A382" s="163"/>
      <c r="B382" s="24" t="s">
        <v>132</v>
      </c>
      <c r="C382" s="153">
        <v>0</v>
      </c>
      <c r="D382" s="153">
        <v>0</v>
      </c>
      <c r="E382" s="153">
        <v>0</v>
      </c>
      <c r="F382" s="153">
        <v>0</v>
      </c>
      <c r="G382" s="153">
        <v>0</v>
      </c>
      <c r="H382" s="154">
        <v>0</v>
      </c>
      <c r="I382" s="154">
        <v>0</v>
      </c>
      <c r="J382" s="154">
        <v>0</v>
      </c>
      <c r="K382" s="154">
        <v>1</v>
      </c>
      <c r="L382" s="154">
        <v>0</v>
      </c>
    </row>
    <row r="383" spans="1:12" x14ac:dyDescent="0.25">
      <c r="A383" s="163"/>
      <c r="B383" s="24" t="s">
        <v>197</v>
      </c>
      <c r="C383" s="153">
        <v>0</v>
      </c>
      <c r="D383" s="153">
        <v>0</v>
      </c>
      <c r="E383" s="153">
        <v>0</v>
      </c>
      <c r="F383" s="153">
        <v>0</v>
      </c>
      <c r="G383" s="153">
        <v>0</v>
      </c>
      <c r="H383" s="154">
        <v>0</v>
      </c>
      <c r="I383" s="154">
        <v>0</v>
      </c>
      <c r="J383" s="154">
        <v>0</v>
      </c>
      <c r="K383" s="154">
        <v>1</v>
      </c>
      <c r="L383" s="154">
        <v>0</v>
      </c>
    </row>
    <row r="384" spans="1:12" x14ac:dyDescent="0.25">
      <c r="A384" s="163"/>
      <c r="B384" s="24" t="s">
        <v>198</v>
      </c>
      <c r="C384" s="153">
        <v>0</v>
      </c>
      <c r="D384" s="153">
        <v>0</v>
      </c>
      <c r="E384" s="153">
        <v>0</v>
      </c>
      <c r="F384" s="153">
        <v>0</v>
      </c>
      <c r="G384" s="153">
        <v>0</v>
      </c>
      <c r="H384" s="154">
        <v>0</v>
      </c>
      <c r="I384" s="154">
        <v>0</v>
      </c>
      <c r="J384" s="154">
        <v>0</v>
      </c>
      <c r="K384" s="154">
        <v>1</v>
      </c>
      <c r="L384" s="154">
        <v>0</v>
      </c>
    </row>
    <row r="385" spans="1:12" x14ac:dyDescent="0.25">
      <c r="A385" s="163"/>
      <c r="B385" s="24" t="s">
        <v>388</v>
      </c>
      <c r="C385" s="153">
        <v>0</v>
      </c>
      <c r="D385" s="153">
        <v>0</v>
      </c>
      <c r="E385" s="153">
        <v>0</v>
      </c>
      <c r="F385" s="153">
        <v>0</v>
      </c>
      <c r="G385" s="153">
        <v>0</v>
      </c>
      <c r="H385" s="154">
        <v>0</v>
      </c>
      <c r="I385" s="154">
        <v>0</v>
      </c>
      <c r="J385" s="154">
        <v>0</v>
      </c>
      <c r="K385" s="154">
        <v>1</v>
      </c>
      <c r="L385" s="154">
        <v>0</v>
      </c>
    </row>
    <row r="386" spans="1:12" x14ac:dyDescent="0.25">
      <c r="A386" s="163"/>
      <c r="B386" s="24" t="s">
        <v>389</v>
      </c>
      <c r="C386" s="153">
        <v>0</v>
      </c>
      <c r="D386" s="153">
        <v>0</v>
      </c>
      <c r="E386" s="153">
        <v>0</v>
      </c>
      <c r="F386" s="153">
        <v>0</v>
      </c>
      <c r="G386" s="153">
        <v>0</v>
      </c>
      <c r="H386" s="154">
        <v>0</v>
      </c>
      <c r="I386" s="154">
        <v>0</v>
      </c>
      <c r="J386" s="154">
        <v>0</v>
      </c>
      <c r="K386" s="154">
        <v>1</v>
      </c>
      <c r="L386" s="154">
        <v>0</v>
      </c>
    </row>
    <row r="387" spans="1:12" x14ac:dyDescent="0.25">
      <c r="A387" s="163"/>
      <c r="B387" s="24" t="s">
        <v>546</v>
      </c>
      <c r="C387" s="153">
        <v>0</v>
      </c>
      <c r="D387" s="153">
        <v>0</v>
      </c>
      <c r="E387" s="153">
        <v>0</v>
      </c>
      <c r="F387" s="153">
        <v>0</v>
      </c>
      <c r="G387" s="153">
        <v>0</v>
      </c>
      <c r="H387" s="154">
        <v>0</v>
      </c>
      <c r="I387" s="154">
        <v>0</v>
      </c>
      <c r="J387" s="154">
        <v>0</v>
      </c>
      <c r="K387" s="154">
        <v>1</v>
      </c>
      <c r="L387" s="154">
        <v>0</v>
      </c>
    </row>
    <row r="388" spans="1:12" x14ac:dyDescent="0.25">
      <c r="A388" s="163"/>
      <c r="B388" s="24" t="s">
        <v>562</v>
      </c>
      <c r="C388" s="153">
        <v>0</v>
      </c>
      <c r="D388" s="153">
        <v>0</v>
      </c>
      <c r="E388" s="153">
        <v>0</v>
      </c>
      <c r="F388" s="153">
        <v>0</v>
      </c>
      <c r="G388" s="153">
        <v>0</v>
      </c>
      <c r="H388" s="154">
        <v>0</v>
      </c>
      <c r="I388" s="154">
        <v>0</v>
      </c>
      <c r="J388" s="154">
        <v>0</v>
      </c>
      <c r="K388" s="154">
        <v>1</v>
      </c>
      <c r="L388" s="154">
        <v>0</v>
      </c>
    </row>
    <row r="389" spans="1:12" x14ac:dyDescent="0.25">
      <c r="A389" s="163"/>
      <c r="B389" s="24" t="s">
        <v>133</v>
      </c>
      <c r="C389" s="153">
        <v>0</v>
      </c>
      <c r="D389" s="153">
        <v>0</v>
      </c>
      <c r="E389" s="153">
        <v>0</v>
      </c>
      <c r="F389" s="153">
        <v>0</v>
      </c>
      <c r="G389" s="153">
        <v>0</v>
      </c>
      <c r="H389" s="154">
        <v>0</v>
      </c>
      <c r="I389" s="154">
        <v>0</v>
      </c>
      <c r="J389" s="154">
        <v>0</v>
      </c>
      <c r="K389" s="154">
        <v>1</v>
      </c>
      <c r="L389" s="154">
        <v>0</v>
      </c>
    </row>
    <row r="390" spans="1:12" x14ac:dyDescent="0.25">
      <c r="A390" s="163"/>
      <c r="B390" s="24" t="s">
        <v>390</v>
      </c>
      <c r="C390" s="153">
        <v>0</v>
      </c>
      <c r="D390" s="153">
        <v>0</v>
      </c>
      <c r="E390" s="153">
        <v>0</v>
      </c>
      <c r="F390" s="153">
        <v>0</v>
      </c>
      <c r="G390" s="153">
        <v>0</v>
      </c>
      <c r="H390" s="154">
        <v>0</v>
      </c>
      <c r="I390" s="154">
        <v>0</v>
      </c>
      <c r="J390" s="154">
        <v>0</v>
      </c>
      <c r="K390" s="154">
        <v>1</v>
      </c>
      <c r="L390" s="154">
        <v>0</v>
      </c>
    </row>
    <row r="391" spans="1:12" x14ac:dyDescent="0.25">
      <c r="A391" s="163"/>
      <c r="B391" s="24" t="s">
        <v>328</v>
      </c>
      <c r="C391" s="153">
        <v>0</v>
      </c>
      <c r="D391" s="153">
        <v>0</v>
      </c>
      <c r="E391" s="153">
        <v>0</v>
      </c>
      <c r="F391" s="153">
        <v>0</v>
      </c>
      <c r="G391" s="153">
        <v>0</v>
      </c>
      <c r="H391" s="154">
        <v>0</v>
      </c>
      <c r="I391" s="154">
        <v>0</v>
      </c>
      <c r="J391" s="154">
        <v>0</v>
      </c>
      <c r="K391" s="154">
        <v>1</v>
      </c>
      <c r="L391" s="154">
        <v>0</v>
      </c>
    </row>
    <row r="392" spans="1:12" x14ac:dyDescent="0.25">
      <c r="A392" s="163"/>
      <c r="B392" s="24" t="s">
        <v>449</v>
      </c>
      <c r="C392" s="153">
        <v>0</v>
      </c>
      <c r="D392" s="153">
        <v>0</v>
      </c>
      <c r="E392" s="153">
        <v>0</v>
      </c>
      <c r="F392" s="153">
        <v>0</v>
      </c>
      <c r="G392" s="153">
        <v>0</v>
      </c>
      <c r="H392" s="154">
        <v>0</v>
      </c>
      <c r="I392" s="154">
        <v>0</v>
      </c>
      <c r="J392" s="154">
        <v>0</v>
      </c>
      <c r="K392" s="154">
        <v>1</v>
      </c>
      <c r="L392" s="154">
        <v>0</v>
      </c>
    </row>
    <row r="393" spans="1:12" x14ac:dyDescent="0.25">
      <c r="A393" s="163"/>
      <c r="B393" s="24" t="s">
        <v>505</v>
      </c>
      <c r="C393" s="153">
        <v>0</v>
      </c>
      <c r="D393" s="153">
        <v>0</v>
      </c>
      <c r="E393" s="153">
        <v>0</v>
      </c>
      <c r="F393" s="153">
        <v>0</v>
      </c>
      <c r="G393" s="153">
        <v>0</v>
      </c>
      <c r="H393" s="154">
        <v>0</v>
      </c>
      <c r="I393" s="154">
        <v>0</v>
      </c>
      <c r="J393" s="154">
        <v>0</v>
      </c>
      <c r="K393" s="154">
        <v>1</v>
      </c>
      <c r="L393" s="154">
        <v>0</v>
      </c>
    </row>
    <row r="394" spans="1:12" x14ac:dyDescent="0.25">
      <c r="A394" s="163"/>
      <c r="B394" s="24" t="s">
        <v>450</v>
      </c>
      <c r="C394" s="153">
        <v>0</v>
      </c>
      <c r="D394" s="153">
        <v>0</v>
      </c>
      <c r="E394" s="153">
        <v>0</v>
      </c>
      <c r="F394" s="153">
        <v>0</v>
      </c>
      <c r="G394" s="153">
        <v>0</v>
      </c>
      <c r="H394" s="154">
        <v>0</v>
      </c>
      <c r="I394" s="154">
        <v>0</v>
      </c>
      <c r="J394" s="154">
        <v>0</v>
      </c>
      <c r="K394" s="154">
        <v>1</v>
      </c>
      <c r="L394" s="154">
        <v>0</v>
      </c>
    </row>
    <row r="395" spans="1:12" x14ac:dyDescent="0.25">
      <c r="A395" s="163"/>
      <c r="B395" s="24" t="s">
        <v>506</v>
      </c>
      <c r="C395" s="153">
        <v>0</v>
      </c>
      <c r="D395" s="153">
        <v>0</v>
      </c>
      <c r="E395" s="153">
        <v>0</v>
      </c>
      <c r="F395" s="153">
        <v>0</v>
      </c>
      <c r="G395" s="153">
        <v>0</v>
      </c>
      <c r="H395" s="154">
        <v>0</v>
      </c>
      <c r="I395" s="154">
        <v>0</v>
      </c>
      <c r="J395" s="154">
        <v>0</v>
      </c>
      <c r="K395" s="154">
        <v>1</v>
      </c>
      <c r="L395" s="154">
        <v>0</v>
      </c>
    </row>
    <row r="396" spans="1:12" x14ac:dyDescent="0.25">
      <c r="A396" s="163"/>
      <c r="B396" s="24" t="s">
        <v>466</v>
      </c>
      <c r="C396" s="153">
        <v>0</v>
      </c>
      <c r="D396" s="153">
        <v>0</v>
      </c>
      <c r="E396" s="153">
        <v>0</v>
      </c>
      <c r="F396" s="153">
        <v>0</v>
      </c>
      <c r="G396" s="153">
        <v>0</v>
      </c>
      <c r="H396" s="154">
        <v>0</v>
      </c>
      <c r="I396" s="154">
        <v>0</v>
      </c>
      <c r="J396" s="154">
        <v>0</v>
      </c>
      <c r="K396" s="154">
        <v>1</v>
      </c>
      <c r="L396" s="154">
        <v>0</v>
      </c>
    </row>
    <row r="397" spans="1:12" x14ac:dyDescent="0.25">
      <c r="A397" s="163"/>
      <c r="B397" s="24" t="s">
        <v>391</v>
      </c>
      <c r="C397" s="153">
        <v>0</v>
      </c>
      <c r="D397" s="153">
        <v>0</v>
      </c>
      <c r="E397" s="153">
        <v>0</v>
      </c>
      <c r="F397" s="153">
        <v>0</v>
      </c>
      <c r="G397" s="153">
        <v>0</v>
      </c>
      <c r="H397" s="154">
        <v>0</v>
      </c>
      <c r="I397" s="154">
        <v>0</v>
      </c>
      <c r="J397" s="154">
        <v>0</v>
      </c>
      <c r="K397" s="154">
        <v>1</v>
      </c>
      <c r="L397" s="154">
        <v>0</v>
      </c>
    </row>
    <row r="398" spans="1:12" x14ac:dyDescent="0.25">
      <c r="A398" s="163"/>
      <c r="B398" s="24" t="s">
        <v>329</v>
      </c>
      <c r="C398" s="153">
        <v>0</v>
      </c>
      <c r="D398" s="153">
        <v>0</v>
      </c>
      <c r="E398" s="153">
        <v>0</v>
      </c>
      <c r="F398" s="153">
        <v>0</v>
      </c>
      <c r="G398" s="153">
        <v>0</v>
      </c>
      <c r="H398" s="154">
        <v>0</v>
      </c>
      <c r="I398" s="154">
        <v>0</v>
      </c>
      <c r="J398" s="154">
        <v>0</v>
      </c>
      <c r="K398" s="154">
        <v>1</v>
      </c>
      <c r="L398" s="154">
        <v>0</v>
      </c>
    </row>
    <row r="399" spans="1:12" x14ac:dyDescent="0.25">
      <c r="A399" s="163"/>
      <c r="B399" s="24" t="s">
        <v>216</v>
      </c>
      <c r="C399" s="153">
        <v>0</v>
      </c>
      <c r="D399" s="153">
        <v>0</v>
      </c>
      <c r="E399" s="153">
        <v>0</v>
      </c>
      <c r="F399" s="153">
        <v>0</v>
      </c>
      <c r="G399" s="153">
        <v>0</v>
      </c>
      <c r="H399" s="154">
        <v>0</v>
      </c>
      <c r="I399" s="154">
        <v>0</v>
      </c>
      <c r="J399" s="154">
        <v>0</v>
      </c>
      <c r="K399" s="154">
        <v>1</v>
      </c>
      <c r="L399" s="154">
        <v>0</v>
      </c>
    </row>
    <row r="400" spans="1:12" x14ac:dyDescent="0.25">
      <c r="A400" s="163"/>
      <c r="B400" s="24" t="s">
        <v>451</v>
      </c>
      <c r="C400" s="153">
        <v>0</v>
      </c>
      <c r="D400" s="153">
        <v>0</v>
      </c>
      <c r="E400" s="153">
        <v>0</v>
      </c>
      <c r="F400" s="153">
        <v>0</v>
      </c>
      <c r="G400" s="153">
        <v>0</v>
      </c>
      <c r="H400" s="154">
        <v>0</v>
      </c>
      <c r="I400" s="154">
        <v>0</v>
      </c>
      <c r="J400" s="154">
        <v>0</v>
      </c>
      <c r="K400" s="154">
        <v>1</v>
      </c>
      <c r="L400" s="154">
        <v>0</v>
      </c>
    </row>
    <row r="401" spans="1:12" x14ac:dyDescent="0.25">
      <c r="A401" s="163"/>
      <c r="B401" s="24" t="s">
        <v>507</v>
      </c>
      <c r="C401" s="153">
        <v>0</v>
      </c>
      <c r="D401" s="153">
        <v>0</v>
      </c>
      <c r="E401" s="153">
        <v>0</v>
      </c>
      <c r="F401" s="153">
        <v>0</v>
      </c>
      <c r="G401" s="153">
        <v>0</v>
      </c>
      <c r="H401" s="154">
        <v>0</v>
      </c>
      <c r="I401" s="154">
        <v>0</v>
      </c>
      <c r="J401" s="154">
        <v>0</v>
      </c>
      <c r="K401" s="154">
        <v>1</v>
      </c>
      <c r="L401" s="154">
        <v>0</v>
      </c>
    </row>
    <row r="402" spans="1:12" x14ac:dyDescent="0.25">
      <c r="A402" s="163"/>
      <c r="B402" s="24" t="s">
        <v>508</v>
      </c>
      <c r="C402" s="153">
        <v>0</v>
      </c>
      <c r="D402" s="153">
        <v>0</v>
      </c>
      <c r="E402" s="153">
        <v>0</v>
      </c>
      <c r="F402" s="153">
        <v>0</v>
      </c>
      <c r="G402" s="153">
        <v>0</v>
      </c>
      <c r="H402" s="154">
        <v>0</v>
      </c>
      <c r="I402" s="154">
        <v>0</v>
      </c>
      <c r="J402" s="154">
        <v>0</v>
      </c>
      <c r="K402" s="154">
        <v>1</v>
      </c>
      <c r="L402" s="154">
        <v>0</v>
      </c>
    </row>
    <row r="403" spans="1:12" x14ac:dyDescent="0.25">
      <c r="A403" s="163"/>
      <c r="B403" s="24" t="s">
        <v>452</v>
      </c>
      <c r="C403" s="153">
        <v>0</v>
      </c>
      <c r="D403" s="153">
        <v>0</v>
      </c>
      <c r="E403" s="153">
        <v>0</v>
      </c>
      <c r="F403" s="153">
        <v>0</v>
      </c>
      <c r="G403" s="153">
        <v>0</v>
      </c>
      <c r="H403" s="154">
        <v>0</v>
      </c>
      <c r="I403" s="154">
        <v>0</v>
      </c>
      <c r="J403" s="154">
        <v>0</v>
      </c>
      <c r="K403" s="154">
        <v>1</v>
      </c>
      <c r="L403" s="154">
        <v>0</v>
      </c>
    </row>
    <row r="404" spans="1:12" x14ac:dyDescent="0.25">
      <c r="A404" s="163"/>
      <c r="B404" s="24" t="s">
        <v>254</v>
      </c>
      <c r="C404" s="153">
        <v>0</v>
      </c>
      <c r="D404" s="153">
        <v>0</v>
      </c>
      <c r="E404" s="153">
        <v>0</v>
      </c>
      <c r="F404" s="153">
        <v>0</v>
      </c>
      <c r="G404" s="153">
        <v>0</v>
      </c>
      <c r="H404" s="154">
        <v>0</v>
      </c>
      <c r="I404" s="154">
        <v>0</v>
      </c>
      <c r="J404" s="154">
        <v>0</v>
      </c>
      <c r="K404" s="154">
        <v>1</v>
      </c>
      <c r="L404" s="154">
        <v>0</v>
      </c>
    </row>
    <row r="405" spans="1:12" x14ac:dyDescent="0.25">
      <c r="A405" s="163"/>
      <c r="B405" s="24" t="s">
        <v>453</v>
      </c>
      <c r="C405" s="153">
        <v>0</v>
      </c>
      <c r="D405" s="153">
        <v>0</v>
      </c>
      <c r="E405" s="153">
        <v>0</v>
      </c>
      <c r="F405" s="153">
        <v>0</v>
      </c>
      <c r="G405" s="153">
        <v>0</v>
      </c>
      <c r="H405" s="154">
        <v>0</v>
      </c>
      <c r="I405" s="154">
        <v>0</v>
      </c>
      <c r="J405" s="154">
        <v>0</v>
      </c>
      <c r="K405" s="154">
        <v>1</v>
      </c>
      <c r="L405" s="154">
        <v>0</v>
      </c>
    </row>
    <row r="406" spans="1:12" x14ac:dyDescent="0.25">
      <c r="A406" s="163"/>
      <c r="B406" s="24" t="s">
        <v>217</v>
      </c>
      <c r="C406" s="153">
        <v>0</v>
      </c>
      <c r="D406" s="153">
        <v>0</v>
      </c>
      <c r="E406" s="153">
        <v>0</v>
      </c>
      <c r="F406" s="153">
        <v>0</v>
      </c>
      <c r="G406" s="153">
        <v>0</v>
      </c>
      <c r="H406" s="154">
        <v>0</v>
      </c>
      <c r="I406" s="154">
        <v>0</v>
      </c>
      <c r="J406" s="154">
        <v>0</v>
      </c>
      <c r="K406" s="154">
        <v>1</v>
      </c>
      <c r="L406" s="154">
        <v>0</v>
      </c>
    </row>
    <row r="407" spans="1:12" x14ac:dyDescent="0.25">
      <c r="A407" s="163"/>
      <c r="B407" s="24" t="s">
        <v>563</v>
      </c>
      <c r="C407" s="153">
        <v>0</v>
      </c>
      <c r="D407" s="153">
        <v>0</v>
      </c>
      <c r="E407" s="153">
        <v>0</v>
      </c>
      <c r="F407" s="153">
        <v>0</v>
      </c>
      <c r="G407" s="153">
        <v>0</v>
      </c>
      <c r="H407" s="154">
        <v>0</v>
      </c>
      <c r="I407" s="154">
        <v>0</v>
      </c>
      <c r="J407" s="154">
        <v>0</v>
      </c>
      <c r="K407" s="154">
        <v>1</v>
      </c>
      <c r="L407" s="154">
        <v>0</v>
      </c>
    </row>
    <row r="408" spans="1:12" x14ac:dyDescent="0.25">
      <c r="A408" s="163"/>
      <c r="B408" s="24" t="s">
        <v>392</v>
      </c>
      <c r="C408" s="153">
        <v>0</v>
      </c>
      <c r="D408" s="153">
        <v>0</v>
      </c>
      <c r="E408" s="153">
        <v>0</v>
      </c>
      <c r="F408" s="153">
        <v>0</v>
      </c>
      <c r="G408" s="153">
        <v>0</v>
      </c>
      <c r="H408" s="154">
        <v>0</v>
      </c>
      <c r="I408" s="154">
        <v>0</v>
      </c>
      <c r="J408" s="154">
        <v>0</v>
      </c>
      <c r="K408" s="154">
        <v>1</v>
      </c>
      <c r="L408" s="154">
        <v>0</v>
      </c>
    </row>
    <row r="409" spans="1:12" x14ac:dyDescent="0.25">
      <c r="A409" s="163"/>
      <c r="B409" s="24" t="s">
        <v>135</v>
      </c>
      <c r="C409" s="153">
        <v>760</v>
      </c>
      <c r="D409" s="153">
        <v>0.60299999999999998</v>
      </c>
      <c r="E409" s="153">
        <v>0.20599999999999999</v>
      </c>
      <c r="F409" s="153">
        <v>3.1E-2</v>
      </c>
      <c r="G409" s="153">
        <v>0</v>
      </c>
      <c r="H409" s="154">
        <v>0</v>
      </c>
      <c r="I409" s="154">
        <v>0</v>
      </c>
      <c r="J409" s="154">
        <v>0</v>
      </c>
      <c r="K409" s="154">
        <v>1</v>
      </c>
      <c r="L409" s="154">
        <v>0</v>
      </c>
    </row>
    <row r="410" spans="1:12" x14ac:dyDescent="0.25">
      <c r="A410" s="163"/>
      <c r="B410" s="24" t="s">
        <v>547</v>
      </c>
      <c r="C410" s="153">
        <v>0</v>
      </c>
      <c r="D410" s="153">
        <v>0</v>
      </c>
      <c r="E410" s="153">
        <v>0</v>
      </c>
      <c r="F410" s="153">
        <v>0</v>
      </c>
      <c r="G410" s="153">
        <v>0</v>
      </c>
      <c r="H410" s="154">
        <v>0</v>
      </c>
      <c r="I410" s="154">
        <v>0</v>
      </c>
      <c r="J410" s="154">
        <v>0</v>
      </c>
      <c r="K410" s="154">
        <v>1</v>
      </c>
      <c r="L410" s="154">
        <v>0</v>
      </c>
    </row>
    <row r="411" spans="1:12" x14ac:dyDescent="0.25">
      <c r="A411" s="163"/>
      <c r="B411" s="24" t="s">
        <v>548</v>
      </c>
      <c r="C411" s="153">
        <v>0</v>
      </c>
      <c r="D411" s="153">
        <v>0</v>
      </c>
      <c r="E411" s="153">
        <v>0</v>
      </c>
      <c r="F411" s="153">
        <v>0</v>
      </c>
      <c r="G411" s="153">
        <v>0</v>
      </c>
      <c r="H411" s="154">
        <v>0</v>
      </c>
      <c r="I411" s="154">
        <v>0</v>
      </c>
      <c r="J411" s="154">
        <v>0</v>
      </c>
      <c r="K411" s="154">
        <v>1</v>
      </c>
      <c r="L411" s="154">
        <v>0</v>
      </c>
    </row>
    <row r="412" spans="1:12" x14ac:dyDescent="0.25">
      <c r="A412" s="163"/>
      <c r="B412" s="24" t="s">
        <v>393</v>
      </c>
      <c r="C412" s="153">
        <v>0</v>
      </c>
      <c r="D412" s="153">
        <v>0</v>
      </c>
      <c r="E412" s="153">
        <v>0</v>
      </c>
      <c r="F412" s="153">
        <v>0</v>
      </c>
      <c r="G412" s="153">
        <v>0</v>
      </c>
      <c r="H412" s="154">
        <v>0</v>
      </c>
      <c r="I412" s="154">
        <v>0</v>
      </c>
      <c r="J412" s="154">
        <v>0</v>
      </c>
      <c r="K412" s="154">
        <v>1</v>
      </c>
      <c r="L412" s="154">
        <v>0</v>
      </c>
    </row>
    <row r="413" spans="1:12" x14ac:dyDescent="0.25">
      <c r="A413" s="163"/>
      <c r="B413" s="24" t="s">
        <v>295</v>
      </c>
      <c r="C413" s="153">
        <v>0</v>
      </c>
      <c r="D413" s="153">
        <v>0</v>
      </c>
      <c r="E413" s="153">
        <v>0</v>
      </c>
      <c r="F413" s="153">
        <v>0</v>
      </c>
      <c r="G413" s="153">
        <v>0</v>
      </c>
      <c r="H413" s="154">
        <v>0</v>
      </c>
      <c r="I413" s="154">
        <v>0</v>
      </c>
      <c r="J413" s="154">
        <v>0</v>
      </c>
      <c r="K413" s="154">
        <v>1</v>
      </c>
      <c r="L413" s="154">
        <v>0</v>
      </c>
    </row>
    <row r="414" spans="1:12" x14ac:dyDescent="0.25">
      <c r="A414" s="163"/>
      <c r="B414" s="24" t="s">
        <v>136</v>
      </c>
      <c r="C414" s="153">
        <v>0</v>
      </c>
      <c r="D414" s="153">
        <v>0</v>
      </c>
      <c r="E414" s="153">
        <v>0</v>
      </c>
      <c r="F414" s="153">
        <v>0</v>
      </c>
      <c r="G414" s="153">
        <v>0</v>
      </c>
      <c r="H414" s="154">
        <v>0</v>
      </c>
      <c r="I414" s="154">
        <v>0</v>
      </c>
      <c r="J414" s="154">
        <v>0</v>
      </c>
      <c r="K414" s="154">
        <v>1</v>
      </c>
      <c r="L414" s="154">
        <v>0</v>
      </c>
    </row>
    <row r="415" spans="1:12" x14ac:dyDescent="0.25">
      <c r="A415" s="163"/>
      <c r="B415" s="24" t="s">
        <v>218</v>
      </c>
      <c r="C415" s="153">
        <v>0</v>
      </c>
      <c r="D415" s="153">
        <v>0</v>
      </c>
      <c r="E415" s="153">
        <v>0</v>
      </c>
      <c r="F415" s="153">
        <v>0</v>
      </c>
      <c r="G415" s="153">
        <v>0</v>
      </c>
      <c r="H415" s="154">
        <v>0</v>
      </c>
      <c r="I415" s="154">
        <v>0</v>
      </c>
      <c r="J415" s="154">
        <v>0</v>
      </c>
      <c r="K415" s="154">
        <v>1</v>
      </c>
      <c r="L415" s="154">
        <v>0</v>
      </c>
    </row>
    <row r="416" spans="1:12" x14ac:dyDescent="0.25">
      <c r="A416" s="163"/>
      <c r="B416" s="24" t="s">
        <v>394</v>
      </c>
      <c r="C416" s="153">
        <v>0</v>
      </c>
      <c r="D416" s="153">
        <v>0</v>
      </c>
      <c r="E416" s="153">
        <v>0</v>
      </c>
      <c r="F416" s="153">
        <v>0</v>
      </c>
      <c r="G416" s="153">
        <v>0</v>
      </c>
      <c r="H416" s="154">
        <v>0</v>
      </c>
      <c r="I416" s="154">
        <v>0</v>
      </c>
      <c r="J416" s="154">
        <v>0</v>
      </c>
      <c r="K416" s="154">
        <v>1</v>
      </c>
      <c r="L416" s="154">
        <v>0</v>
      </c>
    </row>
    <row r="417" spans="1:12" x14ac:dyDescent="0.25">
      <c r="A417" s="163"/>
      <c r="B417" s="24" t="s">
        <v>255</v>
      </c>
      <c r="C417" s="153">
        <v>0</v>
      </c>
      <c r="D417" s="153">
        <v>0</v>
      </c>
      <c r="E417" s="153">
        <v>0</v>
      </c>
      <c r="F417" s="153">
        <v>0</v>
      </c>
      <c r="G417" s="153">
        <v>0</v>
      </c>
      <c r="H417" s="154">
        <v>0</v>
      </c>
      <c r="I417" s="154">
        <v>0</v>
      </c>
      <c r="J417" s="154">
        <v>0</v>
      </c>
      <c r="K417" s="154">
        <v>1</v>
      </c>
      <c r="L417" s="154">
        <v>0</v>
      </c>
    </row>
    <row r="418" spans="1:12" x14ac:dyDescent="0.25">
      <c r="A418" s="163"/>
      <c r="B418" s="24" t="s">
        <v>509</v>
      </c>
      <c r="C418" s="153">
        <v>0</v>
      </c>
      <c r="D418" s="153">
        <v>0</v>
      </c>
      <c r="E418" s="153">
        <v>0</v>
      </c>
      <c r="F418" s="153">
        <v>0</v>
      </c>
      <c r="G418" s="153">
        <v>0</v>
      </c>
      <c r="H418" s="154">
        <v>0</v>
      </c>
      <c r="I418" s="154">
        <v>0</v>
      </c>
      <c r="J418" s="154">
        <v>0</v>
      </c>
      <c r="K418" s="154">
        <v>1</v>
      </c>
      <c r="L418" s="154">
        <v>0</v>
      </c>
    </row>
    <row r="419" spans="1:12" x14ac:dyDescent="0.25">
      <c r="A419" s="163"/>
      <c r="B419" s="24" t="s">
        <v>510</v>
      </c>
      <c r="C419" s="153">
        <v>0</v>
      </c>
      <c r="D419" s="153">
        <v>0</v>
      </c>
      <c r="E419" s="153">
        <v>0</v>
      </c>
      <c r="F419" s="153">
        <v>0</v>
      </c>
      <c r="G419" s="153">
        <v>0</v>
      </c>
      <c r="H419" s="154">
        <v>0</v>
      </c>
      <c r="I419" s="154">
        <v>0</v>
      </c>
      <c r="J419" s="154">
        <v>0</v>
      </c>
      <c r="K419" s="154">
        <v>1</v>
      </c>
      <c r="L419" s="154">
        <v>0</v>
      </c>
    </row>
    <row r="420" spans="1:12" x14ac:dyDescent="0.25">
      <c r="A420" s="163"/>
      <c r="B420" s="24" t="s">
        <v>257</v>
      </c>
      <c r="C420" s="153">
        <v>0</v>
      </c>
      <c r="D420" s="153">
        <v>0</v>
      </c>
      <c r="E420" s="153">
        <v>0</v>
      </c>
      <c r="F420" s="153">
        <v>0</v>
      </c>
      <c r="G420" s="153">
        <v>0</v>
      </c>
      <c r="H420" s="154">
        <v>0</v>
      </c>
      <c r="I420" s="154">
        <v>0</v>
      </c>
      <c r="J420" s="154">
        <v>0</v>
      </c>
      <c r="K420" s="154">
        <v>1</v>
      </c>
      <c r="L420" s="154">
        <v>0</v>
      </c>
    </row>
    <row r="421" spans="1:12" x14ac:dyDescent="0.25">
      <c r="A421" s="163"/>
      <c r="B421" s="24" t="s">
        <v>137</v>
      </c>
      <c r="C421" s="153">
        <v>0</v>
      </c>
      <c r="D421" s="153">
        <v>0</v>
      </c>
      <c r="E421" s="153">
        <v>0</v>
      </c>
      <c r="F421" s="153">
        <v>0</v>
      </c>
      <c r="G421" s="153">
        <v>0</v>
      </c>
      <c r="H421" s="154">
        <v>0</v>
      </c>
      <c r="I421" s="154">
        <v>0</v>
      </c>
      <c r="J421" s="154">
        <v>0</v>
      </c>
      <c r="K421" s="154">
        <v>1</v>
      </c>
      <c r="L421" s="154">
        <v>0</v>
      </c>
    </row>
    <row r="422" spans="1:12" x14ac:dyDescent="0.25">
      <c r="A422" s="163"/>
      <c r="B422" s="24" t="s">
        <v>395</v>
      </c>
      <c r="C422" s="153">
        <v>0</v>
      </c>
      <c r="D422" s="153">
        <v>0</v>
      </c>
      <c r="E422" s="153">
        <v>0</v>
      </c>
      <c r="F422" s="153">
        <v>0</v>
      </c>
      <c r="G422" s="153">
        <v>0</v>
      </c>
      <c r="H422" s="154">
        <v>0</v>
      </c>
      <c r="I422" s="154">
        <v>0</v>
      </c>
      <c r="J422" s="154">
        <v>0</v>
      </c>
      <c r="K422" s="154">
        <v>1</v>
      </c>
      <c r="L422" s="154">
        <v>0</v>
      </c>
    </row>
    <row r="423" spans="1:12" x14ac:dyDescent="0.25">
      <c r="A423" s="163"/>
      <c r="B423" s="24" t="s">
        <v>296</v>
      </c>
      <c r="C423" s="153">
        <v>0</v>
      </c>
      <c r="D423" s="153">
        <v>0</v>
      </c>
      <c r="E423" s="153">
        <v>0</v>
      </c>
      <c r="F423" s="153">
        <v>0</v>
      </c>
      <c r="G423" s="153">
        <v>0</v>
      </c>
      <c r="H423" s="154">
        <v>0</v>
      </c>
      <c r="I423" s="154">
        <v>0</v>
      </c>
      <c r="J423" s="154">
        <v>0</v>
      </c>
      <c r="K423" s="154">
        <v>1</v>
      </c>
      <c r="L423" s="154">
        <v>0</v>
      </c>
    </row>
    <row r="424" spans="1:12" x14ac:dyDescent="0.25">
      <c r="A424" s="163"/>
      <c r="B424" s="24" t="s">
        <v>297</v>
      </c>
      <c r="C424" s="153">
        <v>0</v>
      </c>
      <c r="D424" s="153">
        <v>0</v>
      </c>
      <c r="E424" s="153">
        <v>0</v>
      </c>
      <c r="F424" s="153">
        <v>0</v>
      </c>
      <c r="G424" s="153">
        <v>0</v>
      </c>
      <c r="H424" s="154">
        <v>0</v>
      </c>
      <c r="I424" s="154">
        <v>0</v>
      </c>
      <c r="J424" s="154">
        <v>0</v>
      </c>
      <c r="K424" s="154">
        <v>1</v>
      </c>
      <c r="L424" s="154">
        <v>0</v>
      </c>
    </row>
    <row r="425" spans="1:12" x14ac:dyDescent="0.25">
      <c r="A425" s="163"/>
      <c r="B425" s="24" t="s">
        <v>140</v>
      </c>
      <c r="C425" s="153">
        <v>0</v>
      </c>
      <c r="D425" s="153">
        <v>0</v>
      </c>
      <c r="E425" s="153">
        <v>0</v>
      </c>
      <c r="F425" s="153">
        <v>0</v>
      </c>
      <c r="G425" s="153">
        <v>0</v>
      </c>
      <c r="H425" s="154">
        <v>0</v>
      </c>
      <c r="I425" s="154">
        <v>0</v>
      </c>
      <c r="J425" s="154">
        <v>0</v>
      </c>
      <c r="K425" s="154">
        <v>1</v>
      </c>
      <c r="L425" s="154">
        <v>0</v>
      </c>
    </row>
    <row r="426" spans="1:12" x14ac:dyDescent="0.25">
      <c r="A426" s="163"/>
      <c r="B426" s="24" t="s">
        <v>141</v>
      </c>
      <c r="C426" s="153">
        <v>0</v>
      </c>
      <c r="D426" s="153">
        <v>0</v>
      </c>
      <c r="E426" s="153">
        <v>0</v>
      </c>
      <c r="F426" s="153">
        <v>0</v>
      </c>
      <c r="G426" s="153">
        <v>0</v>
      </c>
      <c r="H426" s="154">
        <v>0</v>
      </c>
      <c r="I426" s="154">
        <v>0</v>
      </c>
      <c r="J426" s="154">
        <v>0</v>
      </c>
      <c r="K426" s="154">
        <v>1</v>
      </c>
      <c r="L426" s="154">
        <v>0</v>
      </c>
    </row>
    <row r="427" spans="1:12" x14ac:dyDescent="0.25">
      <c r="A427" s="163"/>
      <c r="B427" s="24" t="s">
        <v>511</v>
      </c>
      <c r="C427" s="153">
        <v>0</v>
      </c>
      <c r="D427" s="153">
        <v>0</v>
      </c>
      <c r="E427" s="153">
        <v>0</v>
      </c>
      <c r="F427" s="153">
        <v>0</v>
      </c>
      <c r="G427" s="153">
        <v>0</v>
      </c>
      <c r="H427" s="154">
        <v>0</v>
      </c>
      <c r="I427" s="154">
        <v>0</v>
      </c>
      <c r="J427" s="154">
        <v>0</v>
      </c>
      <c r="K427" s="154">
        <v>1</v>
      </c>
      <c r="L427" s="154">
        <v>0</v>
      </c>
    </row>
    <row r="428" spans="1:12" x14ac:dyDescent="0.25">
      <c r="A428" s="163"/>
      <c r="B428" s="24" t="s">
        <v>512</v>
      </c>
      <c r="C428" s="153">
        <v>0</v>
      </c>
      <c r="D428" s="153">
        <v>0</v>
      </c>
      <c r="E428" s="153">
        <v>0</v>
      </c>
      <c r="F428" s="153">
        <v>0</v>
      </c>
      <c r="G428" s="153">
        <v>0</v>
      </c>
      <c r="H428" s="154">
        <v>0</v>
      </c>
      <c r="I428" s="154">
        <v>0</v>
      </c>
      <c r="J428" s="154">
        <v>0</v>
      </c>
      <c r="K428" s="154">
        <v>1</v>
      </c>
      <c r="L428" s="154">
        <v>0</v>
      </c>
    </row>
    <row r="429" spans="1:12" x14ac:dyDescent="0.25">
      <c r="A429" s="163"/>
      <c r="B429" s="24" t="s">
        <v>513</v>
      </c>
      <c r="C429" s="153">
        <v>0</v>
      </c>
      <c r="D429" s="153">
        <v>0</v>
      </c>
      <c r="E429" s="153">
        <v>0</v>
      </c>
      <c r="F429" s="153">
        <v>0</v>
      </c>
      <c r="G429" s="153">
        <v>0</v>
      </c>
      <c r="H429" s="154">
        <v>0</v>
      </c>
      <c r="I429" s="154">
        <v>0</v>
      </c>
      <c r="J429" s="154">
        <v>0</v>
      </c>
      <c r="K429" s="154">
        <v>1</v>
      </c>
      <c r="L429" s="154">
        <v>0</v>
      </c>
    </row>
    <row r="430" spans="1:12" x14ac:dyDescent="0.25">
      <c r="A430" s="163"/>
      <c r="B430" s="24" t="s">
        <v>514</v>
      </c>
      <c r="C430" s="153">
        <v>0</v>
      </c>
      <c r="D430" s="153">
        <v>0</v>
      </c>
      <c r="E430" s="153">
        <v>0</v>
      </c>
      <c r="F430" s="153">
        <v>0</v>
      </c>
      <c r="G430" s="153">
        <v>0</v>
      </c>
      <c r="H430" s="154">
        <v>0</v>
      </c>
      <c r="I430" s="154">
        <v>0</v>
      </c>
      <c r="J430" s="154">
        <v>0</v>
      </c>
      <c r="K430" s="154">
        <v>1</v>
      </c>
      <c r="L430" s="154">
        <v>0</v>
      </c>
    </row>
    <row r="431" spans="1:12" x14ac:dyDescent="0.25">
      <c r="A431" s="163"/>
      <c r="B431" s="24" t="s">
        <v>143</v>
      </c>
      <c r="C431" s="153">
        <v>0</v>
      </c>
      <c r="D431" s="153">
        <v>0</v>
      </c>
      <c r="E431" s="153">
        <v>0</v>
      </c>
      <c r="F431" s="153">
        <v>0</v>
      </c>
      <c r="G431" s="153">
        <v>0</v>
      </c>
      <c r="H431" s="154">
        <v>0</v>
      </c>
      <c r="I431" s="154">
        <v>0</v>
      </c>
      <c r="J431" s="154">
        <v>0</v>
      </c>
      <c r="K431" s="154">
        <v>1</v>
      </c>
      <c r="L431" s="154">
        <v>0</v>
      </c>
    </row>
    <row r="432" spans="1:12" x14ac:dyDescent="0.25">
      <c r="A432" s="163"/>
      <c r="B432" s="24" t="s">
        <v>219</v>
      </c>
      <c r="C432" s="153">
        <v>0</v>
      </c>
      <c r="D432" s="153">
        <v>0</v>
      </c>
      <c r="E432" s="153">
        <v>0</v>
      </c>
      <c r="F432" s="153">
        <v>0</v>
      </c>
      <c r="G432" s="153">
        <v>0</v>
      </c>
      <c r="H432" s="154">
        <v>0</v>
      </c>
      <c r="I432" s="154">
        <v>0</v>
      </c>
      <c r="J432" s="154">
        <v>0</v>
      </c>
      <c r="K432" s="154">
        <v>1</v>
      </c>
      <c r="L432" s="154">
        <v>0</v>
      </c>
    </row>
    <row r="433" spans="1:12" x14ac:dyDescent="0.25">
      <c r="A433" s="163"/>
      <c r="B433" s="24" t="s">
        <v>396</v>
      </c>
      <c r="C433" s="153">
        <v>0</v>
      </c>
      <c r="D433" s="153">
        <v>0</v>
      </c>
      <c r="E433" s="153">
        <v>0</v>
      </c>
      <c r="F433" s="153">
        <v>0</v>
      </c>
      <c r="G433" s="153">
        <v>0</v>
      </c>
      <c r="H433" s="154">
        <v>0</v>
      </c>
      <c r="I433" s="154">
        <v>0</v>
      </c>
      <c r="J433" s="154">
        <v>0</v>
      </c>
      <c r="K433" s="154">
        <v>1</v>
      </c>
      <c r="L433" s="154">
        <v>0</v>
      </c>
    </row>
    <row r="434" spans="1:12" x14ac:dyDescent="0.25">
      <c r="A434" s="163"/>
      <c r="B434" s="24" t="s">
        <v>220</v>
      </c>
      <c r="C434" s="153">
        <v>0</v>
      </c>
      <c r="D434" s="153">
        <v>0</v>
      </c>
      <c r="E434" s="153">
        <v>0</v>
      </c>
      <c r="F434" s="153">
        <v>0</v>
      </c>
      <c r="G434" s="153">
        <v>0</v>
      </c>
      <c r="H434" s="154">
        <v>0</v>
      </c>
      <c r="I434" s="154">
        <v>0</v>
      </c>
      <c r="J434" s="154">
        <v>0</v>
      </c>
      <c r="K434" s="154">
        <v>1</v>
      </c>
      <c r="L434" s="154">
        <v>0</v>
      </c>
    </row>
    <row r="435" spans="1:12" x14ac:dyDescent="0.25">
      <c r="A435" s="164"/>
      <c r="B435" s="24" t="s">
        <v>145</v>
      </c>
      <c r="C435" s="153">
        <v>0</v>
      </c>
      <c r="D435" s="153">
        <v>0</v>
      </c>
      <c r="E435" s="153">
        <v>0</v>
      </c>
      <c r="F435" s="153">
        <v>0</v>
      </c>
      <c r="G435" s="153">
        <v>0</v>
      </c>
      <c r="H435" s="154">
        <v>0</v>
      </c>
      <c r="I435" s="154">
        <v>0</v>
      </c>
      <c r="J435" s="154">
        <v>0</v>
      </c>
      <c r="K435" s="154">
        <v>1</v>
      </c>
      <c r="L435" s="154">
        <v>0</v>
      </c>
    </row>
    <row r="436" spans="1:12" x14ac:dyDescent="0.25">
      <c r="A436" s="165"/>
      <c r="B436" s="24" t="s">
        <v>146</v>
      </c>
      <c r="C436" s="153">
        <v>0</v>
      </c>
      <c r="D436" s="153">
        <v>0</v>
      </c>
      <c r="E436" s="153">
        <v>0</v>
      </c>
      <c r="F436" s="153">
        <v>0</v>
      </c>
      <c r="G436" s="153">
        <v>0</v>
      </c>
      <c r="H436" s="154">
        <v>0</v>
      </c>
      <c r="I436" s="154">
        <v>0</v>
      </c>
      <c r="J436" s="154">
        <v>0</v>
      </c>
      <c r="K436" s="154">
        <v>1</v>
      </c>
      <c r="L436" s="154">
        <v>0</v>
      </c>
    </row>
    <row r="437" spans="1:12" x14ac:dyDescent="0.25">
      <c r="A437" s="165"/>
      <c r="B437" s="24" t="s">
        <v>147</v>
      </c>
      <c r="C437" s="153">
        <v>0</v>
      </c>
      <c r="D437" s="153">
        <v>0</v>
      </c>
      <c r="E437" s="153">
        <v>0</v>
      </c>
      <c r="F437" s="153">
        <v>0</v>
      </c>
      <c r="G437" s="153">
        <v>0</v>
      </c>
      <c r="H437" s="154">
        <v>0</v>
      </c>
      <c r="I437" s="154">
        <v>0</v>
      </c>
      <c r="J437" s="154">
        <v>0</v>
      </c>
      <c r="K437" s="154">
        <v>1</v>
      </c>
      <c r="L437" s="154">
        <v>0</v>
      </c>
    </row>
    <row r="438" spans="1:12" x14ac:dyDescent="0.25">
      <c r="A438" s="165"/>
      <c r="B438" s="24" t="s">
        <v>413</v>
      </c>
      <c r="C438" s="153">
        <v>0</v>
      </c>
      <c r="D438" s="153">
        <v>0</v>
      </c>
      <c r="E438" s="153">
        <v>0</v>
      </c>
      <c r="F438" s="153">
        <v>0</v>
      </c>
      <c r="G438" s="153">
        <v>0</v>
      </c>
      <c r="H438" s="154">
        <v>0</v>
      </c>
      <c r="I438" s="154">
        <v>0</v>
      </c>
      <c r="J438" s="154">
        <v>0</v>
      </c>
      <c r="K438" s="154">
        <v>1</v>
      </c>
      <c r="L438" s="154">
        <v>0</v>
      </c>
    </row>
    <row r="439" spans="1:12" x14ac:dyDescent="0.25">
      <c r="A439" s="165"/>
      <c r="B439" s="24" t="s">
        <v>549</v>
      </c>
      <c r="C439" s="153">
        <v>0</v>
      </c>
      <c r="D439" s="153">
        <v>0</v>
      </c>
      <c r="E439" s="153">
        <v>0</v>
      </c>
      <c r="F439" s="153">
        <v>0</v>
      </c>
      <c r="G439" s="153">
        <v>0</v>
      </c>
      <c r="H439" s="154">
        <v>0</v>
      </c>
      <c r="I439" s="154">
        <v>0</v>
      </c>
      <c r="J439" s="154">
        <v>0</v>
      </c>
      <c r="K439" s="154">
        <v>1</v>
      </c>
      <c r="L439" s="154">
        <v>0</v>
      </c>
    </row>
    <row r="440" spans="1:12" x14ac:dyDescent="0.25">
      <c r="A440" s="165"/>
      <c r="B440" s="24" t="s">
        <v>148</v>
      </c>
      <c r="C440" s="153">
        <v>0</v>
      </c>
      <c r="D440" s="153">
        <v>0</v>
      </c>
      <c r="E440" s="153">
        <v>0</v>
      </c>
      <c r="F440" s="153">
        <v>0</v>
      </c>
      <c r="G440" s="153">
        <v>0</v>
      </c>
      <c r="H440" s="154">
        <v>0</v>
      </c>
      <c r="I440" s="154">
        <v>0</v>
      </c>
      <c r="J440" s="154">
        <v>0</v>
      </c>
      <c r="K440" s="154">
        <v>1</v>
      </c>
      <c r="L440" s="154">
        <v>0</v>
      </c>
    </row>
    <row r="441" spans="1:12" x14ac:dyDescent="0.25">
      <c r="A441" s="165"/>
      <c r="B441" s="24" t="s">
        <v>550</v>
      </c>
      <c r="C441" s="153">
        <v>0</v>
      </c>
      <c r="D441" s="153">
        <v>0</v>
      </c>
      <c r="E441" s="153">
        <v>0</v>
      </c>
      <c r="F441" s="153">
        <v>0</v>
      </c>
      <c r="G441" s="153">
        <v>0</v>
      </c>
      <c r="H441" s="154">
        <v>0</v>
      </c>
      <c r="I441" s="154">
        <v>0</v>
      </c>
      <c r="J441" s="154">
        <v>0</v>
      </c>
      <c r="K441" s="154">
        <v>1</v>
      </c>
      <c r="L441" s="154">
        <v>0</v>
      </c>
    </row>
    <row r="442" spans="1:12" x14ac:dyDescent="0.25">
      <c r="A442" s="165"/>
      <c r="B442" s="24" t="s">
        <v>299</v>
      </c>
      <c r="C442" s="153">
        <v>0</v>
      </c>
      <c r="D442" s="153">
        <v>0</v>
      </c>
      <c r="E442" s="153">
        <v>0</v>
      </c>
      <c r="F442" s="153">
        <v>0</v>
      </c>
      <c r="G442" s="153">
        <v>0</v>
      </c>
      <c r="H442" s="154">
        <v>0</v>
      </c>
      <c r="I442" s="154">
        <v>0</v>
      </c>
      <c r="J442" s="154">
        <v>0</v>
      </c>
      <c r="K442" s="154">
        <v>1</v>
      </c>
      <c r="L442" s="154">
        <v>0</v>
      </c>
    </row>
    <row r="443" spans="1:12" x14ac:dyDescent="0.25">
      <c r="A443" s="165"/>
      <c r="B443" s="24" t="s">
        <v>260</v>
      </c>
      <c r="C443" s="153">
        <v>0</v>
      </c>
      <c r="D443" s="153">
        <v>0</v>
      </c>
      <c r="E443" s="153">
        <v>0</v>
      </c>
      <c r="F443" s="153">
        <v>0</v>
      </c>
      <c r="G443" s="153">
        <v>0</v>
      </c>
      <c r="H443" s="154">
        <v>0</v>
      </c>
      <c r="I443" s="154">
        <v>0</v>
      </c>
      <c r="J443" s="154">
        <v>0</v>
      </c>
      <c r="K443" s="154">
        <v>1</v>
      </c>
      <c r="L443" s="154">
        <v>0</v>
      </c>
    </row>
    <row r="444" spans="1:12" x14ac:dyDescent="0.25">
      <c r="A444" s="165"/>
      <c r="B444" s="24" t="s">
        <v>221</v>
      </c>
      <c r="C444" s="153">
        <v>0</v>
      </c>
      <c r="D444" s="153">
        <v>0</v>
      </c>
      <c r="E444" s="153">
        <v>0</v>
      </c>
      <c r="F444" s="153">
        <v>0</v>
      </c>
      <c r="G444" s="153">
        <v>0</v>
      </c>
      <c r="H444" s="154">
        <v>0</v>
      </c>
      <c r="I444" s="154">
        <v>0</v>
      </c>
      <c r="J444" s="154">
        <v>0</v>
      </c>
      <c r="K444" s="154">
        <v>1</v>
      </c>
      <c r="L444" s="154">
        <v>0</v>
      </c>
    </row>
    <row r="445" spans="1:12" x14ac:dyDescent="0.25">
      <c r="A445" s="165"/>
      <c r="B445" s="24" t="s">
        <v>468</v>
      </c>
      <c r="C445" s="153">
        <v>86.41</v>
      </c>
      <c r="D445" s="153">
        <v>1.67</v>
      </c>
      <c r="E445" s="153">
        <v>0.03</v>
      </c>
      <c r="F445" s="153">
        <v>4.0000000000000002E-4</v>
      </c>
      <c r="G445" s="153">
        <v>0</v>
      </c>
      <c r="H445" s="154">
        <v>0</v>
      </c>
      <c r="I445" s="154">
        <v>0</v>
      </c>
      <c r="J445" s="154">
        <v>0</v>
      </c>
      <c r="K445" s="154">
        <v>1</v>
      </c>
      <c r="L445" s="154">
        <v>0</v>
      </c>
    </row>
    <row r="446" spans="1:12" x14ac:dyDescent="0.25">
      <c r="A446" s="165"/>
      <c r="B446" s="24" t="s">
        <v>469</v>
      </c>
      <c r="C446" s="153">
        <v>86.41</v>
      </c>
      <c r="D446" s="153">
        <v>1.67</v>
      </c>
      <c r="E446" s="153">
        <v>0.03</v>
      </c>
      <c r="F446" s="153">
        <v>4.0000000000000002E-4</v>
      </c>
      <c r="G446" s="153">
        <v>0</v>
      </c>
      <c r="H446" s="154">
        <v>0</v>
      </c>
      <c r="I446" s="154">
        <v>0</v>
      </c>
      <c r="J446" s="154">
        <v>0</v>
      </c>
      <c r="K446" s="154">
        <v>1</v>
      </c>
      <c r="L446" s="154">
        <v>0</v>
      </c>
    </row>
    <row r="447" spans="1:12" x14ac:dyDescent="0.25">
      <c r="A447" s="165"/>
      <c r="B447" s="24" t="s">
        <v>151</v>
      </c>
      <c r="C447" s="153">
        <v>0</v>
      </c>
      <c r="D447" s="153">
        <v>0</v>
      </c>
      <c r="E447" s="153">
        <v>0</v>
      </c>
      <c r="F447" s="153">
        <v>0</v>
      </c>
      <c r="G447" s="153">
        <v>0</v>
      </c>
      <c r="H447" s="154">
        <v>0</v>
      </c>
      <c r="I447" s="154">
        <v>0</v>
      </c>
      <c r="J447" s="154">
        <v>0</v>
      </c>
      <c r="K447" s="154">
        <v>1</v>
      </c>
      <c r="L447" s="154">
        <v>0</v>
      </c>
    </row>
    <row r="448" spans="1:12" x14ac:dyDescent="0.25">
      <c r="A448" s="165"/>
      <c r="B448" s="24" t="s">
        <v>551</v>
      </c>
      <c r="C448" s="153">
        <v>0</v>
      </c>
      <c r="D448" s="153">
        <v>0</v>
      </c>
      <c r="E448" s="153">
        <v>0</v>
      </c>
      <c r="F448" s="153">
        <v>0</v>
      </c>
      <c r="G448" s="153">
        <v>0</v>
      </c>
      <c r="H448" s="154">
        <v>0</v>
      </c>
      <c r="I448" s="154">
        <v>0</v>
      </c>
      <c r="J448" s="154">
        <v>0</v>
      </c>
      <c r="K448" s="154">
        <v>1</v>
      </c>
      <c r="L448" s="154">
        <v>0</v>
      </c>
    </row>
    <row r="449" spans="1:12" x14ac:dyDescent="0.25">
      <c r="A449" s="165"/>
      <c r="B449" s="24" t="s">
        <v>330</v>
      </c>
      <c r="C449" s="153">
        <v>0</v>
      </c>
      <c r="D449" s="153">
        <v>0</v>
      </c>
      <c r="E449" s="153">
        <v>0</v>
      </c>
      <c r="F449" s="153">
        <v>0</v>
      </c>
      <c r="G449" s="153">
        <v>0</v>
      </c>
      <c r="H449" s="154">
        <v>0</v>
      </c>
      <c r="I449" s="154">
        <v>0</v>
      </c>
      <c r="J449" s="154">
        <v>0</v>
      </c>
      <c r="K449" s="154">
        <v>1</v>
      </c>
      <c r="L449" s="154">
        <v>0</v>
      </c>
    </row>
    <row r="450" spans="1:12" x14ac:dyDescent="0.25">
      <c r="A450" s="165"/>
      <c r="B450" s="24" t="s">
        <v>553</v>
      </c>
      <c r="C450" s="153">
        <v>0</v>
      </c>
      <c r="D450" s="153">
        <v>0</v>
      </c>
      <c r="E450" s="153">
        <v>0</v>
      </c>
      <c r="F450" s="153">
        <v>0</v>
      </c>
      <c r="G450" s="153">
        <v>0</v>
      </c>
      <c r="H450" s="154">
        <v>0</v>
      </c>
      <c r="I450" s="154">
        <v>0</v>
      </c>
      <c r="J450" s="154">
        <v>0</v>
      </c>
      <c r="K450" s="154">
        <v>1</v>
      </c>
      <c r="L450" s="154">
        <v>0</v>
      </c>
    </row>
    <row r="451" spans="1:12" x14ac:dyDescent="0.25">
      <c r="A451" s="165"/>
      <c r="B451" s="24" t="s">
        <v>222</v>
      </c>
      <c r="C451" s="153">
        <v>0</v>
      </c>
      <c r="D451" s="153">
        <v>0</v>
      </c>
      <c r="E451" s="153">
        <v>0</v>
      </c>
      <c r="F451" s="153">
        <v>0</v>
      </c>
      <c r="G451" s="153">
        <v>0</v>
      </c>
      <c r="H451" s="154">
        <v>0</v>
      </c>
      <c r="I451" s="154">
        <v>0</v>
      </c>
      <c r="J451" s="154">
        <v>0</v>
      </c>
      <c r="K451" s="154">
        <v>1</v>
      </c>
      <c r="L451" s="154">
        <v>0</v>
      </c>
    </row>
    <row r="452" spans="1:12" x14ac:dyDescent="0.25">
      <c r="A452" s="165"/>
      <c r="B452" s="24" t="s">
        <v>153</v>
      </c>
      <c r="C452" s="153">
        <v>0</v>
      </c>
      <c r="D452" s="153">
        <v>0</v>
      </c>
      <c r="E452" s="153">
        <v>0</v>
      </c>
      <c r="F452" s="153">
        <v>0</v>
      </c>
      <c r="G452" s="153">
        <v>0</v>
      </c>
      <c r="H452" s="154">
        <v>0</v>
      </c>
      <c r="I452" s="154">
        <v>0</v>
      </c>
      <c r="J452" s="154">
        <v>0</v>
      </c>
      <c r="K452" s="154">
        <v>1</v>
      </c>
      <c r="L452" s="154">
        <v>0</v>
      </c>
    </row>
    <row r="453" spans="1:12" x14ac:dyDescent="0.25">
      <c r="A453" s="165"/>
      <c r="B453" s="24" t="s">
        <v>154</v>
      </c>
      <c r="C453" s="153">
        <v>0</v>
      </c>
      <c r="D453" s="153">
        <v>0</v>
      </c>
      <c r="E453" s="153">
        <v>0</v>
      </c>
      <c r="F453" s="153">
        <v>0</v>
      </c>
      <c r="G453" s="153">
        <v>0</v>
      </c>
      <c r="H453" s="154">
        <v>0</v>
      </c>
      <c r="I453" s="154">
        <v>0</v>
      </c>
      <c r="J453" s="154">
        <v>0</v>
      </c>
      <c r="K453" s="154">
        <v>1</v>
      </c>
      <c r="L453" s="154">
        <v>0</v>
      </c>
    </row>
    <row r="454" spans="1:12" x14ac:dyDescent="0.25">
      <c r="A454" s="165"/>
      <c r="B454" s="24" t="s">
        <v>552</v>
      </c>
      <c r="C454" s="153">
        <v>0</v>
      </c>
      <c r="D454" s="153">
        <v>0</v>
      </c>
      <c r="E454" s="153">
        <v>0</v>
      </c>
      <c r="F454" s="153">
        <v>0</v>
      </c>
      <c r="G454" s="153">
        <v>0</v>
      </c>
      <c r="H454" s="154">
        <v>0</v>
      </c>
      <c r="I454" s="154">
        <v>0</v>
      </c>
      <c r="J454" s="154">
        <v>0</v>
      </c>
      <c r="K454" s="154">
        <v>1</v>
      </c>
      <c r="L454" s="154">
        <v>0</v>
      </c>
    </row>
    <row r="455" spans="1:12" x14ac:dyDescent="0.25">
      <c r="A455" s="165"/>
      <c r="B455" s="24" t="s">
        <v>331</v>
      </c>
      <c r="C455" s="153">
        <v>0</v>
      </c>
      <c r="D455" s="153">
        <v>0</v>
      </c>
      <c r="E455" s="153">
        <v>0</v>
      </c>
      <c r="F455" s="153">
        <v>0</v>
      </c>
      <c r="G455" s="153">
        <v>0</v>
      </c>
      <c r="H455" s="154">
        <v>0</v>
      </c>
      <c r="I455" s="154">
        <v>0</v>
      </c>
      <c r="J455" s="154">
        <v>0</v>
      </c>
      <c r="K455" s="154">
        <v>1</v>
      </c>
      <c r="L455" s="154">
        <v>0</v>
      </c>
    </row>
    <row r="456" spans="1:12" x14ac:dyDescent="0.25">
      <c r="A456" s="165"/>
      <c r="B456" s="24" t="s">
        <v>223</v>
      </c>
      <c r="C456" s="153">
        <v>0</v>
      </c>
      <c r="D456" s="153">
        <v>0</v>
      </c>
      <c r="E456" s="153">
        <v>0</v>
      </c>
      <c r="F456" s="153">
        <v>0</v>
      </c>
      <c r="G456" s="153">
        <v>0</v>
      </c>
      <c r="H456" s="154">
        <v>0</v>
      </c>
      <c r="I456" s="154">
        <v>0</v>
      </c>
      <c r="J456" s="154">
        <v>0</v>
      </c>
      <c r="K456" s="154">
        <v>1</v>
      </c>
      <c r="L456" s="154">
        <v>0</v>
      </c>
    </row>
    <row r="457" spans="1:12" x14ac:dyDescent="0.25">
      <c r="A457" s="165"/>
      <c r="B457" s="24" t="s">
        <v>224</v>
      </c>
      <c r="C457" s="153">
        <v>0</v>
      </c>
      <c r="D457" s="153">
        <v>0</v>
      </c>
      <c r="E457" s="153">
        <v>0</v>
      </c>
      <c r="F457" s="153">
        <v>0</v>
      </c>
      <c r="G457" s="153">
        <v>0</v>
      </c>
      <c r="H457" s="154">
        <v>0</v>
      </c>
      <c r="I457" s="154">
        <v>0</v>
      </c>
      <c r="J457" s="154">
        <v>0</v>
      </c>
      <c r="K457" s="154">
        <v>1</v>
      </c>
      <c r="L457" s="154">
        <v>0</v>
      </c>
    </row>
    <row r="458" spans="1:12" x14ac:dyDescent="0.25">
      <c r="A458" s="165"/>
      <c r="B458" s="24" t="s">
        <v>332</v>
      </c>
      <c r="C458" s="153">
        <v>0</v>
      </c>
      <c r="D458" s="153">
        <v>0</v>
      </c>
      <c r="E458" s="153">
        <v>0</v>
      </c>
      <c r="F458" s="153">
        <v>0</v>
      </c>
      <c r="G458" s="153">
        <v>0</v>
      </c>
      <c r="H458" s="154">
        <v>0</v>
      </c>
      <c r="I458" s="154">
        <v>0</v>
      </c>
      <c r="J458" s="154">
        <v>0</v>
      </c>
      <c r="K458" s="154">
        <v>1</v>
      </c>
      <c r="L458" s="154">
        <v>0</v>
      </c>
    </row>
    <row r="459" spans="1:12" x14ac:dyDescent="0.25">
      <c r="A459" s="165"/>
      <c r="B459" s="24" t="s">
        <v>155</v>
      </c>
      <c r="C459" s="153">
        <v>0</v>
      </c>
      <c r="D459" s="153">
        <v>0</v>
      </c>
      <c r="E459" s="153">
        <v>0</v>
      </c>
      <c r="F459" s="153">
        <v>0</v>
      </c>
      <c r="G459" s="153">
        <v>0</v>
      </c>
      <c r="H459" s="154">
        <v>0</v>
      </c>
      <c r="I459" s="154">
        <v>0</v>
      </c>
      <c r="J459" s="154">
        <v>0</v>
      </c>
      <c r="K459" s="154">
        <v>1</v>
      </c>
      <c r="L459" s="154">
        <v>0</v>
      </c>
    </row>
    <row r="460" spans="1:12" x14ac:dyDescent="0.25">
      <c r="A460" s="165"/>
      <c r="B460" s="24" t="s">
        <v>156</v>
      </c>
      <c r="C460" s="153">
        <v>0</v>
      </c>
      <c r="D460" s="153">
        <v>0</v>
      </c>
      <c r="E460" s="153">
        <v>0</v>
      </c>
      <c r="F460" s="153">
        <v>0</v>
      </c>
      <c r="G460" s="153">
        <v>0</v>
      </c>
      <c r="H460" s="154">
        <v>0</v>
      </c>
      <c r="I460" s="154">
        <v>0</v>
      </c>
      <c r="J460" s="154">
        <v>0</v>
      </c>
      <c r="K460" s="154">
        <v>1</v>
      </c>
      <c r="L460" s="154">
        <v>0</v>
      </c>
    </row>
    <row r="461" spans="1:12" x14ac:dyDescent="0.25">
      <c r="A461" s="165"/>
      <c r="B461" s="24" t="s">
        <v>157</v>
      </c>
      <c r="C461" s="153">
        <v>0</v>
      </c>
      <c r="D461" s="153">
        <v>0</v>
      </c>
      <c r="E461" s="153">
        <v>0</v>
      </c>
      <c r="F461" s="153">
        <v>0</v>
      </c>
      <c r="G461" s="153">
        <v>0</v>
      </c>
      <c r="H461" s="154">
        <v>0</v>
      </c>
      <c r="I461" s="154">
        <v>0</v>
      </c>
      <c r="J461" s="154">
        <v>0</v>
      </c>
      <c r="K461" s="154">
        <v>1</v>
      </c>
      <c r="L461" s="154">
        <v>0</v>
      </c>
    </row>
    <row r="462" spans="1:12" x14ac:dyDescent="0.25">
      <c r="A462" s="165"/>
      <c r="B462" s="24" t="s">
        <v>158</v>
      </c>
      <c r="C462" s="153">
        <v>0</v>
      </c>
      <c r="D462" s="153">
        <v>0</v>
      </c>
      <c r="E462" s="153">
        <v>0</v>
      </c>
      <c r="F462" s="153">
        <v>0</v>
      </c>
      <c r="G462" s="153">
        <v>0</v>
      </c>
      <c r="H462" s="154">
        <v>0</v>
      </c>
      <c r="I462" s="154">
        <v>0</v>
      </c>
      <c r="J462" s="154">
        <v>0</v>
      </c>
      <c r="K462" s="154">
        <v>1</v>
      </c>
      <c r="L462" s="154">
        <v>0</v>
      </c>
    </row>
    <row r="463" spans="1:12" x14ac:dyDescent="0.25">
      <c r="A463" s="165"/>
      <c r="B463" s="24" t="s">
        <v>159</v>
      </c>
      <c r="C463" s="153">
        <v>0</v>
      </c>
      <c r="D463" s="153">
        <v>0</v>
      </c>
      <c r="E463" s="153">
        <v>0</v>
      </c>
      <c r="F463" s="153">
        <v>0</v>
      </c>
      <c r="G463" s="153">
        <v>0</v>
      </c>
      <c r="H463" s="154">
        <v>0</v>
      </c>
      <c r="I463" s="154">
        <v>0</v>
      </c>
      <c r="J463" s="154">
        <v>0</v>
      </c>
      <c r="K463" s="154">
        <v>1</v>
      </c>
      <c r="L463" s="154">
        <v>0</v>
      </c>
    </row>
    <row r="464" spans="1:12" x14ac:dyDescent="0.25">
      <c r="A464" s="165"/>
      <c r="B464" s="24" t="s">
        <v>160</v>
      </c>
      <c r="C464" s="153">
        <v>0</v>
      </c>
      <c r="D464" s="153">
        <v>0</v>
      </c>
      <c r="E464" s="153">
        <v>0</v>
      </c>
      <c r="F464" s="153">
        <v>0</v>
      </c>
      <c r="G464" s="153">
        <v>0</v>
      </c>
      <c r="H464" s="154">
        <v>0</v>
      </c>
      <c r="I464" s="154">
        <v>0</v>
      </c>
      <c r="J464" s="154">
        <v>0</v>
      </c>
      <c r="K464" s="154">
        <v>1</v>
      </c>
      <c r="L464" s="154">
        <v>0</v>
      </c>
    </row>
    <row r="465" spans="1:12" x14ac:dyDescent="0.25">
      <c r="A465" s="165"/>
      <c r="B465" s="24" t="s">
        <v>161</v>
      </c>
      <c r="C465" s="153">
        <v>0</v>
      </c>
      <c r="D465" s="153">
        <v>0</v>
      </c>
      <c r="E465" s="153">
        <v>0</v>
      </c>
      <c r="F465" s="153">
        <v>0</v>
      </c>
      <c r="G465" s="153">
        <v>0</v>
      </c>
      <c r="H465" s="154">
        <v>0</v>
      </c>
      <c r="I465" s="154">
        <v>0</v>
      </c>
      <c r="J465" s="154">
        <v>0</v>
      </c>
      <c r="K465" s="154">
        <v>1</v>
      </c>
      <c r="L465" s="154">
        <v>0</v>
      </c>
    </row>
    <row r="466" spans="1:12" x14ac:dyDescent="0.25">
      <c r="A466" s="165"/>
      <c r="B466" s="24" t="s">
        <v>162</v>
      </c>
      <c r="C466" s="153">
        <v>0</v>
      </c>
      <c r="D466" s="153">
        <v>0</v>
      </c>
      <c r="E466" s="153">
        <v>0</v>
      </c>
      <c r="F466" s="153">
        <v>0</v>
      </c>
      <c r="G466" s="153">
        <v>0</v>
      </c>
      <c r="H466" s="154">
        <v>0</v>
      </c>
      <c r="I466" s="154">
        <v>0</v>
      </c>
      <c r="J466" s="154">
        <v>0</v>
      </c>
      <c r="K466" s="154">
        <v>1</v>
      </c>
      <c r="L466" s="154">
        <v>0</v>
      </c>
    </row>
    <row r="467" spans="1:12" x14ac:dyDescent="0.25">
      <c r="A467" s="165"/>
      <c r="B467" s="24" t="s">
        <v>163</v>
      </c>
      <c r="C467" s="153">
        <v>0</v>
      </c>
      <c r="D467" s="153">
        <v>0</v>
      </c>
      <c r="E467" s="153">
        <v>0</v>
      </c>
      <c r="F467" s="153">
        <v>0</v>
      </c>
      <c r="G467" s="153">
        <v>0</v>
      </c>
      <c r="H467" s="154">
        <v>0</v>
      </c>
      <c r="I467" s="154">
        <v>0</v>
      </c>
      <c r="J467" s="154">
        <v>0</v>
      </c>
      <c r="K467" s="154">
        <v>1</v>
      </c>
      <c r="L467" s="154">
        <v>0</v>
      </c>
    </row>
    <row r="468" spans="1:12" x14ac:dyDescent="0.25">
      <c r="A468" s="165"/>
      <c r="B468" s="24" t="s">
        <v>334</v>
      </c>
      <c r="C468" s="153">
        <v>0</v>
      </c>
      <c r="D468" s="153">
        <v>0</v>
      </c>
      <c r="E468" s="153">
        <v>0</v>
      </c>
      <c r="F468" s="153">
        <v>0</v>
      </c>
      <c r="G468" s="153">
        <v>0</v>
      </c>
      <c r="H468" s="154">
        <v>0</v>
      </c>
      <c r="I468" s="154">
        <v>0</v>
      </c>
      <c r="J468" s="154">
        <v>0</v>
      </c>
      <c r="K468" s="154">
        <v>1</v>
      </c>
      <c r="L468" s="154">
        <v>0</v>
      </c>
    </row>
    <row r="469" spans="1:12" x14ac:dyDescent="0.25">
      <c r="A469" s="165"/>
      <c r="B469" s="24" t="s">
        <v>164</v>
      </c>
      <c r="C469" s="153">
        <v>0</v>
      </c>
      <c r="D469" s="153">
        <v>0</v>
      </c>
      <c r="E469" s="153">
        <v>0</v>
      </c>
      <c r="F469" s="153">
        <v>0</v>
      </c>
      <c r="G469" s="153">
        <v>0</v>
      </c>
      <c r="H469" s="154">
        <v>0</v>
      </c>
      <c r="I469" s="154">
        <v>0</v>
      </c>
      <c r="J469" s="154">
        <v>0</v>
      </c>
      <c r="K469" s="154">
        <v>1</v>
      </c>
      <c r="L469" s="154">
        <v>0</v>
      </c>
    </row>
    <row r="470" spans="1:12" x14ac:dyDescent="0.25">
      <c r="A470" s="165"/>
      <c r="B470" s="24" t="s">
        <v>518</v>
      </c>
      <c r="C470" s="153">
        <v>0</v>
      </c>
      <c r="D470" s="153">
        <v>0</v>
      </c>
      <c r="E470" s="153">
        <v>0</v>
      </c>
      <c r="F470" s="153">
        <v>0</v>
      </c>
      <c r="G470" s="153">
        <v>0</v>
      </c>
      <c r="H470" s="154">
        <v>0</v>
      </c>
      <c r="I470" s="154">
        <v>0</v>
      </c>
      <c r="J470" s="154">
        <v>0</v>
      </c>
      <c r="K470" s="154">
        <v>1</v>
      </c>
      <c r="L470" s="154">
        <v>0</v>
      </c>
    </row>
    <row r="471" spans="1:12" x14ac:dyDescent="0.25">
      <c r="A471" s="165"/>
      <c r="B471" s="24" t="s">
        <v>454</v>
      </c>
      <c r="C471" s="153">
        <v>0</v>
      </c>
      <c r="D471" s="153">
        <v>0</v>
      </c>
      <c r="E471" s="153">
        <v>0</v>
      </c>
      <c r="F471" s="153">
        <v>0</v>
      </c>
      <c r="G471" s="153">
        <v>0</v>
      </c>
      <c r="H471" s="154">
        <v>0</v>
      </c>
      <c r="I471" s="154">
        <v>0</v>
      </c>
      <c r="J471" s="154">
        <v>0</v>
      </c>
      <c r="K471" s="154">
        <v>1</v>
      </c>
      <c r="L471" s="154">
        <v>0</v>
      </c>
    </row>
    <row r="472" spans="1:12" x14ac:dyDescent="0.25">
      <c r="A472" s="165"/>
      <c r="B472" s="24" t="s">
        <v>565</v>
      </c>
      <c r="C472" s="153">
        <v>0</v>
      </c>
      <c r="D472" s="153">
        <v>0</v>
      </c>
      <c r="E472" s="153">
        <v>0</v>
      </c>
      <c r="F472" s="153">
        <v>0</v>
      </c>
      <c r="G472" s="153">
        <v>0</v>
      </c>
      <c r="H472" s="154">
        <v>0</v>
      </c>
      <c r="I472" s="154">
        <v>0</v>
      </c>
      <c r="J472" s="154">
        <v>0</v>
      </c>
      <c r="K472" s="154">
        <v>1</v>
      </c>
      <c r="L472" s="154">
        <v>0</v>
      </c>
    </row>
    <row r="473" spans="1:12" x14ac:dyDescent="0.25">
      <c r="A473" s="165"/>
      <c r="B473" s="24" t="s">
        <v>566</v>
      </c>
      <c r="C473" s="153">
        <v>0</v>
      </c>
      <c r="D473" s="153">
        <v>0</v>
      </c>
      <c r="E473" s="153">
        <v>0</v>
      </c>
      <c r="F473" s="153">
        <v>0</v>
      </c>
      <c r="G473" s="153">
        <v>0</v>
      </c>
      <c r="H473" s="154">
        <v>0</v>
      </c>
      <c r="I473" s="154">
        <v>0</v>
      </c>
      <c r="J473" s="154">
        <v>0</v>
      </c>
      <c r="K473" s="154">
        <v>1</v>
      </c>
      <c r="L473" s="154">
        <v>0</v>
      </c>
    </row>
    <row r="474" spans="1:12" x14ac:dyDescent="0.25">
      <c r="A474" s="165"/>
      <c r="B474" s="24" t="s">
        <v>336</v>
      </c>
      <c r="C474" s="153">
        <v>0</v>
      </c>
      <c r="D474" s="153">
        <v>0</v>
      </c>
      <c r="E474" s="153">
        <v>0</v>
      </c>
      <c r="F474" s="153">
        <v>0</v>
      </c>
      <c r="G474" s="153">
        <v>0</v>
      </c>
      <c r="H474" s="154">
        <v>0</v>
      </c>
      <c r="I474" s="154">
        <v>0</v>
      </c>
      <c r="J474" s="154">
        <v>0</v>
      </c>
      <c r="K474" s="154">
        <v>1</v>
      </c>
      <c r="L474" s="154">
        <v>0</v>
      </c>
    </row>
    <row r="475" spans="1:12" x14ac:dyDescent="0.25">
      <c r="A475" s="165"/>
      <c r="B475" s="24" t="s">
        <v>519</v>
      </c>
      <c r="C475" s="153">
        <v>0</v>
      </c>
      <c r="D475" s="153">
        <v>0</v>
      </c>
      <c r="E475" s="153">
        <v>0</v>
      </c>
      <c r="F475" s="153">
        <v>0</v>
      </c>
      <c r="G475" s="153">
        <v>0</v>
      </c>
      <c r="H475" s="154">
        <v>0</v>
      </c>
      <c r="I475" s="154">
        <v>0</v>
      </c>
      <c r="J475" s="154">
        <v>0</v>
      </c>
      <c r="K475" s="154">
        <v>1</v>
      </c>
      <c r="L475" s="154">
        <v>0</v>
      </c>
    </row>
    <row r="476" spans="1:12" x14ac:dyDescent="0.25">
      <c r="A476" s="165"/>
      <c r="B476" s="24" t="s">
        <v>554</v>
      </c>
      <c r="C476" s="153">
        <v>0</v>
      </c>
      <c r="D476" s="153">
        <v>0</v>
      </c>
      <c r="E476" s="153">
        <v>0</v>
      </c>
      <c r="F476" s="153">
        <v>0</v>
      </c>
      <c r="G476" s="153">
        <v>0</v>
      </c>
      <c r="H476" s="154">
        <v>0</v>
      </c>
      <c r="I476" s="154">
        <v>0</v>
      </c>
      <c r="J476" s="154">
        <v>0</v>
      </c>
      <c r="K476" s="154">
        <v>1</v>
      </c>
      <c r="L476" s="154">
        <v>0</v>
      </c>
    </row>
    <row r="477" spans="1:12" x14ac:dyDescent="0.25">
      <c r="A477" s="165"/>
      <c r="B477" s="24" t="s">
        <v>398</v>
      </c>
      <c r="C477" s="153">
        <v>0</v>
      </c>
      <c r="D477" s="153">
        <v>0</v>
      </c>
      <c r="E477" s="153">
        <v>0</v>
      </c>
      <c r="F477" s="153">
        <v>0</v>
      </c>
      <c r="G477" s="153">
        <v>0</v>
      </c>
      <c r="H477" s="154">
        <v>0</v>
      </c>
      <c r="I477" s="154">
        <v>0</v>
      </c>
      <c r="J477" s="154">
        <v>0</v>
      </c>
      <c r="K477" s="154">
        <v>1</v>
      </c>
      <c r="L477" s="154">
        <v>0</v>
      </c>
    </row>
    <row r="478" spans="1:12" x14ac:dyDescent="0.25">
      <c r="A478" s="165"/>
      <c r="B478" s="24" t="s">
        <v>337</v>
      </c>
      <c r="C478" s="153">
        <v>0</v>
      </c>
      <c r="D478" s="153">
        <v>0</v>
      </c>
      <c r="E478" s="153">
        <v>0</v>
      </c>
      <c r="F478" s="153">
        <v>0</v>
      </c>
      <c r="G478" s="153">
        <v>0</v>
      </c>
      <c r="H478" s="154">
        <v>0</v>
      </c>
      <c r="I478" s="154">
        <v>0</v>
      </c>
      <c r="J478" s="154">
        <v>0</v>
      </c>
      <c r="K478" s="154">
        <v>1</v>
      </c>
      <c r="L478" s="154">
        <v>0</v>
      </c>
    </row>
    <row r="479" spans="1:12" x14ac:dyDescent="0.25">
      <c r="A479" s="165"/>
      <c r="B479" s="24" t="s">
        <v>339</v>
      </c>
      <c r="C479" s="153">
        <v>0</v>
      </c>
      <c r="D479" s="153">
        <v>0</v>
      </c>
      <c r="E479" s="153">
        <v>0</v>
      </c>
      <c r="F479" s="153">
        <v>0</v>
      </c>
      <c r="G479" s="153">
        <v>0</v>
      </c>
      <c r="H479" s="154">
        <v>0</v>
      </c>
      <c r="I479" s="154">
        <v>0</v>
      </c>
      <c r="J479" s="154">
        <v>0</v>
      </c>
      <c r="K479" s="154">
        <v>1</v>
      </c>
      <c r="L479" s="154">
        <v>0</v>
      </c>
    </row>
    <row r="480" spans="1:12" x14ac:dyDescent="0.25">
      <c r="A480" s="165"/>
      <c r="B480" s="24" t="s">
        <v>172</v>
      </c>
      <c r="C480" s="153">
        <v>0</v>
      </c>
      <c r="D480" s="153">
        <v>0</v>
      </c>
      <c r="E480" s="153">
        <v>0</v>
      </c>
      <c r="F480" s="153">
        <v>0</v>
      </c>
      <c r="G480" s="153">
        <v>0</v>
      </c>
      <c r="H480" s="154">
        <v>0</v>
      </c>
      <c r="I480" s="154">
        <v>0</v>
      </c>
      <c r="J480" s="154">
        <v>0</v>
      </c>
      <c r="K480" s="154">
        <v>1</v>
      </c>
      <c r="L480" s="154">
        <v>0</v>
      </c>
    </row>
    <row r="481" spans="1:12" x14ac:dyDescent="0.25">
      <c r="A481" s="165"/>
      <c r="B481" s="24" t="s">
        <v>567</v>
      </c>
      <c r="C481" s="153">
        <v>0</v>
      </c>
      <c r="D481" s="153">
        <v>0</v>
      </c>
      <c r="E481" s="153">
        <v>0</v>
      </c>
      <c r="F481" s="153">
        <v>0</v>
      </c>
      <c r="G481" s="153">
        <v>0</v>
      </c>
      <c r="H481" s="154">
        <v>0</v>
      </c>
      <c r="I481" s="154">
        <v>0</v>
      </c>
      <c r="J481" s="154">
        <v>0</v>
      </c>
      <c r="K481" s="154">
        <v>1</v>
      </c>
      <c r="L481" s="154">
        <v>0</v>
      </c>
    </row>
    <row r="482" spans="1:12" x14ac:dyDescent="0.25">
      <c r="A482" s="165"/>
      <c r="B482" s="24" t="s">
        <v>173</v>
      </c>
      <c r="C482" s="153">
        <v>0</v>
      </c>
      <c r="D482" s="153">
        <v>0</v>
      </c>
      <c r="E482" s="153">
        <v>0</v>
      </c>
      <c r="F482" s="153">
        <v>0</v>
      </c>
      <c r="G482" s="153">
        <v>0</v>
      </c>
      <c r="H482" s="154">
        <v>0</v>
      </c>
      <c r="I482" s="154">
        <v>0</v>
      </c>
      <c r="J482" s="154">
        <v>0</v>
      </c>
      <c r="K482" s="154">
        <v>1</v>
      </c>
      <c r="L482" s="154">
        <v>0</v>
      </c>
    </row>
    <row r="483" spans="1:12" x14ac:dyDescent="0.25">
      <c r="A483" s="165"/>
      <c r="B483" s="24" t="s">
        <v>262</v>
      </c>
      <c r="C483" s="153">
        <v>0</v>
      </c>
      <c r="D483" s="153">
        <v>0</v>
      </c>
      <c r="E483" s="153">
        <v>0</v>
      </c>
      <c r="F483" s="153">
        <v>0</v>
      </c>
      <c r="G483" s="153">
        <v>0</v>
      </c>
      <c r="H483" s="154">
        <v>0</v>
      </c>
      <c r="I483" s="154">
        <v>0</v>
      </c>
      <c r="J483" s="154">
        <v>0</v>
      </c>
      <c r="K483" s="154">
        <v>1</v>
      </c>
      <c r="L483" s="154">
        <v>0</v>
      </c>
    </row>
    <row r="484" spans="1:12" x14ac:dyDescent="0.25">
      <c r="A484" s="165"/>
      <c r="B484" s="24" t="s">
        <v>226</v>
      </c>
      <c r="C484" s="153">
        <v>0</v>
      </c>
      <c r="D484" s="153">
        <v>0</v>
      </c>
      <c r="E484" s="153">
        <v>0</v>
      </c>
      <c r="F484" s="153">
        <v>0</v>
      </c>
      <c r="G484" s="153">
        <v>0</v>
      </c>
      <c r="H484" s="154">
        <v>0</v>
      </c>
      <c r="I484" s="154">
        <v>0</v>
      </c>
      <c r="J484" s="154">
        <v>0</v>
      </c>
      <c r="K484" s="154">
        <v>1</v>
      </c>
      <c r="L484" s="154">
        <v>0</v>
      </c>
    </row>
    <row r="485" spans="1:12" x14ac:dyDescent="0.25">
      <c r="A485" s="165"/>
      <c r="B485" s="24" t="s">
        <v>174</v>
      </c>
      <c r="C485" s="153">
        <v>0</v>
      </c>
      <c r="D485" s="153">
        <v>0</v>
      </c>
      <c r="E485" s="153">
        <v>0</v>
      </c>
      <c r="F485" s="153">
        <v>0</v>
      </c>
      <c r="G485" s="153">
        <v>0</v>
      </c>
      <c r="H485" s="154">
        <v>0</v>
      </c>
      <c r="I485" s="154">
        <v>0</v>
      </c>
      <c r="J485" s="154">
        <v>0</v>
      </c>
      <c r="K485" s="154">
        <v>1</v>
      </c>
      <c r="L485" s="154">
        <v>0</v>
      </c>
    </row>
    <row r="486" spans="1:12" x14ac:dyDescent="0.25">
      <c r="A486" s="165"/>
      <c r="B486" s="24" t="s">
        <v>263</v>
      </c>
      <c r="C486" s="153">
        <v>0</v>
      </c>
      <c r="D486" s="153">
        <v>0</v>
      </c>
      <c r="E486" s="153">
        <v>0</v>
      </c>
      <c r="F486" s="153">
        <v>0</v>
      </c>
      <c r="G486" s="153">
        <v>0</v>
      </c>
      <c r="H486" s="154">
        <v>0</v>
      </c>
      <c r="I486" s="154">
        <v>0</v>
      </c>
      <c r="J486" s="154">
        <v>0</v>
      </c>
      <c r="K486" s="154">
        <v>1</v>
      </c>
      <c r="L486" s="154">
        <v>0</v>
      </c>
    </row>
    <row r="487" spans="1:12" x14ac:dyDescent="0.25">
      <c r="A487" s="165"/>
      <c r="B487" s="24" t="s">
        <v>568</v>
      </c>
      <c r="C487" s="153">
        <v>0</v>
      </c>
      <c r="D487" s="153">
        <v>0</v>
      </c>
      <c r="E487" s="153">
        <v>0</v>
      </c>
      <c r="F487" s="153">
        <v>0</v>
      </c>
      <c r="G487" s="153">
        <v>0</v>
      </c>
      <c r="H487" s="154">
        <v>0</v>
      </c>
      <c r="I487" s="154">
        <v>0</v>
      </c>
      <c r="J487" s="154">
        <v>0</v>
      </c>
      <c r="K487" s="154">
        <v>1</v>
      </c>
      <c r="L487" s="154">
        <v>0</v>
      </c>
    </row>
    <row r="488" spans="1:12" x14ac:dyDescent="0.25">
      <c r="A488" s="165"/>
      <c r="B488" s="24" t="s">
        <v>523</v>
      </c>
      <c r="C488" s="153">
        <v>0</v>
      </c>
      <c r="D488" s="153">
        <v>0</v>
      </c>
      <c r="E488" s="153">
        <v>0</v>
      </c>
      <c r="F488" s="153">
        <v>0</v>
      </c>
      <c r="G488" s="153">
        <v>0</v>
      </c>
      <c r="H488" s="154">
        <v>0</v>
      </c>
      <c r="I488" s="154">
        <v>0</v>
      </c>
      <c r="J488" s="154">
        <v>0</v>
      </c>
      <c r="K488" s="154">
        <v>1</v>
      </c>
      <c r="L488" s="154">
        <v>0</v>
      </c>
    </row>
    <row r="489" spans="1:12" x14ac:dyDescent="0.25">
      <c r="A489" s="165"/>
      <c r="B489" s="24" t="s">
        <v>457</v>
      </c>
      <c r="C489" s="153">
        <v>0</v>
      </c>
      <c r="D489" s="153">
        <v>0</v>
      </c>
      <c r="E489" s="153">
        <v>0</v>
      </c>
      <c r="F489" s="153">
        <v>0</v>
      </c>
      <c r="G489" s="153">
        <v>0</v>
      </c>
      <c r="H489" s="154">
        <v>0</v>
      </c>
      <c r="I489" s="154">
        <v>0</v>
      </c>
      <c r="J489" s="154">
        <v>0</v>
      </c>
      <c r="K489" s="154">
        <v>1</v>
      </c>
      <c r="L489" s="154">
        <v>0</v>
      </c>
    </row>
    <row r="490" spans="1:12" x14ac:dyDescent="0.25">
      <c r="A490" s="165"/>
      <c r="B490" s="24" t="s">
        <v>264</v>
      </c>
      <c r="C490" s="153">
        <v>0</v>
      </c>
      <c r="D490" s="153">
        <v>0</v>
      </c>
      <c r="E490" s="153">
        <v>0</v>
      </c>
      <c r="F490" s="153">
        <v>0</v>
      </c>
      <c r="G490" s="153">
        <v>0</v>
      </c>
      <c r="H490" s="154">
        <v>0</v>
      </c>
      <c r="I490" s="154">
        <v>0</v>
      </c>
      <c r="J490" s="154">
        <v>0</v>
      </c>
      <c r="K490" s="154">
        <v>1</v>
      </c>
      <c r="L490" s="154">
        <v>0</v>
      </c>
    </row>
    <row r="491" spans="1:12" x14ac:dyDescent="0.25">
      <c r="A491" s="165"/>
      <c r="B491" s="24" t="s">
        <v>265</v>
      </c>
      <c r="C491" s="153">
        <v>0</v>
      </c>
      <c r="D491" s="153">
        <v>0</v>
      </c>
      <c r="E491" s="153">
        <v>0</v>
      </c>
      <c r="F491" s="153">
        <v>0</v>
      </c>
      <c r="G491" s="153">
        <v>0</v>
      </c>
      <c r="H491" s="154">
        <v>0</v>
      </c>
      <c r="I491" s="154">
        <v>0</v>
      </c>
      <c r="J491" s="154">
        <v>0</v>
      </c>
      <c r="K491" s="154">
        <v>1</v>
      </c>
      <c r="L491" s="154">
        <v>0</v>
      </c>
    </row>
    <row r="492" spans="1:12" x14ac:dyDescent="0.25">
      <c r="A492" s="165"/>
      <c r="B492" s="24" t="s">
        <v>266</v>
      </c>
      <c r="C492" s="153">
        <v>0</v>
      </c>
      <c r="D492" s="153">
        <v>0</v>
      </c>
      <c r="E492" s="153">
        <v>0</v>
      </c>
      <c r="F492" s="153">
        <v>0</v>
      </c>
      <c r="G492" s="153">
        <v>0</v>
      </c>
      <c r="H492" s="154">
        <v>0</v>
      </c>
      <c r="I492" s="154">
        <v>0</v>
      </c>
      <c r="J492" s="154">
        <v>0</v>
      </c>
      <c r="K492" s="154">
        <v>1</v>
      </c>
      <c r="L492" s="154">
        <v>0</v>
      </c>
    </row>
    <row r="493" spans="1:12" x14ac:dyDescent="0.25">
      <c r="A493" s="165"/>
      <c r="B493" s="24" t="s">
        <v>341</v>
      </c>
      <c r="C493" s="153">
        <v>0</v>
      </c>
      <c r="D493" s="153">
        <v>0</v>
      </c>
      <c r="E493" s="153">
        <v>0</v>
      </c>
      <c r="F493" s="153">
        <v>0</v>
      </c>
      <c r="G493" s="153">
        <v>0</v>
      </c>
      <c r="H493" s="154">
        <v>0</v>
      </c>
      <c r="I493" s="154">
        <v>0</v>
      </c>
      <c r="J493" s="154">
        <v>0</v>
      </c>
      <c r="K493" s="154">
        <v>1</v>
      </c>
      <c r="L493" s="154">
        <v>0</v>
      </c>
    </row>
    <row r="494" spans="1:12" x14ac:dyDescent="0.25">
      <c r="A494" s="165"/>
      <c r="B494" s="24" t="s">
        <v>404</v>
      </c>
      <c r="C494" s="153">
        <v>0</v>
      </c>
      <c r="D494" s="153">
        <v>0</v>
      </c>
      <c r="E494" s="153">
        <v>0</v>
      </c>
      <c r="F494" s="153">
        <v>0</v>
      </c>
      <c r="G494" s="153">
        <v>0</v>
      </c>
      <c r="H494" s="154">
        <v>0</v>
      </c>
      <c r="I494" s="154">
        <v>0</v>
      </c>
      <c r="J494" s="154">
        <v>0</v>
      </c>
      <c r="K494" s="154">
        <v>1</v>
      </c>
      <c r="L494" s="154">
        <v>0</v>
      </c>
    </row>
    <row r="495" spans="1:12" x14ac:dyDescent="0.25">
      <c r="A495" s="165"/>
      <c r="B495" s="24" t="s">
        <v>458</v>
      </c>
      <c r="C495" s="153">
        <v>0</v>
      </c>
      <c r="D495" s="153">
        <v>0</v>
      </c>
      <c r="E495" s="153">
        <v>0</v>
      </c>
      <c r="F495" s="153">
        <v>0</v>
      </c>
      <c r="G495" s="153">
        <v>0</v>
      </c>
      <c r="H495" s="154">
        <v>0</v>
      </c>
      <c r="I495" s="154">
        <v>0</v>
      </c>
      <c r="J495" s="154">
        <v>0</v>
      </c>
      <c r="K495" s="154">
        <v>1</v>
      </c>
      <c r="L495" s="154">
        <v>0</v>
      </c>
    </row>
    <row r="496" spans="1:12" x14ac:dyDescent="0.25">
      <c r="A496" s="165"/>
      <c r="B496" s="24" t="s">
        <v>525</v>
      </c>
      <c r="C496" s="153">
        <v>0</v>
      </c>
      <c r="D496" s="153">
        <v>0</v>
      </c>
      <c r="E496" s="153">
        <v>0</v>
      </c>
      <c r="F496" s="153">
        <v>0</v>
      </c>
      <c r="G496" s="153">
        <v>0</v>
      </c>
      <c r="H496" s="154">
        <v>0</v>
      </c>
      <c r="I496" s="154">
        <v>0</v>
      </c>
      <c r="J496" s="154">
        <v>0</v>
      </c>
      <c r="K496" s="154">
        <v>1</v>
      </c>
      <c r="L496" s="154">
        <v>0</v>
      </c>
    </row>
    <row r="497" spans="1:12" x14ac:dyDescent="0.25">
      <c r="A497" s="165"/>
      <c r="B497" s="24" t="s">
        <v>177</v>
      </c>
      <c r="C497" s="153">
        <v>0</v>
      </c>
      <c r="D497" s="153">
        <v>0</v>
      </c>
      <c r="E497" s="153">
        <v>0</v>
      </c>
      <c r="F497" s="153">
        <v>0</v>
      </c>
      <c r="G497" s="153">
        <v>0</v>
      </c>
      <c r="H497" s="154">
        <v>0</v>
      </c>
      <c r="I497" s="154">
        <v>0</v>
      </c>
      <c r="J497" s="154">
        <v>0</v>
      </c>
      <c r="K497" s="154">
        <v>1</v>
      </c>
      <c r="L497" s="154">
        <v>0</v>
      </c>
    </row>
    <row r="498" spans="1:12" x14ac:dyDescent="0.25">
      <c r="A498" s="165"/>
      <c r="B498" s="24" t="s">
        <v>527</v>
      </c>
      <c r="C498" s="153">
        <v>0</v>
      </c>
      <c r="D498" s="153">
        <v>0</v>
      </c>
      <c r="E498" s="153">
        <v>0</v>
      </c>
      <c r="F498" s="153">
        <v>0</v>
      </c>
      <c r="G498" s="153">
        <v>0</v>
      </c>
      <c r="H498" s="154">
        <v>0</v>
      </c>
      <c r="I498" s="154">
        <v>0</v>
      </c>
      <c r="J498" s="154">
        <v>0</v>
      </c>
      <c r="K498" s="154">
        <v>1</v>
      </c>
      <c r="L498" s="154">
        <v>0</v>
      </c>
    </row>
    <row r="499" spans="1:12" x14ac:dyDescent="0.25">
      <c r="A499" s="165"/>
      <c r="B499" s="24" t="s">
        <v>300</v>
      </c>
      <c r="C499" s="153">
        <v>0</v>
      </c>
      <c r="D499" s="153">
        <v>0</v>
      </c>
      <c r="E499" s="153">
        <v>0</v>
      </c>
      <c r="F499" s="153">
        <v>0</v>
      </c>
      <c r="G499" s="153">
        <v>0</v>
      </c>
      <c r="H499" s="154">
        <v>0</v>
      </c>
      <c r="I499" s="154">
        <v>0</v>
      </c>
      <c r="J499" s="154">
        <v>0</v>
      </c>
      <c r="K499" s="154">
        <v>1</v>
      </c>
      <c r="L499" s="154">
        <v>0</v>
      </c>
    </row>
    <row r="500" spans="1:12" x14ac:dyDescent="0.25">
      <c r="A500" s="165"/>
      <c r="B500" s="24" t="s">
        <v>301</v>
      </c>
      <c r="C500" s="153">
        <v>0</v>
      </c>
      <c r="D500" s="153">
        <v>0</v>
      </c>
      <c r="E500" s="153">
        <v>0</v>
      </c>
      <c r="F500" s="153">
        <v>0</v>
      </c>
      <c r="G500" s="153">
        <v>0</v>
      </c>
      <c r="H500" s="154">
        <v>0</v>
      </c>
      <c r="I500" s="154">
        <v>0</v>
      </c>
      <c r="J500" s="154">
        <v>0</v>
      </c>
      <c r="K500" s="154">
        <v>1</v>
      </c>
      <c r="L500" s="154">
        <v>0</v>
      </c>
    </row>
    <row r="501" spans="1:12" x14ac:dyDescent="0.25">
      <c r="A501" s="165"/>
      <c r="B501" s="24" t="s">
        <v>178</v>
      </c>
      <c r="C501" s="153">
        <v>0</v>
      </c>
      <c r="D501" s="153">
        <v>0</v>
      </c>
      <c r="E501" s="153">
        <v>0</v>
      </c>
      <c r="F501" s="153">
        <v>0</v>
      </c>
      <c r="G501" s="153">
        <v>0</v>
      </c>
      <c r="H501" s="154">
        <v>0</v>
      </c>
      <c r="I501" s="154">
        <v>0</v>
      </c>
      <c r="J501" s="154">
        <v>0</v>
      </c>
      <c r="K501" s="154">
        <v>1</v>
      </c>
      <c r="L501" s="154">
        <v>0</v>
      </c>
    </row>
    <row r="502" spans="1:12" x14ac:dyDescent="0.25">
      <c r="A502" s="165"/>
      <c r="B502" s="24" t="s">
        <v>342</v>
      </c>
      <c r="C502" s="153">
        <v>0</v>
      </c>
      <c r="D502" s="153">
        <v>0</v>
      </c>
      <c r="E502" s="153">
        <v>0</v>
      </c>
      <c r="F502" s="153">
        <v>0</v>
      </c>
      <c r="G502" s="153">
        <v>0</v>
      </c>
      <c r="H502" s="154">
        <v>0</v>
      </c>
      <c r="I502" s="154">
        <v>0</v>
      </c>
      <c r="J502" s="154">
        <v>0</v>
      </c>
      <c r="K502" s="154">
        <v>1</v>
      </c>
      <c r="L502" s="154">
        <v>0</v>
      </c>
    </row>
    <row r="503" spans="1:12" x14ac:dyDescent="0.25">
      <c r="A503" s="165"/>
      <c r="B503" s="24" t="s">
        <v>528</v>
      </c>
      <c r="C503" s="153">
        <v>0</v>
      </c>
      <c r="D503" s="153">
        <v>0</v>
      </c>
      <c r="E503" s="153">
        <v>0</v>
      </c>
      <c r="F503" s="153">
        <v>0</v>
      </c>
      <c r="G503" s="153">
        <v>0</v>
      </c>
      <c r="H503" s="154">
        <v>0</v>
      </c>
      <c r="I503" s="154">
        <v>0</v>
      </c>
      <c r="J503" s="154">
        <v>0</v>
      </c>
      <c r="K503" s="154">
        <v>1</v>
      </c>
      <c r="L503" s="154">
        <v>0</v>
      </c>
    </row>
    <row r="504" spans="1:12" x14ac:dyDescent="0.25">
      <c r="A504" s="165"/>
      <c r="B504" s="24" t="s">
        <v>410</v>
      </c>
      <c r="C504" s="153">
        <v>0</v>
      </c>
      <c r="D504" s="153">
        <v>0</v>
      </c>
      <c r="E504" s="153">
        <v>0</v>
      </c>
      <c r="F504" s="153">
        <v>0</v>
      </c>
      <c r="G504" s="153">
        <v>0</v>
      </c>
      <c r="H504" s="154">
        <v>0</v>
      </c>
      <c r="I504" s="154">
        <v>0</v>
      </c>
      <c r="J504" s="154">
        <v>0</v>
      </c>
      <c r="K504" s="154">
        <v>1</v>
      </c>
      <c r="L504" s="154">
        <v>0</v>
      </c>
    </row>
    <row r="505" spans="1:12" x14ac:dyDescent="0.25">
      <c r="A505" s="165"/>
      <c r="B505" s="24" t="s">
        <v>302</v>
      </c>
      <c r="C505" s="153">
        <v>0</v>
      </c>
      <c r="D505" s="153">
        <v>0</v>
      </c>
      <c r="E505" s="153">
        <v>0</v>
      </c>
      <c r="F505" s="153">
        <v>0</v>
      </c>
      <c r="G505" s="153">
        <v>0</v>
      </c>
      <c r="H505" s="154">
        <v>0</v>
      </c>
      <c r="I505" s="154">
        <v>0</v>
      </c>
      <c r="J505" s="154">
        <v>0</v>
      </c>
      <c r="K505" s="154">
        <v>1</v>
      </c>
      <c r="L505" s="154">
        <v>0</v>
      </c>
    </row>
    <row r="506" spans="1:12" x14ac:dyDescent="0.25">
      <c r="A506" s="165"/>
      <c r="B506" s="24" t="s">
        <v>200</v>
      </c>
      <c r="C506" s="153">
        <v>0</v>
      </c>
      <c r="D506" s="153">
        <v>0</v>
      </c>
      <c r="E506" s="153">
        <v>0</v>
      </c>
      <c r="F506" s="153">
        <v>0</v>
      </c>
      <c r="G506" s="153">
        <v>0</v>
      </c>
      <c r="H506" s="154">
        <v>0</v>
      </c>
      <c r="I506" s="154">
        <v>0</v>
      </c>
      <c r="J506" s="154">
        <v>0</v>
      </c>
      <c r="K506" s="154">
        <v>1</v>
      </c>
      <c r="L506" s="154">
        <v>0</v>
      </c>
    </row>
    <row r="507" spans="1:12" x14ac:dyDescent="0.25">
      <c r="A507" s="165"/>
      <c r="B507" s="24" t="s">
        <v>180</v>
      </c>
      <c r="C507" s="153">
        <v>8179.7358059999997</v>
      </c>
      <c r="D507" s="153">
        <v>1.193333</v>
      </c>
      <c r="E507" s="153">
        <v>0.52968800000000005</v>
      </c>
      <c r="F507" s="153">
        <v>1.890625</v>
      </c>
      <c r="G507" s="153">
        <v>0</v>
      </c>
      <c r="H507" s="154">
        <v>0</v>
      </c>
      <c r="I507" s="154">
        <v>0</v>
      </c>
      <c r="J507" s="154">
        <v>0</v>
      </c>
      <c r="K507" s="154">
        <v>1</v>
      </c>
      <c r="L507" s="154">
        <v>0</v>
      </c>
    </row>
    <row r="508" spans="1:12" x14ac:dyDescent="0.25">
      <c r="A508" s="165"/>
      <c r="B508" s="24" t="s">
        <v>182</v>
      </c>
      <c r="C508" s="153">
        <v>9430.5491910000001</v>
      </c>
      <c r="D508" s="153">
        <v>1.622376</v>
      </c>
      <c r="E508" s="153">
        <v>0.42686800000000003</v>
      </c>
      <c r="F508" s="153">
        <v>1.6635310000000001</v>
      </c>
      <c r="G508" s="153">
        <v>0</v>
      </c>
      <c r="H508" s="154">
        <v>0</v>
      </c>
      <c r="I508" s="154">
        <v>0</v>
      </c>
      <c r="J508" s="154">
        <v>0</v>
      </c>
      <c r="K508" s="154">
        <v>1</v>
      </c>
      <c r="L508" s="154">
        <v>0</v>
      </c>
    </row>
    <row r="509" spans="1:12" x14ac:dyDescent="0.25">
      <c r="A509" s="165"/>
      <c r="B509" s="24" t="s">
        <v>183</v>
      </c>
      <c r="C509" s="153">
        <v>7702.9817940000003</v>
      </c>
      <c r="D509" s="153">
        <v>1.3687020000000001</v>
      </c>
      <c r="E509" s="153">
        <v>0.39965299999999998</v>
      </c>
      <c r="F509" s="153">
        <v>1.5545690000000001</v>
      </c>
      <c r="G509" s="153">
        <v>0</v>
      </c>
      <c r="H509" s="154">
        <v>0</v>
      </c>
      <c r="I509" s="154">
        <v>0</v>
      </c>
      <c r="J509" s="154">
        <v>0</v>
      </c>
      <c r="K509" s="154">
        <v>1</v>
      </c>
      <c r="L509" s="154">
        <v>0</v>
      </c>
    </row>
    <row r="510" spans="1:12" x14ac:dyDescent="0.25">
      <c r="A510" s="165"/>
      <c r="B510" s="24" t="s">
        <v>184</v>
      </c>
      <c r="C510" s="153">
        <v>7702.9817940000003</v>
      </c>
      <c r="D510" s="153">
        <v>1.3687020000000001</v>
      </c>
      <c r="E510" s="153">
        <v>0.39965299999999998</v>
      </c>
      <c r="F510" s="153">
        <v>1.5545690000000001</v>
      </c>
      <c r="G510" s="153">
        <v>0</v>
      </c>
      <c r="H510" s="154">
        <v>0</v>
      </c>
      <c r="I510" s="154">
        <v>0</v>
      </c>
      <c r="J510" s="154">
        <v>0</v>
      </c>
      <c r="K510" s="154">
        <v>1</v>
      </c>
      <c r="L510" s="154">
        <v>0</v>
      </c>
    </row>
    <row r="511" spans="1:12" x14ac:dyDescent="0.25">
      <c r="A511" s="165"/>
      <c r="B511" s="24" t="s">
        <v>185</v>
      </c>
      <c r="C511" s="153">
        <v>0</v>
      </c>
      <c r="D511" s="153">
        <v>0</v>
      </c>
      <c r="E511" s="153">
        <v>0</v>
      </c>
      <c r="F511" s="153">
        <v>0</v>
      </c>
      <c r="G511" s="153">
        <v>0</v>
      </c>
      <c r="H511" s="154">
        <v>0</v>
      </c>
      <c r="I511" s="154">
        <v>0</v>
      </c>
      <c r="J511" s="154">
        <v>0</v>
      </c>
      <c r="K511" s="154">
        <v>1</v>
      </c>
      <c r="L511" s="154">
        <v>0</v>
      </c>
    </row>
    <row r="512" spans="1:12" x14ac:dyDescent="0.25">
      <c r="A512" s="165"/>
      <c r="B512" s="24" t="s">
        <v>405</v>
      </c>
      <c r="C512" s="153">
        <v>0</v>
      </c>
      <c r="D512" s="153">
        <v>0</v>
      </c>
      <c r="E512" s="153">
        <v>0</v>
      </c>
      <c r="F512" s="153">
        <v>0</v>
      </c>
      <c r="G512" s="153">
        <v>0</v>
      </c>
      <c r="H512" s="154">
        <v>0</v>
      </c>
      <c r="I512" s="154">
        <v>0</v>
      </c>
      <c r="J512" s="154">
        <v>0</v>
      </c>
      <c r="K512" s="154">
        <v>1</v>
      </c>
      <c r="L512" s="154">
        <v>0</v>
      </c>
    </row>
    <row r="513" spans="1:12" x14ac:dyDescent="0.25">
      <c r="A513" s="165"/>
      <c r="B513" s="24" t="s">
        <v>343</v>
      </c>
      <c r="C513" s="153">
        <v>0</v>
      </c>
      <c r="D513" s="153">
        <v>0</v>
      </c>
      <c r="E513" s="153">
        <v>0</v>
      </c>
      <c r="F513" s="153">
        <v>0</v>
      </c>
      <c r="G513" s="153">
        <v>0</v>
      </c>
      <c r="H513" s="154">
        <v>0</v>
      </c>
      <c r="I513" s="154">
        <v>0</v>
      </c>
      <c r="J513" s="154">
        <v>0</v>
      </c>
      <c r="K513" s="154">
        <v>1</v>
      </c>
      <c r="L513" s="154">
        <v>0</v>
      </c>
    </row>
  </sheetData>
  <sheetProtection algorithmName="SHA-512" hashValue="MnNmtAq3yYSzETy++7RCyz7MkWO0sTZbzXYQhYC2vk0y2b4ZZo5e+ICRYb2416ZbWIx/2hvTFbNxtGwe1hw9ww==" saltValue="SqNMowNnoXgnHcGkbpc32g==" spinCount="100000" sheet="1" objects="1" scenarios="1"/>
  <autoFilter ref="B2:L435" xr:uid="{00000000-0009-0000-0000-000003000000}"/>
  <sortState xmlns:xlrd2="http://schemas.microsoft.com/office/spreadsheetml/2017/richdata2" ref="B4:L160">
    <sortCondition ref="B4:B160"/>
  </sortState>
  <mergeCells count="4">
    <mergeCell ref="C1:G1"/>
    <mergeCell ref="H1:L1"/>
    <mergeCell ref="A4:A15"/>
    <mergeCell ref="A16:A160"/>
  </mergeCells>
  <pageMargins left="0.7" right="0.7" top="0.75" bottom="0.75" header="0.3" footer="0.3"/>
  <pageSetup scale="40" fitToHeight="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251E6A675823469EA5773164CEF9D9" ma:contentTypeVersion="0" ma:contentTypeDescription="Create a new document." ma:contentTypeScope="" ma:versionID="99e67813b10e7c51088dab8cfdeb6bfe">
  <xsd:schema xmlns:xsd="http://www.w3.org/2001/XMLSchema" xmlns:p="http://schemas.microsoft.com/office/2006/metadata/properties" xmlns:ns2="c34af464-7aa1-4edd-9be4-83dffc1cb926" targetNamespace="http://schemas.microsoft.com/office/2006/metadata/properties" ma:root="true" ma:fieldsID="fe302cf062707bc3f557466ab7491a2d" ns2:_="">
    <xsd:import namespace="c34af464-7aa1-4edd-9be4-83dffc1cb926"/>
    <xsd:element name="properties">
      <xsd:complexType>
        <xsd:sequence>
          <xsd:element name="documentManagement">
            <xsd:complexType>
              <xsd:all>
                <xsd:element ref="ns2:Information_x0020_Classification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c34af464-7aa1-4edd-9be4-83dffc1cb926" elementFormDefault="qualified">
    <xsd:import namespace="http://schemas.microsoft.com/office/2006/documentManagement/types"/>
    <xsd:element name="Information_x0020_Classification" ma:index="8" ma:displayName="Information Classification" ma:default="ERCOT Limited" ma:description="ERCOT Information Classification" ma:format="Dropdown" ma:internalName="Information_x0020_Classification">
      <xsd:simpleType>
        <xsd:restriction base="dms:Choice">
          <xsd:enumeration value="Public"/>
          <xsd:enumeration value="ERCOT Limited"/>
          <xsd:enumeration value="ERCOT Confidential"/>
          <xsd:enumeration value="ERCOT Restricte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rmation_x0020_Classification xmlns="c34af464-7aa1-4edd-9be4-83dffc1cb926">Public</Information_x0020_Classification>
  </documentManagement>
</p:properties>
</file>

<file path=customXml/itemProps1.xml><?xml version="1.0" encoding="utf-8"?>
<ds:datastoreItem xmlns:ds="http://schemas.openxmlformats.org/officeDocument/2006/customXml" ds:itemID="{21599EF7-2A17-48E0-8EE3-33275DEEAB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4af464-7aa1-4edd-9be4-83dffc1cb92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421FDA92-BB33-4BC6-96EB-C03B39B6D1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4F9BD8-BC8B-431E-BB3E-32889FBDC225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c34af464-7aa1-4edd-9be4-83dffc1cb926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REP Input</vt:lpstr>
      <vt:lpstr>Label - Reference Only</vt:lpstr>
      <vt:lpstr>Texas Averages and Defaults</vt:lpstr>
      <vt:lpstr>Resource Data</vt:lpstr>
      <vt:lpstr>gen_name</vt:lpstr>
      <vt:lpstr>'Resource Data'!OWNER</vt:lpstr>
      <vt:lpstr>'Texas Averages and Defaults'!OWNER</vt:lpstr>
      <vt:lpstr>'Label - Reference Only'!Print_Area</vt:lpstr>
    </vt:vector>
  </TitlesOfParts>
  <Company>ERCOT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L Showalter</dc:creator>
  <cp:lastModifiedBy>McCarty, Mike</cp:lastModifiedBy>
  <cp:lastPrinted>2019-05-01T21:12:33Z</cp:lastPrinted>
  <dcterms:created xsi:type="dcterms:W3CDTF">2009-03-24T21:15:05Z</dcterms:created>
  <dcterms:modified xsi:type="dcterms:W3CDTF">2022-04-01T14:50:19Z</dcterms:modified>
</cp:coreProperties>
</file>