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<sst xmlns="http://schemas.openxmlformats.org/spreadsheetml/2006/main" count="126" uniqueCount="87">
  <si>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</si>
  <si>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</si>
  <si>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</si>
  <si>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</si>
  <si>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</si>
  <si>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</si>
  <si>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</si>
  <si>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</si>
  <si>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</si>
  <si>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</si>
  <si>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</si>
  <si>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</si>
  <si>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</si>
  <si>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</si>
  <si>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</si>
  <si>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</si>
  <si>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</si>
  <si>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</si>
  <si>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</si>
  <si>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</si>
  <si>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</si>
  <si>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</si>
  <si>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</si>
  <si>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</si>
  <si>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</si>
  <si>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</si>
  <si>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</si>
  <si>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</si>
  <si>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</si>
  <si>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</si>
  <si>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</si>
  <si>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</si>
  <si>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</si>
  <si>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</si>
  <si>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</si>
  <si>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</si>
  <si>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</si>
  <si>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</si>
  <si>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</si>
  <si>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</si>
  <si>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</si>
  <si>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</si>
  <si>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</si>
  <si>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</si>
  <si>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</si>
  <si>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</si>
  <si>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</si>
  <si>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</si>
  <si>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</si>
  <si>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</si>
  <si>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</si>
  <si>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</si>
  <si>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</si>
  <si>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</si>
  <si>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</si>
  <si>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</si>
  <si>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</si>
  <si>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</si>
  <si>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</si>
  <si>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</si>
  <si>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</si>
  <si>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</si>
  <si>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</si>
  <si>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</si>
  <si>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</si>
  <si>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</si>
  <si>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</si>
  <si>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</si>
  <si>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</si>
  <si>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</si>
  <si>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</si>
  <si>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</si>
  <si>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</si>
  <si>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</si>
  <si>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</si>
  <si>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</si>
  <si>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</si>
  <si>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</si>
  <si>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</si>
  <si>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</si>
  <si>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</si>
  <si>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</si>
  <si>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</si>
  <si>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</si>
  <si>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</si>
  <si>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</si>
  <si>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2/9/22 PRS Report and Revised Impact Analysis for SCR818 with a recommended priority of 2023 and rank of 3710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</si>
</sst>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21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6.666666666666666</v>
      </c>
      <c r="H5" s="59">
        <f>IF((G57+H57)=0,"",H57)</f>
        <v>0.3333333333333333</v>
      </c>
      <c r="I5" s="60">
        <f>I57</f>
        <v>1</v>
      </c>
    </row>
    <row r="6" spans="2:9" ht="22.5" customHeight="1">
      <c r="B6" s="6" t="s">
        <v>54</v>
      </c>
      <c r="C6" s="14"/>
      <c r="D6" s="15"/>
      <c r="E6" s="16"/>
      <c r="F6" s="62" t="s">
        <v>84</v>
      </c>
      <c r="G6" s="61">
        <f>G58</f>
        <v>0.9523809523809524</v>
      </c>
      <c r="H6" s="61">
        <f>H58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18</v>
      </c>
      <c r="E13" s="24" t="s">
        <v>66</v>
      </c>
      <c r="F13" s="33" t="s">
        <v>14</v>
      </c>
      <c r="G13" s="51"/>
      <c r="H13" s="33"/>
      <c r="I13" s="20" t="s">
        <v>20</v>
      </c>
    </row>
    <row r="14" spans="2:9" ht="11.25">
      <c r="B14" s="32" t="s">
        <v>67</v>
      </c>
      <c r="C14" s="34"/>
      <c r="D14" s="37" t="s">
        <v>17</v>
      </c>
      <c r="E14" s="24" t="s">
        <v>68</v>
      </c>
      <c r="F14" s="33" t="s">
        <v>14</v>
      </c>
      <c r="G14" s="51">
        <v>0.3333333333333333</v>
      </c>
      <c r="H14" s="33"/>
      <c r="I14" s="20"/>
    </row>
    <row r="15" spans="2:9" ht="11.2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/>
      <c r="H15" s="51">
        <v>0.3333333333333333</v>
      </c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0.6666666666666666</v>
      </c>
      <c r="H17" s="30">
        <f>SUM(H10:H16)</f>
        <v>0.3333333333333333</v>
      </c>
      <c r="I17" s="28">
        <f>COUNTA(I10:I16)</f>
        <v>1</v>
      </c>
    </row>
    <row r="18" spans="2:9" ht="11.2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73</v>
      </c>
      <c r="C27" s="32"/>
      <c r="D27" s="32"/>
      <c r="E27" s="52" t="s">
        <v>74</v>
      </c>
      <c r="F27" s="25"/>
      <c r="G27" s="51"/>
      <c r="H27" s="33"/>
      <c r="I27" s="20"/>
    </row>
    <row r="28" spans="2:9" ht="11.25">
      <c r="B28" s="32" t="s">
        <v>75</v>
      </c>
      <c r="C28" s="32"/>
      <c r="D28" s="32"/>
      <c r="E28" s="52" t="s">
        <v>76</v>
      </c>
      <c r="F28" s="25" t="s">
        <v>14</v>
      </c>
      <c r="G28" s="51">
        <v>0.25</v>
      </c>
      <c r="H28" s="33"/>
      <c r="I28" s="20"/>
    </row>
    <row r="29" spans="2:9" ht="11.25">
      <c r="B29" s="32" t="s">
        <v>52</v>
      </c>
      <c r="C29" s="32"/>
      <c r="D29" s="32"/>
      <c r="E29" s="52" t="s">
        <v>51</v>
      </c>
      <c r="F29" s="25" t="s">
        <v>14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51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77</v>
      </c>
      <c r="F38" s="25" t="s">
        <v>14</v>
      </c>
      <c r="G38" s="51">
        <v>1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82</v>
      </c>
      <c r="C51" s="32"/>
      <c r="D51" s="32"/>
      <c r="E51" s="52" t="s">
        <v>83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53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6.666666666666666</v>
      </c>
      <c r="H57" s="43">
        <f>H17+H23+H54+H47+H31+H41+H36</f>
        <v>0.3333333333333333</v>
      </c>
      <c r="I57" s="28">
        <f>I17+I23+I54+I47+I31+I41+I36</f>
        <v>1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0.9523809523809524</v>
      </c>
      <c r="H58" s="45">
        <f>IF((G57+H57)=0,"",H57/(G57+H57))</f>
        <v>0.04761904761904762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2022-03-10T14:09:50Z</dcterms:modified>
  <cp:category/>
  <cp:version/>
  <cp:contentType/>
  <cp:contentStatus/>
</cp:coreProperties>
</file>