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O:\DocumentsBackup09092021\Documents\New Topics - stategic\BTM Resources\nodal pricing for LR\"/>
    </mc:Choice>
  </mc:AlternateContent>
  <xr:revisionPtr revIDLastSave="0" documentId="13_ncr:1_{1B0A6351-1E1B-4E4D-AEBB-15CF61F9C5E5}" xr6:coauthVersionLast="47" xr6:coauthVersionMax="47" xr10:uidLastSave="{00000000-0000-0000-0000-000000000000}"/>
  <bookViews>
    <workbookView xWindow="-55680" yWindow="1920" windowWidth="21600" windowHeight="12675" xr2:uid="{00000000-000D-0000-FFFF-FFFF00000000}"/>
  </bookViews>
  <sheets>
    <sheet name="sheet 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0" i="3" l="1"/>
  <c r="AG27" i="3"/>
  <c r="AI27" i="3" s="1"/>
  <c r="AG28" i="3"/>
  <c r="AI28" i="3" s="1"/>
  <c r="AL28" i="3" s="1"/>
  <c r="AG29" i="3"/>
  <c r="AI29" i="3" s="1"/>
  <c r="AG30" i="3"/>
  <c r="AI30" i="3" s="1"/>
  <c r="AG31" i="3"/>
  <c r="AI31" i="3" s="1"/>
  <c r="AG32" i="3"/>
  <c r="AI32" i="3" s="1"/>
  <c r="AL32" i="3" s="1"/>
  <c r="AG26" i="3"/>
  <c r="AI26" i="3" s="1"/>
  <c r="AL26" i="3" s="1"/>
  <c r="AF27" i="3"/>
  <c r="AH27" i="3" s="1"/>
  <c r="AF28" i="3"/>
  <c r="AH28" i="3" s="1"/>
  <c r="AF29" i="3"/>
  <c r="AH29" i="3" s="1"/>
  <c r="AF30" i="3"/>
  <c r="AF31" i="3"/>
  <c r="AH31" i="3" s="1"/>
  <c r="AF32" i="3"/>
  <c r="AH32" i="3" s="1"/>
  <c r="AF26" i="3"/>
  <c r="AH26" i="3" s="1"/>
  <c r="AK26" i="3" s="1"/>
  <c r="Z27" i="3"/>
  <c r="Z28" i="3"/>
  <c r="Z29" i="3"/>
  <c r="Z30" i="3"/>
  <c r="Z31" i="3"/>
  <c r="Z32" i="3"/>
  <c r="Z26" i="3"/>
  <c r="X27" i="3"/>
  <c r="X28" i="3"/>
  <c r="X29" i="3"/>
  <c r="X30" i="3"/>
  <c r="X31" i="3"/>
  <c r="X32" i="3"/>
  <c r="X26" i="3"/>
  <c r="W27" i="3"/>
  <c r="W28" i="3"/>
  <c r="W29" i="3"/>
  <c r="W30" i="3"/>
  <c r="W31" i="3"/>
  <c r="W32" i="3"/>
  <c r="W26" i="3"/>
  <c r="AA32" i="3"/>
  <c r="Y32" i="3"/>
  <c r="R32" i="3"/>
  <c r="Q32" i="3"/>
  <c r="AA31" i="3"/>
  <c r="Y31" i="3"/>
  <c r="R31" i="3"/>
  <c r="Q31" i="3"/>
  <c r="AA30" i="3"/>
  <c r="Y30" i="3"/>
  <c r="R30" i="3"/>
  <c r="Q30" i="3"/>
  <c r="AA29" i="3"/>
  <c r="Y29" i="3"/>
  <c r="R29" i="3"/>
  <c r="Q29" i="3"/>
  <c r="AA28" i="3"/>
  <c r="Y28" i="3"/>
  <c r="R28" i="3"/>
  <c r="Q28" i="3"/>
  <c r="AA27" i="3"/>
  <c r="Y27" i="3"/>
  <c r="R27" i="3"/>
  <c r="Q27" i="3"/>
  <c r="AA26" i="3"/>
  <c r="Y26" i="3"/>
  <c r="R26" i="3"/>
  <c r="Q26" i="3"/>
  <c r="AK28" i="3" l="1"/>
  <c r="AK31" i="3"/>
  <c r="AC29" i="3"/>
  <c r="AC27" i="3"/>
  <c r="S32" i="3"/>
  <c r="AB26" i="3"/>
  <c r="S26" i="3"/>
  <c r="S30" i="3"/>
  <c r="AC31" i="3"/>
  <c r="AB30" i="3"/>
  <c r="S28" i="3"/>
  <c r="AJ29" i="3"/>
  <c r="S27" i="3"/>
  <c r="AC28" i="3"/>
  <c r="AB31" i="3"/>
  <c r="AB32" i="3"/>
  <c r="AL31" i="3"/>
  <c r="S29" i="3"/>
  <c r="AK30" i="3"/>
  <c r="AC32" i="3"/>
  <c r="AC26" i="3"/>
  <c r="AB28" i="3"/>
  <c r="S31" i="3"/>
  <c r="AB29" i="3"/>
  <c r="AC30" i="3"/>
  <c r="AB27" i="3"/>
  <c r="AL29" i="3"/>
  <c r="AJ28" i="3"/>
  <c r="AL30" i="3"/>
  <c r="AL27" i="3"/>
  <c r="AJ26" i="3"/>
  <c r="AJ31" i="3"/>
  <c r="AD26" i="3" l="1"/>
  <c r="AD28" i="3"/>
  <c r="AD27" i="3"/>
  <c r="AD30" i="3"/>
  <c r="AD29" i="3"/>
  <c r="AD32" i="3"/>
  <c r="AD31" i="3"/>
  <c r="AK29" i="3"/>
  <c r="AJ30" i="3"/>
  <c r="AK32" i="3"/>
  <c r="AJ32" i="3"/>
  <c r="AK27" i="3"/>
  <c r="AJ27" i="3"/>
</calcChain>
</file>

<file path=xl/sharedStrings.xml><?xml version="1.0" encoding="utf-8"?>
<sst xmlns="http://schemas.openxmlformats.org/spreadsheetml/2006/main" count="46" uniqueCount="46">
  <si>
    <t>LMP1</t>
  </si>
  <si>
    <t>LMP2</t>
  </si>
  <si>
    <t>LMP3</t>
  </si>
  <si>
    <t>Net site
5 min settlmnt
over 15 min</t>
  </si>
  <si>
    <t>5 min settlmnt. over 3 consecutive intrvl=15 min</t>
  </si>
  <si>
    <t>15 min
energy MWh
m5 Gen
Channel</t>
  </si>
  <si>
    <t>15 min
energy MWh
m5 Ld
Channel</t>
  </si>
  <si>
    <t>$
Site
15 min
Settlmnt
Tot. Site</t>
  </si>
  <si>
    <t>$
15 min
m5 gen channel 
Settlmnt</t>
  </si>
  <si>
    <t>15 min
energy MWh
m4 Ld
Channel</t>
  </si>
  <si>
    <t>1st 5 min interval: xx:00</t>
  </si>
  <si>
    <t>2nd 5 min Interval: xx:05</t>
  </si>
  <si>
    <t>3rd 5 min Interval: xx:10</t>
  </si>
  <si>
    <t>5 min
Settlmnt
over 15 min
GR</t>
  </si>
  <si>
    <t>5 min
Settlmnt
over 15 min
CLR</t>
  </si>
  <si>
    <t>GR
LSL</t>
  </si>
  <si>
    <t>GR
HSL</t>
  </si>
  <si>
    <t>GR
EOC</t>
  </si>
  <si>
    <t>CLR
LPC</t>
  </si>
  <si>
    <t>CLR
MPC</t>
  </si>
  <si>
    <t>CLR
BTB</t>
  </si>
  <si>
    <t>GR
BP1</t>
  </si>
  <si>
    <t>CLR
BP1</t>
  </si>
  <si>
    <t>GR
BP2</t>
  </si>
  <si>
    <t>CLR
BP2</t>
  </si>
  <si>
    <t>GR
BP3</t>
  </si>
  <si>
    <t>CLR
BP3</t>
  </si>
  <si>
    <t>15 min
energy MWh
m3 Gen
Channel</t>
  </si>
  <si>
    <t>15 min
energy MWh
m3 Ld
Channel</t>
  </si>
  <si>
    <t xml:space="preserve">15 min price $/MWh
m3
GR BP weighted           </t>
  </si>
  <si>
    <t>15 min price $/MWh
m4
CLR BP Weighted</t>
  </si>
  <si>
    <t>$
15 min
GR
Settlmnt</t>
  </si>
  <si>
    <t>$
15 min
CLR 
Settlmnt</t>
  </si>
  <si>
    <t>15 min price
$/MWh
m5 gen
Channel</t>
  </si>
  <si>
    <t>15 min
price $/MWh
m5 Ld
Channel</t>
  </si>
  <si>
    <t>$
15 min
m5 ld channel 
Settlmnt</t>
  </si>
  <si>
    <t>Option 1</t>
  </si>
  <si>
    <t>Option 2-ONLY works for single POI</t>
  </si>
  <si>
    <r>
      <t xml:space="preserve">net Settlmnt
</t>
    </r>
    <r>
      <rPr>
        <b/>
        <u/>
        <sz val="14"/>
        <color theme="1"/>
        <rFont val="Calibri"/>
        <family val="2"/>
        <scheme val="minor"/>
      </rPr>
      <t>based on netting  $</t>
    </r>
    <r>
      <rPr>
        <b/>
        <sz val="14"/>
        <color theme="1"/>
        <rFont val="Calibri"/>
        <family val="2"/>
        <scheme val="minor"/>
      </rPr>
      <t xml:space="preserve"> amounts=</t>
    </r>
    <r>
      <rPr>
        <sz val="11"/>
        <color theme="1"/>
        <rFont val="Calibri"/>
        <family val="2"/>
        <scheme val="minor"/>
      </rPr>
      <t xml:space="preserve">
genCh*genPr-LdCh*LdPr</t>
    </r>
  </si>
  <si>
    <t xml:space="preserve">Option 1: Nodal Settlement of co-located site with GR and CLR over 15 min settlmnt interval. </t>
  </si>
  <si>
    <t>Option 2: Nodal Settlement of co-located site with GR and CLR over 15 min settlmnt interval.</t>
  </si>
  <si>
    <t>Reference</t>
  </si>
  <si>
    <t>Co-Located Scenario</t>
  </si>
  <si>
    <t>No Losses</t>
  </si>
  <si>
    <t>Resource output perfectly follows SCED Base Point</t>
  </si>
  <si>
    <t>SCED runs/completes on each 5 minute wall clock interval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</si>
</sst>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1" fillId="0" borderId="4" xfId="0" applyFont="1" applyBorder="1"/>
    <xf numFmtId="8" fontId="0" fillId="0" borderId="0" xfId="0" applyNumberFormat="1" applyBorder="1"/>
    <xf numFmtId="8" fontId="0" fillId="0" borderId="0" xfId="0" applyNumberFormat="1" applyFill="1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8" fontId="0" fillId="0" borderId="7" xfId="0" applyNumberFormat="1" applyBorder="1"/>
    <xf numFmtId="8" fontId="0" fillId="0" borderId="7" xfId="0" applyNumberFormat="1" applyFill="1" applyBorder="1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8" fontId="0" fillId="0" borderId="13" xfId="0" applyNumberFormat="1" applyFill="1" applyBorder="1"/>
    <xf numFmtId="0" fontId="0" fillId="0" borderId="15" xfId="0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7" xfId="0" applyFill="1" applyBorder="1"/>
    <xf numFmtId="8" fontId="0" fillId="0" borderId="11" xfId="0" applyNumberFormat="1" applyBorder="1"/>
    <xf numFmtId="0" fontId="0" fillId="0" borderId="13" xfId="0" applyFill="1" applyBorder="1"/>
    <xf numFmtId="8" fontId="0" fillId="0" borderId="14" xfId="0" applyNumberFormat="1" applyBorder="1"/>
    <xf numFmtId="8" fontId="0" fillId="0" borderId="13" xfId="0" applyNumberFormat="1" applyBorder="1"/>
    <xf numFmtId="0" fontId="0" fillId="2" borderId="11" xfId="0" applyFill="1" applyBorder="1" applyAlignment="1">
      <alignment wrapText="1"/>
    </xf>
    <xf numFmtId="8" fontId="0" fillId="2" borderId="11" xfId="0" applyNumberFormat="1" applyFill="1" applyBorder="1"/>
    <xf numFmtId="8" fontId="0" fillId="2" borderId="14" xfId="0" applyNumberFormat="1" applyFill="1" applyBorder="1"/>
    <xf numFmtId="0" fontId="0" fillId="2" borderId="7" xfId="0" applyFill="1" applyBorder="1" applyAlignment="1">
      <alignment wrapText="1"/>
    </xf>
    <xf numFmtId="8" fontId="0" fillId="2" borderId="7" xfId="0" applyNumberFormat="1" applyFill="1" applyBorder="1"/>
    <xf numFmtId="8" fontId="0" fillId="2" borderId="13" xfId="0" applyNumberFormat="1" applyFill="1" applyBorder="1"/>
    <xf numFmtId="0" fontId="0" fillId="2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104776</xdr:colOff>
      <xdr:row>1</xdr:row>
      <xdr:rowOff>174716</xdr:rowOff>
    </xdr:from>
    <xdr:to>
      <xdr:col>20</xdr:col>
      <xdr:colOff>33091</xdr:colOff>
      <xdr:row>21</xdr:row>
      <xdr:rowOff>110490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3B9C4BD-5977-4C34-A323-5D2D4179F0CA}"/>
            </a:ext>
          </a:extLst>
        </xdr:cNvPr>
        <xdr:cNvGrpSpPr/>
      </xdr:nvGrpSpPr>
      <xdr:grpSpPr>
        <a:xfrm>
          <a:off x="9856471" y="351881"/>
          <a:ext cx="2576265" cy="3559084"/>
          <a:chOff x="12906375" y="365216"/>
          <a:chExt cx="2366715" cy="3745774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766D0653-5765-4B55-B0C7-50E52B6C28AE}"/>
              </a:ext>
            </a:extLst>
          </xdr:cNvPr>
          <xdr:cNvGrpSpPr/>
        </xdr:nvGrpSpPr>
        <xdr:grpSpPr>
          <a:xfrm>
            <a:off x="12906375" y="365216"/>
            <a:ext cx="2366715" cy="3745774"/>
            <a:chOff x="1619250" y="441416"/>
            <a:chExt cx="2366715" cy="3745774"/>
          </a:xfrm>
        </xdr:grpSpPr>
        <xdr:cxnSp macro="">
          <xdr:nvCxnSpPr>
            <xdr:cNvPr id="16" name="Straight Connector 15">
              <a:extLst>
                <a:ext uri="{FF2B5EF4-FFF2-40B4-BE49-F238E27FC236}">
                  <a16:creationId xmlns:a16="http://schemas.microsoft.com/office/drawing/2014/main" id="{4DB008BB-0F7B-4730-B030-5563E810A896}"/>
                </a:ext>
              </a:extLst>
            </xdr:cNvPr>
            <xdr:cNvCxnSpPr/>
          </xdr:nvCxnSpPr>
          <xdr:spPr>
            <a:xfrm>
              <a:off x="2030730" y="1404983"/>
              <a:ext cx="1485900" cy="0"/>
            </a:xfrm>
            <a:prstGeom prst="line">
              <a:avLst/>
            </a:prstGeom>
            <a:ln w="254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Straight Connector 16">
              <a:extLst>
                <a:ext uri="{FF2B5EF4-FFF2-40B4-BE49-F238E27FC236}">
                  <a16:creationId xmlns:a16="http://schemas.microsoft.com/office/drawing/2014/main" id="{6D1ED02C-A290-47D7-A2E3-AEABBE2EF196}"/>
                </a:ext>
              </a:extLst>
            </xdr:cNvPr>
            <xdr:cNvCxnSpPr/>
          </xdr:nvCxnSpPr>
          <xdr:spPr>
            <a:xfrm>
              <a:off x="2707640" y="1404983"/>
              <a:ext cx="0" cy="495338"/>
            </a:xfrm>
            <a:prstGeom prst="line">
              <a:avLst/>
            </a:prstGeom>
            <a:ln w="254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Straight Arrow Connector 17">
              <a:extLst>
                <a:ext uri="{FF2B5EF4-FFF2-40B4-BE49-F238E27FC236}">
                  <a16:creationId xmlns:a16="http://schemas.microsoft.com/office/drawing/2014/main" id="{AB6450E7-64DA-4FEC-9E76-584A33E57107}"/>
                </a:ext>
              </a:extLst>
            </xdr:cNvPr>
            <xdr:cNvCxnSpPr/>
          </xdr:nvCxnSpPr>
          <xdr:spPr>
            <a:xfrm>
              <a:off x="3435350" y="2730137"/>
              <a:ext cx="0" cy="1090910"/>
            </a:xfrm>
            <a:prstGeom prst="straightConnector1">
              <a:avLst/>
            </a:prstGeom>
            <a:ln w="25400">
              <a:solidFill>
                <a:schemeClr val="accent4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9" name="Group 18">
              <a:extLst>
                <a:ext uri="{FF2B5EF4-FFF2-40B4-BE49-F238E27FC236}">
                  <a16:creationId xmlns:a16="http://schemas.microsoft.com/office/drawing/2014/main" id="{DE02479C-78C6-4950-86BE-059B3DF312A3}"/>
                </a:ext>
              </a:extLst>
            </xdr:cNvPr>
            <xdr:cNvGrpSpPr/>
          </xdr:nvGrpSpPr>
          <xdr:grpSpPr>
            <a:xfrm>
              <a:off x="1619250" y="441416"/>
              <a:ext cx="2366715" cy="3745774"/>
              <a:chOff x="1009650" y="57150"/>
              <a:chExt cx="2366715" cy="3543300"/>
            </a:xfrm>
          </xdr:grpSpPr>
          <xdr:cxnSp macro="">
            <xdr:nvCxnSpPr>
              <xdr:cNvPr id="20" name="Straight Connector 19">
                <a:extLst>
                  <a:ext uri="{FF2B5EF4-FFF2-40B4-BE49-F238E27FC236}">
                    <a16:creationId xmlns:a16="http://schemas.microsoft.com/office/drawing/2014/main" id="{79B725F2-684C-4D32-A0F3-79F880DF5444}"/>
                  </a:ext>
                </a:extLst>
              </xdr:cNvPr>
              <xdr:cNvCxnSpPr/>
            </xdr:nvCxnSpPr>
            <xdr:spPr>
              <a:xfrm>
                <a:off x="2094230" y="1784350"/>
                <a:ext cx="0" cy="448384"/>
              </a:xfrm>
              <a:prstGeom prst="line">
                <a:avLst/>
              </a:prstGeom>
              <a:ln w="25400">
                <a:solidFill>
                  <a:schemeClr val="accent4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21" name="Group 20">
                <a:extLst>
                  <a:ext uri="{FF2B5EF4-FFF2-40B4-BE49-F238E27FC236}">
                    <a16:creationId xmlns:a16="http://schemas.microsoft.com/office/drawing/2014/main" id="{757E2FE6-5859-4556-BE51-0A9BEFD38E39}"/>
                  </a:ext>
                </a:extLst>
              </xdr:cNvPr>
              <xdr:cNvGrpSpPr/>
            </xdr:nvGrpSpPr>
            <xdr:grpSpPr>
              <a:xfrm>
                <a:off x="1009650" y="57150"/>
                <a:ext cx="2366715" cy="3543300"/>
                <a:chOff x="1009650" y="57150"/>
                <a:chExt cx="2366715" cy="3543300"/>
              </a:xfrm>
            </xdr:grpSpPr>
            <xdr:sp macro="" textlink="">
              <xdr:nvSpPr>
                <xdr:cNvPr id="22" name="Text Box 63">
                  <a:extLst>
                    <a:ext uri="{FF2B5EF4-FFF2-40B4-BE49-F238E27FC236}">
                      <a16:creationId xmlns:a16="http://schemas.microsoft.com/office/drawing/2014/main" id="{7821CFAF-E547-4FE1-A68B-E04A9211BB32}"/>
                    </a:ext>
                  </a:extLst>
                </xdr:cNvPr>
                <xdr:cNvSpPr txBox="1"/>
              </xdr:nvSpPr>
              <xdr:spPr>
                <a:xfrm>
                  <a:off x="3168650" y="2371210"/>
                  <a:ext cx="190500" cy="222656"/>
                </a:xfrm>
                <a:prstGeom prst="rect">
                  <a:avLst/>
                </a:prstGeom>
                <a:solidFill>
                  <a:sysClr val="window" lastClr="FFFFFF"/>
                </a:solidFill>
                <a:ln w="6350">
                  <a:noFill/>
                </a:ln>
              </xdr:spPr>
              <xdr:txBody>
                <a:bodyPr rot="0" spcFirstLastPara="0" vert="horz" wrap="square" lIns="18288" tIns="18288" rIns="18288" bIns="18288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 marL="0" marR="0">
                    <a:lnSpc>
                      <a:spcPct val="107000"/>
                    </a:lnSpc>
                    <a:spcBef>
                      <a:spcPts val="0"/>
                    </a:spcBef>
                    <a:spcAft>
                      <a:spcPts val="800"/>
                    </a:spcAft>
                  </a:pPr>
                  <a:r>
                    <a:rPr lang="en-US" sz="800">
                      <a:solidFill>
                        <a:srgbClr val="000000"/>
                      </a:solidFill>
                      <a:effectLst/>
                      <a:latin typeface="Calibri" panose="020F0502020204030204" pitchFamily="34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M2</a:t>
                  </a:r>
                  <a:endParaRPr lang="en-US" sz="11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  <xdr:grpSp>
              <xdr:nvGrpSpPr>
                <xdr:cNvPr id="23" name="Group 22">
                  <a:extLst>
                    <a:ext uri="{FF2B5EF4-FFF2-40B4-BE49-F238E27FC236}">
                      <a16:creationId xmlns:a16="http://schemas.microsoft.com/office/drawing/2014/main" id="{C94034B1-CF6F-4572-8A9E-6506ACD3AD39}"/>
                    </a:ext>
                  </a:extLst>
                </xdr:cNvPr>
                <xdr:cNvGrpSpPr/>
              </xdr:nvGrpSpPr>
              <xdr:grpSpPr>
                <a:xfrm>
                  <a:off x="1059180" y="57150"/>
                  <a:ext cx="1036320" cy="914400"/>
                  <a:chOff x="944880" y="0"/>
                  <a:chExt cx="1036320" cy="914400"/>
                </a:xfrm>
              </xdr:grpSpPr>
              <xdr:cxnSp macro="">
                <xdr:nvCxnSpPr>
                  <xdr:cNvPr id="52" name="Straight Arrow Connector 51">
                    <a:extLst>
                      <a:ext uri="{FF2B5EF4-FFF2-40B4-BE49-F238E27FC236}">
                        <a16:creationId xmlns:a16="http://schemas.microsoft.com/office/drawing/2014/main" id="{FAFDDCA9-A33B-49AB-AA23-D18136046A35}"/>
                      </a:ext>
                    </a:extLst>
                  </xdr:cNvPr>
                  <xdr:cNvCxnSpPr/>
                </xdr:nvCxnSpPr>
                <xdr:spPr>
                  <a:xfrm flipH="1">
                    <a:off x="944880" y="0"/>
                    <a:ext cx="1028700" cy="0"/>
                  </a:xfrm>
                  <a:prstGeom prst="straightConnector1">
                    <a:avLst/>
                  </a:prstGeom>
                  <a:ln w="25400">
                    <a:tailEnd type="triangle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3" name="Straight Connector 52">
                    <a:extLst>
                      <a:ext uri="{FF2B5EF4-FFF2-40B4-BE49-F238E27FC236}">
                        <a16:creationId xmlns:a16="http://schemas.microsoft.com/office/drawing/2014/main" id="{A7710FDD-7880-4A43-987D-ECF9AD7A3046}"/>
                      </a:ext>
                    </a:extLst>
                  </xdr:cNvPr>
                  <xdr:cNvCxnSpPr/>
                </xdr:nvCxnSpPr>
                <xdr:spPr>
                  <a:xfrm>
                    <a:off x="1981200" y="0"/>
                    <a:ext cx="0" cy="914400"/>
                  </a:xfrm>
                  <a:prstGeom prst="line">
                    <a:avLst/>
                  </a:prstGeom>
                  <a:ln w="25400"/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24" name="Group 23">
                  <a:extLst>
                    <a:ext uri="{FF2B5EF4-FFF2-40B4-BE49-F238E27FC236}">
                      <a16:creationId xmlns:a16="http://schemas.microsoft.com/office/drawing/2014/main" id="{0FD06319-EDC4-4847-8E87-1F7F19A2B9CC}"/>
                    </a:ext>
                  </a:extLst>
                </xdr:cNvPr>
                <xdr:cNvGrpSpPr/>
              </xdr:nvGrpSpPr>
              <xdr:grpSpPr>
                <a:xfrm rot="16200000">
                  <a:off x="2973465" y="2177800"/>
                  <a:ext cx="228600" cy="577201"/>
                  <a:chOff x="1" y="-742927"/>
                  <a:chExt cx="228600" cy="577201"/>
                </a:xfrm>
              </xdr:grpSpPr>
              <xdr:grpSp>
                <xdr:nvGrpSpPr>
                  <xdr:cNvPr id="47" name="Group 46">
                    <a:extLst>
                      <a:ext uri="{FF2B5EF4-FFF2-40B4-BE49-F238E27FC236}">
                        <a16:creationId xmlns:a16="http://schemas.microsoft.com/office/drawing/2014/main" id="{6FF7020C-C6B4-444C-AE08-EA35463BDA99}"/>
                      </a:ext>
                    </a:extLst>
                  </xdr:cNvPr>
                  <xdr:cNvGrpSpPr/>
                </xdr:nvGrpSpPr>
                <xdr:grpSpPr>
                  <a:xfrm>
                    <a:off x="19050" y="-742927"/>
                    <a:ext cx="192024" cy="112469"/>
                    <a:chOff x="4" y="-2367835"/>
                    <a:chExt cx="892442" cy="358452"/>
                  </a:xfrm>
                </xdr:grpSpPr>
                <xdr:sp macro="" textlink="">
                  <xdr:nvSpPr>
                    <xdr:cNvPr id="50" name="Freeform: Shape 49">
                      <a:extLst>
                        <a:ext uri="{FF2B5EF4-FFF2-40B4-BE49-F238E27FC236}">
                          <a16:creationId xmlns:a16="http://schemas.microsoft.com/office/drawing/2014/main" id="{2DCF5E11-CD42-4910-AF16-349640EF026F}"/>
                        </a:ext>
                      </a:extLst>
                    </xdr:cNvPr>
                    <xdr:cNvSpPr/>
                  </xdr:nvSpPr>
                  <xdr:spPr>
                    <a:xfrm>
                      <a:off x="4" y="-2367835"/>
                      <a:ext cx="446223" cy="343823"/>
                    </a:xfrm>
                    <a:custGeom>
                      <a:avLst/>
                      <a:gdLst>
                        <a:gd name="connsiteX0" fmla="*/ 0 w 446227"/>
                        <a:gd name="connsiteY0" fmla="*/ 343821 h 343821"/>
                        <a:gd name="connsiteX1" fmla="*/ 219456 w 446227"/>
                        <a:gd name="connsiteY1" fmla="*/ 6 h 343821"/>
                        <a:gd name="connsiteX2" fmla="*/ 446227 w 446227"/>
                        <a:gd name="connsiteY2" fmla="*/ 336506 h 343821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</a:cxnLst>
                      <a:rect l="l" t="t" r="r" b="b"/>
                      <a:pathLst>
                        <a:path w="446227" h="343821">
                          <a:moveTo>
                            <a:pt x="0" y="343821"/>
                          </a:moveTo>
                          <a:cubicBezTo>
                            <a:pt x="72542" y="172523"/>
                            <a:pt x="145085" y="1225"/>
                            <a:pt x="219456" y="6"/>
                          </a:cubicBezTo>
                          <a:cubicBezTo>
                            <a:pt x="293827" y="-1213"/>
                            <a:pt x="370027" y="167646"/>
                            <a:pt x="446227" y="336506"/>
                          </a:cubicBezTo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ot="0" spcFirstLastPara="0" vert="horz" wrap="square" lIns="91440" tIns="45720" rIns="91440" bIns="45720" numCol="1" spcCol="0" rtlCol="0" fromWordArt="0" anchor="ctr" anchorCtr="0" forceAA="0" compatLnSpc="1">
                      <a:prstTxWarp prst="textNoShape">
                        <a:avLst/>
                      </a:prstTxWarp>
                      <a:noAutofit/>
                    </a:bodyPr>
                    <a:lstStyle/>
                    <a:p>
                      <a:endParaRPr lang="en-US"/>
                    </a:p>
                  </xdr:txBody>
                </xdr:sp>
                <xdr:sp macro="" textlink="">
                  <xdr:nvSpPr>
                    <xdr:cNvPr id="51" name="Freeform: Shape 50">
                      <a:extLst>
                        <a:ext uri="{FF2B5EF4-FFF2-40B4-BE49-F238E27FC236}">
                          <a16:creationId xmlns:a16="http://schemas.microsoft.com/office/drawing/2014/main" id="{2D0FAFD5-6993-4F23-A483-35CE832AABE8}"/>
                        </a:ext>
                      </a:extLst>
                    </xdr:cNvPr>
                    <xdr:cNvSpPr/>
                  </xdr:nvSpPr>
                  <xdr:spPr>
                    <a:xfrm>
                      <a:off x="446223" y="-2353209"/>
                      <a:ext cx="446223" cy="343826"/>
                    </a:xfrm>
                    <a:custGeom>
                      <a:avLst/>
                      <a:gdLst>
                        <a:gd name="connsiteX0" fmla="*/ 0 w 446227"/>
                        <a:gd name="connsiteY0" fmla="*/ 343821 h 343821"/>
                        <a:gd name="connsiteX1" fmla="*/ 219456 w 446227"/>
                        <a:gd name="connsiteY1" fmla="*/ 6 h 343821"/>
                        <a:gd name="connsiteX2" fmla="*/ 446227 w 446227"/>
                        <a:gd name="connsiteY2" fmla="*/ 336506 h 343821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</a:cxnLst>
                      <a:rect l="l" t="t" r="r" b="b"/>
                      <a:pathLst>
                        <a:path w="446227" h="343821">
                          <a:moveTo>
                            <a:pt x="0" y="343821"/>
                          </a:moveTo>
                          <a:cubicBezTo>
                            <a:pt x="72542" y="172523"/>
                            <a:pt x="145085" y="1225"/>
                            <a:pt x="219456" y="6"/>
                          </a:cubicBezTo>
                          <a:cubicBezTo>
                            <a:pt x="293827" y="-1213"/>
                            <a:pt x="370027" y="167646"/>
                            <a:pt x="446227" y="336506"/>
                          </a:cubicBezTo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ot="0" spcFirstLastPara="0" vert="horz" wrap="square" lIns="91440" tIns="45720" rIns="91440" bIns="45720" numCol="1" spcCol="0" rtlCol="0" fromWordArt="0" anchor="ctr" anchorCtr="0" forceAA="0" compatLnSpc="1">
                      <a:prstTxWarp prst="textNoShape">
                        <a:avLst/>
                      </a:prstTxWarp>
                      <a:noAutofit/>
                    </a:bodyPr>
                    <a:lstStyle/>
                    <a:p>
                      <a:endParaRPr lang="en-US"/>
                    </a:p>
                  </xdr:txBody>
                </xdr:sp>
              </xdr:grpSp>
              <xdr:cxnSp macro="">
                <xdr:nvCxnSpPr>
                  <xdr:cNvPr id="48" name="Straight Connector 47">
                    <a:extLst>
                      <a:ext uri="{FF2B5EF4-FFF2-40B4-BE49-F238E27FC236}">
                        <a16:creationId xmlns:a16="http://schemas.microsoft.com/office/drawing/2014/main" id="{79794A3D-59FB-4DCC-94B7-A3B553CEAC6C}"/>
                      </a:ext>
                    </a:extLst>
                  </xdr:cNvPr>
                  <xdr:cNvCxnSpPr/>
                </xdr:nvCxnSpPr>
                <xdr:spPr>
                  <a:xfrm>
                    <a:off x="114300" y="-673096"/>
                    <a:ext cx="0" cy="292100"/>
                  </a:xfrm>
                  <a:prstGeom prst="line">
                    <a:avLst/>
                  </a:prstGeom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sp macro="" textlink="">
                <xdr:nvSpPr>
                  <xdr:cNvPr id="49" name="Oval 48">
                    <a:extLst>
                      <a:ext uri="{FF2B5EF4-FFF2-40B4-BE49-F238E27FC236}">
                        <a16:creationId xmlns:a16="http://schemas.microsoft.com/office/drawing/2014/main" id="{4F6AB24B-D430-487F-BCE9-8B3552C84ED7}"/>
                      </a:ext>
                    </a:extLst>
                  </xdr:cNvPr>
                  <xdr:cNvSpPr/>
                </xdr:nvSpPr>
                <xdr:spPr>
                  <a:xfrm>
                    <a:off x="1" y="-403216"/>
                    <a:ext cx="228600" cy="237490"/>
                  </a:xfrm>
                  <a:prstGeom prst="ellipse">
                    <a:avLst/>
                  </a:prstGeom>
                  <a:noFill/>
                  <a:ln>
                    <a:solidFill>
                      <a:schemeClr val="tx1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en-US"/>
                  </a:p>
                </xdr:txBody>
              </xdr:sp>
            </xdr:grpSp>
            <xdr:grpSp>
              <xdr:nvGrpSpPr>
                <xdr:cNvPr id="25" name="Group 24">
                  <a:extLst>
                    <a:ext uri="{FF2B5EF4-FFF2-40B4-BE49-F238E27FC236}">
                      <a16:creationId xmlns:a16="http://schemas.microsoft.com/office/drawing/2014/main" id="{09ACA456-97BA-4183-BB8D-16BF197D1D7B}"/>
                    </a:ext>
                  </a:extLst>
                </xdr:cNvPr>
                <xdr:cNvGrpSpPr/>
              </xdr:nvGrpSpPr>
              <xdr:grpSpPr>
                <a:xfrm>
                  <a:off x="1808446" y="1428750"/>
                  <a:ext cx="571500" cy="358140"/>
                  <a:chOff x="1832491" y="0"/>
                  <a:chExt cx="892454" cy="815652"/>
                </a:xfrm>
              </xdr:grpSpPr>
              <xdr:grpSp>
                <xdr:nvGrpSpPr>
                  <xdr:cNvPr id="41" name="Group 40">
                    <a:extLst>
                      <a:ext uri="{FF2B5EF4-FFF2-40B4-BE49-F238E27FC236}">
                        <a16:creationId xmlns:a16="http://schemas.microsoft.com/office/drawing/2014/main" id="{F63ECEEC-F700-426B-B70A-6BB2B32B1FF1}"/>
                      </a:ext>
                    </a:extLst>
                  </xdr:cNvPr>
                  <xdr:cNvGrpSpPr/>
                </xdr:nvGrpSpPr>
                <xdr:grpSpPr>
                  <a:xfrm>
                    <a:off x="1832491" y="457200"/>
                    <a:ext cx="892454" cy="358452"/>
                    <a:chOff x="1832491" y="0"/>
                    <a:chExt cx="892454" cy="358452"/>
                  </a:xfrm>
                </xdr:grpSpPr>
                <xdr:sp macro="" textlink="">
                  <xdr:nvSpPr>
                    <xdr:cNvPr id="45" name="Freeform: Shape 44">
                      <a:extLst>
                        <a:ext uri="{FF2B5EF4-FFF2-40B4-BE49-F238E27FC236}">
                          <a16:creationId xmlns:a16="http://schemas.microsoft.com/office/drawing/2014/main" id="{E1980B67-DD26-413F-B112-22B8C2C71329}"/>
                        </a:ext>
                      </a:extLst>
                    </xdr:cNvPr>
                    <xdr:cNvSpPr/>
                  </xdr:nvSpPr>
                  <xdr:spPr>
                    <a:xfrm>
                      <a:off x="1832491" y="0"/>
                      <a:ext cx="446227" cy="343822"/>
                    </a:xfrm>
                    <a:custGeom>
                      <a:avLst/>
                      <a:gdLst>
                        <a:gd name="connsiteX0" fmla="*/ 0 w 446227"/>
                        <a:gd name="connsiteY0" fmla="*/ 343821 h 343821"/>
                        <a:gd name="connsiteX1" fmla="*/ 219456 w 446227"/>
                        <a:gd name="connsiteY1" fmla="*/ 6 h 343821"/>
                        <a:gd name="connsiteX2" fmla="*/ 446227 w 446227"/>
                        <a:gd name="connsiteY2" fmla="*/ 336506 h 343821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</a:cxnLst>
                      <a:rect l="l" t="t" r="r" b="b"/>
                      <a:pathLst>
                        <a:path w="446227" h="343821">
                          <a:moveTo>
                            <a:pt x="0" y="343821"/>
                          </a:moveTo>
                          <a:cubicBezTo>
                            <a:pt x="72542" y="172523"/>
                            <a:pt x="145085" y="1225"/>
                            <a:pt x="219456" y="6"/>
                          </a:cubicBezTo>
                          <a:cubicBezTo>
                            <a:pt x="293827" y="-1213"/>
                            <a:pt x="370027" y="167646"/>
                            <a:pt x="446227" y="336506"/>
                          </a:cubicBezTo>
                        </a:path>
                      </a:pathLst>
                    </a:custGeom>
                    <a:noFill/>
                    <a:ln w="25400">
                      <a:solidFill>
                        <a:schemeClr val="accent4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ot="0" spcFirstLastPara="0" vert="horz" wrap="square" lIns="91440" tIns="45720" rIns="91440" bIns="45720" numCol="1" spcCol="0" rtlCol="0" fromWordArt="0" anchor="ctr" anchorCtr="0" forceAA="0" compatLnSpc="1">
                      <a:prstTxWarp prst="textNoShape">
                        <a:avLst/>
                      </a:prstTxWarp>
                      <a:noAutofit/>
                    </a:bodyPr>
                    <a:lstStyle/>
                    <a:p>
                      <a:endParaRPr lang="en-US"/>
                    </a:p>
                  </xdr:txBody>
                </xdr:sp>
                <xdr:sp macro="" textlink="">
                  <xdr:nvSpPr>
                    <xdr:cNvPr id="46" name="Freeform: Shape 45">
                      <a:extLst>
                        <a:ext uri="{FF2B5EF4-FFF2-40B4-BE49-F238E27FC236}">
                          <a16:creationId xmlns:a16="http://schemas.microsoft.com/office/drawing/2014/main" id="{CC86BBAB-C254-4DB0-812E-09A7AC7CA33B}"/>
                        </a:ext>
                      </a:extLst>
                    </xdr:cNvPr>
                    <xdr:cNvSpPr/>
                  </xdr:nvSpPr>
                  <xdr:spPr>
                    <a:xfrm>
                      <a:off x="2278718" y="14630"/>
                      <a:ext cx="446227" cy="343822"/>
                    </a:xfrm>
                    <a:custGeom>
                      <a:avLst/>
                      <a:gdLst>
                        <a:gd name="connsiteX0" fmla="*/ 0 w 446227"/>
                        <a:gd name="connsiteY0" fmla="*/ 343821 h 343821"/>
                        <a:gd name="connsiteX1" fmla="*/ 219456 w 446227"/>
                        <a:gd name="connsiteY1" fmla="*/ 6 h 343821"/>
                        <a:gd name="connsiteX2" fmla="*/ 446227 w 446227"/>
                        <a:gd name="connsiteY2" fmla="*/ 336506 h 343821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</a:cxnLst>
                      <a:rect l="l" t="t" r="r" b="b"/>
                      <a:pathLst>
                        <a:path w="446227" h="343821">
                          <a:moveTo>
                            <a:pt x="0" y="343821"/>
                          </a:moveTo>
                          <a:cubicBezTo>
                            <a:pt x="72542" y="172523"/>
                            <a:pt x="145085" y="1225"/>
                            <a:pt x="219456" y="6"/>
                          </a:cubicBezTo>
                          <a:cubicBezTo>
                            <a:pt x="293827" y="-1213"/>
                            <a:pt x="370027" y="167646"/>
                            <a:pt x="446227" y="336506"/>
                          </a:cubicBezTo>
                        </a:path>
                      </a:pathLst>
                    </a:custGeom>
                    <a:noFill/>
                    <a:ln w="25400">
                      <a:solidFill>
                        <a:schemeClr val="accent4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ot="0" spcFirstLastPara="0" vert="horz" wrap="square" lIns="91440" tIns="45720" rIns="91440" bIns="45720" numCol="1" spcCol="0" rtlCol="0" fromWordArt="0" anchor="ctr" anchorCtr="0" forceAA="0" compatLnSpc="1">
                      <a:prstTxWarp prst="textNoShape">
                        <a:avLst/>
                      </a:prstTxWarp>
                      <a:noAutofit/>
                    </a:bodyPr>
                    <a:lstStyle/>
                    <a:p>
                      <a:endParaRPr lang="en-US"/>
                    </a:p>
                  </xdr:txBody>
                </xdr:sp>
              </xdr:grpSp>
              <xdr:grpSp>
                <xdr:nvGrpSpPr>
                  <xdr:cNvPr id="42" name="Group 41">
                    <a:extLst>
                      <a:ext uri="{FF2B5EF4-FFF2-40B4-BE49-F238E27FC236}">
                        <a16:creationId xmlns:a16="http://schemas.microsoft.com/office/drawing/2014/main" id="{D5ED10B6-A6CE-4FE4-B35D-503B9D4B83A8}"/>
                      </a:ext>
                    </a:extLst>
                  </xdr:cNvPr>
                  <xdr:cNvGrpSpPr/>
                </xdr:nvGrpSpPr>
                <xdr:grpSpPr>
                  <a:xfrm flipV="1">
                    <a:off x="1832491" y="0"/>
                    <a:ext cx="892454" cy="358452"/>
                    <a:chOff x="1832491" y="0"/>
                    <a:chExt cx="892454" cy="358452"/>
                  </a:xfrm>
                </xdr:grpSpPr>
                <xdr:sp macro="" textlink="">
                  <xdr:nvSpPr>
                    <xdr:cNvPr id="43" name="Freeform: Shape 42">
                      <a:extLst>
                        <a:ext uri="{FF2B5EF4-FFF2-40B4-BE49-F238E27FC236}">
                          <a16:creationId xmlns:a16="http://schemas.microsoft.com/office/drawing/2014/main" id="{28446ED9-BFF0-4255-95DB-FCF45157DA66}"/>
                        </a:ext>
                      </a:extLst>
                    </xdr:cNvPr>
                    <xdr:cNvSpPr/>
                  </xdr:nvSpPr>
                  <xdr:spPr>
                    <a:xfrm>
                      <a:off x="1832491" y="0"/>
                      <a:ext cx="446227" cy="343822"/>
                    </a:xfrm>
                    <a:custGeom>
                      <a:avLst/>
                      <a:gdLst>
                        <a:gd name="connsiteX0" fmla="*/ 0 w 446227"/>
                        <a:gd name="connsiteY0" fmla="*/ 343821 h 343821"/>
                        <a:gd name="connsiteX1" fmla="*/ 219456 w 446227"/>
                        <a:gd name="connsiteY1" fmla="*/ 6 h 343821"/>
                        <a:gd name="connsiteX2" fmla="*/ 446227 w 446227"/>
                        <a:gd name="connsiteY2" fmla="*/ 336506 h 343821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</a:cxnLst>
                      <a:rect l="l" t="t" r="r" b="b"/>
                      <a:pathLst>
                        <a:path w="446227" h="343821">
                          <a:moveTo>
                            <a:pt x="0" y="343821"/>
                          </a:moveTo>
                          <a:cubicBezTo>
                            <a:pt x="72542" y="172523"/>
                            <a:pt x="145085" y="1225"/>
                            <a:pt x="219456" y="6"/>
                          </a:cubicBezTo>
                          <a:cubicBezTo>
                            <a:pt x="293827" y="-1213"/>
                            <a:pt x="370027" y="167646"/>
                            <a:pt x="446227" y="336506"/>
                          </a:cubicBezTo>
                        </a:path>
                      </a:pathLst>
                    </a:custGeom>
                    <a:noFill/>
                    <a:ln w="25400"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ot="0" spcFirstLastPara="0" vert="horz" wrap="square" lIns="91440" tIns="45720" rIns="91440" bIns="45720" numCol="1" spcCol="0" rtlCol="0" fromWordArt="0" anchor="ctr" anchorCtr="0" forceAA="0" compatLnSpc="1">
                      <a:prstTxWarp prst="textNoShape">
                        <a:avLst/>
                      </a:prstTxWarp>
                      <a:noAutofit/>
                    </a:bodyPr>
                    <a:lstStyle/>
                    <a:p>
                      <a:endParaRPr lang="en-US"/>
                    </a:p>
                  </xdr:txBody>
                </xdr:sp>
                <xdr:sp macro="" textlink="">
                  <xdr:nvSpPr>
                    <xdr:cNvPr id="44" name="Freeform: Shape 43">
                      <a:extLst>
                        <a:ext uri="{FF2B5EF4-FFF2-40B4-BE49-F238E27FC236}">
                          <a16:creationId xmlns:a16="http://schemas.microsoft.com/office/drawing/2014/main" id="{72B75E14-5361-4305-821D-9909517E4861}"/>
                        </a:ext>
                      </a:extLst>
                    </xdr:cNvPr>
                    <xdr:cNvSpPr/>
                  </xdr:nvSpPr>
                  <xdr:spPr>
                    <a:xfrm>
                      <a:off x="2278718" y="14630"/>
                      <a:ext cx="446227" cy="343822"/>
                    </a:xfrm>
                    <a:custGeom>
                      <a:avLst/>
                      <a:gdLst>
                        <a:gd name="connsiteX0" fmla="*/ 0 w 446227"/>
                        <a:gd name="connsiteY0" fmla="*/ 343821 h 343821"/>
                        <a:gd name="connsiteX1" fmla="*/ 219456 w 446227"/>
                        <a:gd name="connsiteY1" fmla="*/ 6 h 343821"/>
                        <a:gd name="connsiteX2" fmla="*/ 446227 w 446227"/>
                        <a:gd name="connsiteY2" fmla="*/ 336506 h 343821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</a:cxnLst>
                      <a:rect l="l" t="t" r="r" b="b"/>
                      <a:pathLst>
                        <a:path w="446227" h="343821">
                          <a:moveTo>
                            <a:pt x="0" y="343821"/>
                          </a:moveTo>
                          <a:cubicBezTo>
                            <a:pt x="72542" y="172523"/>
                            <a:pt x="145085" y="1225"/>
                            <a:pt x="219456" y="6"/>
                          </a:cubicBezTo>
                          <a:cubicBezTo>
                            <a:pt x="293827" y="-1213"/>
                            <a:pt x="370027" y="167646"/>
                            <a:pt x="446227" y="336506"/>
                          </a:cubicBezTo>
                        </a:path>
                      </a:pathLst>
                    </a:custGeom>
                    <a:noFill/>
                    <a:ln w="25400"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ot="0" spcFirstLastPara="0" vert="horz" wrap="square" lIns="91440" tIns="45720" rIns="91440" bIns="45720" numCol="1" spcCol="0" rtlCol="0" fromWordArt="0" anchor="ctr" anchorCtr="0" forceAA="0" compatLnSpc="1">
                      <a:prstTxWarp prst="textNoShape">
                        <a:avLst/>
                      </a:prstTxWarp>
                      <a:noAutofit/>
                    </a:bodyPr>
                    <a:lstStyle/>
                    <a:p>
                      <a:endParaRPr lang="en-US"/>
                    </a:p>
                  </xdr:txBody>
                </xdr:sp>
              </xdr:grpSp>
            </xdr:grpSp>
            <xdr:cxnSp macro="">
              <xdr:nvCxnSpPr>
                <xdr:cNvPr id="26" name="Straight Connector 25">
                  <a:extLst>
                    <a:ext uri="{FF2B5EF4-FFF2-40B4-BE49-F238E27FC236}">
                      <a16:creationId xmlns:a16="http://schemas.microsoft.com/office/drawing/2014/main" id="{6A8EEA4C-7909-420E-886A-E32862053D0F}"/>
                    </a:ext>
                  </a:extLst>
                </xdr:cNvPr>
                <xdr:cNvCxnSpPr/>
              </xdr:nvCxnSpPr>
              <xdr:spPr>
                <a:xfrm flipV="1">
                  <a:off x="1138695" y="2228850"/>
                  <a:ext cx="1951711" cy="8890"/>
                </a:xfrm>
                <a:prstGeom prst="line">
                  <a:avLst/>
                </a:prstGeom>
                <a:ln w="25400">
                  <a:solidFill>
                    <a:schemeClr val="accent4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27" name="Group 26">
                  <a:extLst>
                    <a:ext uri="{FF2B5EF4-FFF2-40B4-BE49-F238E27FC236}">
                      <a16:creationId xmlns:a16="http://schemas.microsoft.com/office/drawing/2014/main" id="{A59B7488-15EC-472B-8271-991DA39D585D}"/>
                    </a:ext>
                  </a:extLst>
                </xdr:cNvPr>
                <xdr:cNvGrpSpPr/>
              </xdr:nvGrpSpPr>
              <xdr:grpSpPr>
                <a:xfrm>
                  <a:off x="1235075" y="2235200"/>
                  <a:ext cx="342900" cy="945377"/>
                  <a:chOff x="371475" y="0"/>
                  <a:chExt cx="342900" cy="945377"/>
                </a:xfrm>
              </xdr:grpSpPr>
              <xdr:grpSp>
                <xdr:nvGrpSpPr>
                  <xdr:cNvPr id="37" name="Group 36">
                    <a:extLst>
                      <a:ext uri="{FF2B5EF4-FFF2-40B4-BE49-F238E27FC236}">
                        <a16:creationId xmlns:a16="http://schemas.microsoft.com/office/drawing/2014/main" id="{01F34851-D282-4A32-BD97-F05411CF9537}"/>
                      </a:ext>
                    </a:extLst>
                  </xdr:cNvPr>
                  <xdr:cNvGrpSpPr/>
                </xdr:nvGrpSpPr>
                <xdr:grpSpPr>
                  <a:xfrm>
                    <a:off x="371475" y="0"/>
                    <a:ext cx="342900" cy="945377"/>
                    <a:chOff x="371475" y="0"/>
                    <a:chExt cx="342900" cy="945377"/>
                  </a:xfrm>
                </xdr:grpSpPr>
                <xdr:sp macro="" textlink="">
                  <xdr:nvSpPr>
                    <xdr:cNvPr id="39" name="Oval 38">
                      <a:extLst>
                        <a:ext uri="{FF2B5EF4-FFF2-40B4-BE49-F238E27FC236}">
                          <a16:creationId xmlns:a16="http://schemas.microsoft.com/office/drawing/2014/main" id="{3008C52D-D661-45DF-BF56-D926A97F706B}"/>
                        </a:ext>
                      </a:extLst>
                    </xdr:cNvPr>
                    <xdr:cNvSpPr/>
                  </xdr:nvSpPr>
                  <xdr:spPr>
                    <a:xfrm>
                      <a:off x="371475" y="685800"/>
                      <a:ext cx="342900" cy="259577"/>
                    </a:xfrm>
                    <a:prstGeom prst="ellipse">
                      <a:avLst/>
                    </a:prstGeom>
                    <a:noFill/>
                    <a:ln>
                      <a:solidFill>
                        <a:srgbClr val="FFC000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ot="0" spcFirstLastPara="0" vert="horz" wrap="square" lIns="91440" tIns="45720" rIns="91440" bIns="45720" numCol="1" spcCol="0" rtlCol="0" fromWordArt="0" anchor="ctr" anchorCtr="0" forceAA="0" compatLnSpc="1">
                      <a:prstTxWarp prst="textNoShape">
                        <a:avLst/>
                      </a:prstTxWarp>
                      <a:noAutofit/>
                    </a:bodyPr>
                    <a:lstStyle/>
                    <a:p>
                      <a:endParaRPr lang="en-US"/>
                    </a:p>
                  </xdr:txBody>
                </xdr:sp>
                <xdr:cxnSp macro="">
                  <xdr:nvCxnSpPr>
                    <xdr:cNvPr id="40" name="Straight Connector 39">
                      <a:extLst>
                        <a:ext uri="{FF2B5EF4-FFF2-40B4-BE49-F238E27FC236}">
                          <a16:creationId xmlns:a16="http://schemas.microsoft.com/office/drawing/2014/main" id="{35A79C60-782D-4BF6-9B79-0A8981241C6E}"/>
                        </a:ext>
                      </a:extLst>
                    </xdr:cNvPr>
                    <xdr:cNvCxnSpPr/>
                  </xdr:nvCxnSpPr>
                  <xdr:spPr>
                    <a:xfrm flipV="1">
                      <a:off x="523875" y="0"/>
                      <a:ext cx="0" cy="685800"/>
                    </a:xfrm>
                    <a:prstGeom prst="line">
                      <a:avLst/>
                    </a:prstGeom>
                    <a:ln w="25400">
                      <a:solidFill>
                        <a:schemeClr val="accent4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sp macro="" textlink="">
                <xdr:nvSpPr>
                  <xdr:cNvPr id="38" name="Freeform: Shape 37">
                    <a:extLst>
                      <a:ext uri="{FF2B5EF4-FFF2-40B4-BE49-F238E27FC236}">
                        <a16:creationId xmlns:a16="http://schemas.microsoft.com/office/drawing/2014/main" id="{CC85457D-FD05-4B9D-878B-4E016225D5C9}"/>
                      </a:ext>
                    </a:extLst>
                  </xdr:cNvPr>
                  <xdr:cNvSpPr/>
                </xdr:nvSpPr>
                <xdr:spPr>
                  <a:xfrm>
                    <a:off x="441325" y="800101"/>
                    <a:ext cx="222250" cy="86526"/>
                  </a:xfrm>
                  <a:custGeom>
                    <a:avLst/>
                    <a:gdLst>
                      <a:gd name="connsiteX0" fmla="*/ 0 w 908050"/>
                      <a:gd name="connsiteY0" fmla="*/ 222257 h 457207"/>
                      <a:gd name="connsiteX1" fmla="*/ 228600 w 908050"/>
                      <a:gd name="connsiteY1" fmla="*/ 7 h 457207"/>
                      <a:gd name="connsiteX2" fmla="*/ 450850 w 908050"/>
                      <a:gd name="connsiteY2" fmla="*/ 228607 h 457207"/>
                      <a:gd name="connsiteX3" fmla="*/ 679450 w 908050"/>
                      <a:gd name="connsiteY3" fmla="*/ 457207 h 457207"/>
                      <a:gd name="connsiteX4" fmla="*/ 908050 w 908050"/>
                      <a:gd name="connsiteY4" fmla="*/ 228607 h 457207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</a:cxnLst>
                    <a:rect l="l" t="t" r="r" b="b"/>
                    <a:pathLst>
                      <a:path w="908050" h="457207">
                        <a:moveTo>
                          <a:pt x="0" y="222257"/>
                        </a:moveTo>
                        <a:cubicBezTo>
                          <a:pt x="76729" y="110603"/>
                          <a:pt x="153458" y="-1051"/>
                          <a:pt x="228600" y="7"/>
                        </a:cubicBezTo>
                        <a:cubicBezTo>
                          <a:pt x="303742" y="1065"/>
                          <a:pt x="375708" y="152407"/>
                          <a:pt x="450850" y="228607"/>
                        </a:cubicBezTo>
                        <a:cubicBezTo>
                          <a:pt x="525992" y="304807"/>
                          <a:pt x="603250" y="457207"/>
                          <a:pt x="679450" y="457207"/>
                        </a:cubicBezTo>
                        <a:cubicBezTo>
                          <a:pt x="755650" y="457207"/>
                          <a:pt x="831850" y="342907"/>
                          <a:pt x="908050" y="228607"/>
                        </a:cubicBezTo>
                      </a:path>
                    </a:pathLst>
                  </a:custGeom>
                  <a:noFill/>
                  <a:ln>
                    <a:solidFill>
                      <a:schemeClr val="accent4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en-US"/>
                  </a:p>
                </xdr:txBody>
              </xdr:sp>
            </xdr:grpSp>
            <xdr:cxnSp macro="">
              <xdr:nvCxnSpPr>
                <xdr:cNvPr id="29" name="Straight Arrow Connector 28">
                  <a:extLst>
                    <a:ext uri="{FF2B5EF4-FFF2-40B4-BE49-F238E27FC236}">
                      <a16:creationId xmlns:a16="http://schemas.microsoft.com/office/drawing/2014/main" id="{279FF4A2-7261-4D43-B58A-76E9FF155DAA}"/>
                    </a:ext>
                  </a:extLst>
                </xdr:cNvPr>
                <xdr:cNvCxnSpPr/>
              </xdr:nvCxnSpPr>
              <xdr:spPr>
                <a:xfrm flipV="1">
                  <a:off x="2647950" y="2927350"/>
                  <a:ext cx="342900" cy="336550"/>
                </a:xfrm>
                <a:prstGeom prst="straightConnector1">
                  <a:avLst/>
                </a:prstGeom>
                <a:ln w="22225">
                  <a:solidFill>
                    <a:schemeClr val="accent4"/>
                  </a:solidFill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31" name="Text Box 2">
                  <a:extLst>
                    <a:ext uri="{FF2B5EF4-FFF2-40B4-BE49-F238E27FC236}">
                      <a16:creationId xmlns:a16="http://schemas.microsoft.com/office/drawing/2014/main" id="{9F1E3EF9-10F6-42A7-8042-6363F26D84E9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009650" y="3335809"/>
                  <a:ext cx="685800" cy="22860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rot="0" vert="horz" wrap="square" lIns="18288" tIns="18288" rIns="18288" bIns="18288" anchor="ctr" anchorCtr="0">
                  <a:noAutofit/>
                </a:bodyPr>
                <a:lstStyle/>
                <a:p>
                  <a:pPr marL="0" marR="0">
                    <a:lnSpc>
                      <a:spcPct val="107000"/>
                    </a:lnSpc>
                    <a:spcBef>
                      <a:spcPts val="0"/>
                    </a:spcBef>
                    <a:spcAft>
                      <a:spcPts val="800"/>
                    </a:spcAft>
                  </a:pPr>
                  <a:r>
                    <a:rPr lang="en-US" sz="1100">
                      <a:effectLst/>
                      <a:latin typeface="Calibri" panose="020F0502020204030204" pitchFamily="34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GR</a:t>
                  </a:r>
                </a:p>
              </xdr:txBody>
            </xdr:sp>
            <xdr:sp macro="" textlink="">
              <xdr:nvSpPr>
                <xdr:cNvPr id="32" name="Text Box 2">
                  <a:extLst>
                    <a:ext uri="{FF2B5EF4-FFF2-40B4-BE49-F238E27FC236}">
                      <a16:creationId xmlns:a16="http://schemas.microsoft.com/office/drawing/2014/main" id="{3476B65D-09D6-4C01-8322-B7CA3EF53C97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590800" y="3371850"/>
                  <a:ext cx="571500" cy="22860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rot="0" vert="horz" wrap="square" lIns="18288" tIns="18288" rIns="18288" bIns="18288" anchor="ctr" anchorCtr="0">
                  <a:noAutofit/>
                </a:bodyPr>
                <a:lstStyle/>
                <a:p>
                  <a:pPr marL="0" marR="0">
                    <a:lnSpc>
                      <a:spcPct val="107000"/>
                    </a:lnSpc>
                    <a:spcBef>
                      <a:spcPts val="0"/>
                    </a:spcBef>
                    <a:spcAft>
                      <a:spcPts val="800"/>
                    </a:spcAft>
                  </a:pPr>
                  <a:r>
                    <a:rPr lang="en-US" sz="1100">
                      <a:effectLst/>
                      <a:latin typeface="Calibri" panose="020F0502020204030204" pitchFamily="34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CLR</a:t>
                  </a:r>
                </a:p>
              </xdr:txBody>
            </xdr:sp>
          </xdr:grpSp>
        </xdr:grp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CD3268F4-8E11-403F-8322-2D28EB2F6AF7}"/>
              </a:ext>
            </a:extLst>
          </xdr:cNvPr>
          <xdr:cNvGrpSpPr/>
        </xdr:nvGrpSpPr>
        <xdr:grpSpPr>
          <a:xfrm>
            <a:off x="13220700" y="2732405"/>
            <a:ext cx="620582" cy="243969"/>
            <a:chOff x="3314700" y="2884805"/>
            <a:chExt cx="620582" cy="243969"/>
          </a:xfrm>
        </xdr:grpSpPr>
        <xdr:sp macro="" textlink="">
          <xdr:nvSpPr>
            <xdr:cNvPr id="6" name="Text Box 63">
              <a:extLst>
                <a:ext uri="{FF2B5EF4-FFF2-40B4-BE49-F238E27FC236}">
                  <a16:creationId xmlns:a16="http://schemas.microsoft.com/office/drawing/2014/main" id="{DA3FC3B3-4F87-4EFF-B0A9-A4F251D6A9A6}"/>
                </a:ext>
              </a:extLst>
            </xdr:cNvPr>
            <xdr:cNvSpPr txBox="1"/>
          </xdr:nvSpPr>
          <xdr:spPr>
            <a:xfrm>
              <a:off x="3735004" y="2893395"/>
              <a:ext cx="190500" cy="235379"/>
            </a:xfrm>
            <a:prstGeom prst="rect">
              <a:avLst/>
            </a:prstGeom>
            <a:solidFill>
              <a:sysClr val="window" lastClr="FFFFFF"/>
            </a:solidFill>
            <a:ln w="6350">
              <a:noFill/>
            </a:ln>
          </xdr:spPr>
          <xdr:txBody>
            <a:bodyPr rot="0" spcFirstLastPara="0" vert="horz" wrap="square" lIns="18288" tIns="18288" rIns="18288" bIns="18288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>
                <a:lnSpc>
                  <a:spcPct val="107000"/>
                </a:lnSpc>
                <a:spcBef>
                  <a:spcPts val="0"/>
                </a:spcBef>
                <a:spcAft>
                  <a:spcPts val="800"/>
                </a:spcAft>
              </a:pPr>
              <a:r>
                <a:rPr lang="en-US" sz="800">
                  <a:solidFill>
                    <a:srgbClr val="000000"/>
                  </a:solidFill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M1</a:t>
              </a:r>
              <a:endParaRPr lang="en-US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7" name="Oval 6">
              <a:extLst>
                <a:ext uri="{FF2B5EF4-FFF2-40B4-BE49-F238E27FC236}">
                  <a16:creationId xmlns:a16="http://schemas.microsoft.com/office/drawing/2014/main" id="{48D48CA8-0EAB-44F8-8EED-31FE1A542975}"/>
                </a:ext>
              </a:extLst>
            </xdr:cNvPr>
            <xdr:cNvSpPr/>
          </xdr:nvSpPr>
          <xdr:spPr>
            <a:xfrm rot="16200000">
              <a:off x="3695706" y="2882718"/>
              <a:ext cx="237490" cy="241663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8" name="Freeform: Shape 7">
              <a:extLst>
                <a:ext uri="{FF2B5EF4-FFF2-40B4-BE49-F238E27FC236}">
                  <a16:creationId xmlns:a16="http://schemas.microsoft.com/office/drawing/2014/main" id="{98EE777C-C67F-48CD-92B7-D97BD8C682FB}"/>
                </a:ext>
              </a:extLst>
            </xdr:cNvPr>
            <xdr:cNvSpPr/>
          </xdr:nvSpPr>
          <xdr:spPr>
            <a:xfrm rot="16200000">
              <a:off x="3311510" y="3002744"/>
              <a:ext cx="107879" cy="101499"/>
            </a:xfrm>
            <a:custGeom>
              <a:avLst/>
              <a:gdLst>
                <a:gd name="connsiteX0" fmla="*/ 0 w 446227"/>
                <a:gd name="connsiteY0" fmla="*/ 343821 h 343821"/>
                <a:gd name="connsiteX1" fmla="*/ 219456 w 446227"/>
                <a:gd name="connsiteY1" fmla="*/ 6 h 343821"/>
                <a:gd name="connsiteX2" fmla="*/ 446227 w 446227"/>
                <a:gd name="connsiteY2" fmla="*/ 336506 h 34382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446227" h="343821">
                  <a:moveTo>
                    <a:pt x="0" y="343821"/>
                  </a:moveTo>
                  <a:cubicBezTo>
                    <a:pt x="72542" y="172523"/>
                    <a:pt x="145085" y="1225"/>
                    <a:pt x="219456" y="6"/>
                  </a:cubicBezTo>
                  <a:cubicBezTo>
                    <a:pt x="293827" y="-1213"/>
                    <a:pt x="370027" y="167646"/>
                    <a:pt x="446227" y="336506"/>
                  </a:cubicBezTo>
                </a:path>
              </a:pathLst>
            </a:cu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9" name="Freeform: Shape 8">
              <a:extLst>
                <a:ext uri="{FF2B5EF4-FFF2-40B4-BE49-F238E27FC236}">
                  <a16:creationId xmlns:a16="http://schemas.microsoft.com/office/drawing/2014/main" id="{225598A5-A184-4985-BDB6-5A6856C39303}"/>
                </a:ext>
              </a:extLst>
            </xdr:cNvPr>
            <xdr:cNvSpPr/>
          </xdr:nvSpPr>
          <xdr:spPr>
            <a:xfrm rot="16200000">
              <a:off x="3316100" y="2901246"/>
              <a:ext cx="107880" cy="101499"/>
            </a:xfrm>
            <a:custGeom>
              <a:avLst/>
              <a:gdLst>
                <a:gd name="connsiteX0" fmla="*/ 0 w 446227"/>
                <a:gd name="connsiteY0" fmla="*/ 343821 h 343821"/>
                <a:gd name="connsiteX1" fmla="*/ 219456 w 446227"/>
                <a:gd name="connsiteY1" fmla="*/ 6 h 343821"/>
                <a:gd name="connsiteX2" fmla="*/ 446227 w 446227"/>
                <a:gd name="connsiteY2" fmla="*/ 336506 h 34382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446227" h="343821">
                  <a:moveTo>
                    <a:pt x="0" y="343821"/>
                  </a:moveTo>
                  <a:cubicBezTo>
                    <a:pt x="72542" y="172523"/>
                    <a:pt x="145085" y="1225"/>
                    <a:pt x="219456" y="6"/>
                  </a:cubicBezTo>
                  <a:cubicBezTo>
                    <a:pt x="293827" y="-1213"/>
                    <a:pt x="370027" y="167646"/>
                    <a:pt x="446227" y="336506"/>
                  </a:cubicBezTo>
                </a:path>
              </a:pathLst>
            </a:cu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cxnSp macro="">
          <xdr:nvCxnSpPr>
            <xdr:cNvPr id="10" name="Straight Connector 9">
              <a:extLst>
                <a:ext uri="{FF2B5EF4-FFF2-40B4-BE49-F238E27FC236}">
                  <a16:creationId xmlns:a16="http://schemas.microsoft.com/office/drawing/2014/main" id="{080E8CFD-A904-4D1D-8476-A22F348F2632}"/>
                </a:ext>
              </a:extLst>
            </xdr:cNvPr>
            <xdr:cNvCxnSpPr/>
          </xdr:nvCxnSpPr>
          <xdr:spPr>
            <a:xfrm flipH="1">
              <a:off x="3412857" y="3003550"/>
              <a:ext cx="258806" cy="635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22</xdr:col>
      <xdr:colOff>300991</xdr:colOff>
      <xdr:row>0</xdr:row>
      <xdr:rowOff>180975</xdr:rowOff>
    </xdr:from>
    <xdr:to>
      <xdr:col>25</xdr:col>
      <xdr:colOff>419101</xdr:colOff>
      <xdr:row>20</xdr:row>
      <xdr:rowOff>177165</xdr:rowOff>
    </xdr:to>
    <xdr:grpSp>
      <xdr:nvGrpSpPr>
        <xdr:cNvPr id="94" name="Group 93">
          <a:extLst>
            <a:ext uri="{FF2B5EF4-FFF2-40B4-BE49-F238E27FC236}">
              <a16:creationId xmlns:a16="http://schemas.microsoft.com/office/drawing/2014/main" id="{B44C8100-AE72-4DD1-BA5E-37C07FD55D8E}"/>
            </a:ext>
          </a:extLst>
        </xdr:cNvPr>
        <xdr:cNvGrpSpPr/>
      </xdr:nvGrpSpPr>
      <xdr:grpSpPr>
        <a:xfrm>
          <a:off x="13921741" y="179070"/>
          <a:ext cx="1946910" cy="3613785"/>
          <a:chOff x="1196955" y="381000"/>
          <a:chExt cx="2574945" cy="3806190"/>
        </a:xfrm>
      </xdr:grpSpPr>
      <xdr:cxnSp macro="">
        <xdr:nvCxnSpPr>
          <xdr:cNvPr id="95" name="Straight Connector 94">
            <a:extLst>
              <a:ext uri="{FF2B5EF4-FFF2-40B4-BE49-F238E27FC236}">
                <a16:creationId xmlns:a16="http://schemas.microsoft.com/office/drawing/2014/main" id="{60BA2312-D0B8-4E36-82E4-C24AB1C34E64}"/>
              </a:ext>
            </a:extLst>
          </xdr:cNvPr>
          <xdr:cNvCxnSpPr/>
        </xdr:nvCxnSpPr>
        <xdr:spPr>
          <a:xfrm>
            <a:off x="2030730" y="1404983"/>
            <a:ext cx="1485900" cy="0"/>
          </a:xfrm>
          <a:prstGeom prst="line">
            <a:avLst/>
          </a:prstGeom>
          <a:ln w="254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traight Connector 95">
            <a:extLst>
              <a:ext uri="{FF2B5EF4-FFF2-40B4-BE49-F238E27FC236}">
                <a16:creationId xmlns:a16="http://schemas.microsoft.com/office/drawing/2014/main" id="{8F47918E-587D-4129-924B-8994B1BC4987}"/>
              </a:ext>
            </a:extLst>
          </xdr:cNvPr>
          <xdr:cNvCxnSpPr/>
        </xdr:nvCxnSpPr>
        <xdr:spPr>
          <a:xfrm>
            <a:off x="2707640" y="1404983"/>
            <a:ext cx="0" cy="495338"/>
          </a:xfrm>
          <a:prstGeom prst="line">
            <a:avLst/>
          </a:prstGeom>
          <a:ln w="254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Straight Arrow Connector 96">
            <a:extLst>
              <a:ext uri="{FF2B5EF4-FFF2-40B4-BE49-F238E27FC236}">
                <a16:creationId xmlns:a16="http://schemas.microsoft.com/office/drawing/2014/main" id="{B75FD38A-2F17-4881-B8FC-67367A7EE085}"/>
              </a:ext>
            </a:extLst>
          </xdr:cNvPr>
          <xdr:cNvCxnSpPr/>
        </xdr:nvCxnSpPr>
        <xdr:spPr>
          <a:xfrm>
            <a:off x="3435350" y="2730137"/>
            <a:ext cx="0" cy="1090910"/>
          </a:xfrm>
          <a:prstGeom prst="straightConnector1">
            <a:avLst/>
          </a:prstGeom>
          <a:ln w="25400">
            <a:solidFill>
              <a:schemeClr val="accent4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8" name="Group 97">
            <a:extLst>
              <a:ext uri="{FF2B5EF4-FFF2-40B4-BE49-F238E27FC236}">
                <a16:creationId xmlns:a16="http://schemas.microsoft.com/office/drawing/2014/main" id="{7F6EA7A5-33E2-40B4-BE8E-046A45468B55}"/>
              </a:ext>
            </a:extLst>
          </xdr:cNvPr>
          <xdr:cNvGrpSpPr/>
        </xdr:nvGrpSpPr>
        <xdr:grpSpPr>
          <a:xfrm>
            <a:off x="1196955" y="381000"/>
            <a:ext cx="2574945" cy="3806190"/>
            <a:chOff x="587355" y="0"/>
            <a:chExt cx="2574945" cy="3600450"/>
          </a:xfrm>
        </xdr:grpSpPr>
        <xdr:cxnSp macro="">
          <xdr:nvCxnSpPr>
            <xdr:cNvPr id="99" name="Straight Connector 98">
              <a:extLst>
                <a:ext uri="{FF2B5EF4-FFF2-40B4-BE49-F238E27FC236}">
                  <a16:creationId xmlns:a16="http://schemas.microsoft.com/office/drawing/2014/main" id="{4B370AE0-8185-47D7-9FAF-088D33BFAB48}"/>
                </a:ext>
              </a:extLst>
            </xdr:cNvPr>
            <xdr:cNvCxnSpPr/>
          </xdr:nvCxnSpPr>
          <xdr:spPr>
            <a:xfrm>
              <a:off x="2094230" y="1784350"/>
              <a:ext cx="0" cy="448384"/>
            </a:xfrm>
            <a:prstGeom prst="line">
              <a:avLst/>
            </a:prstGeom>
            <a:ln w="25400">
              <a:solidFill>
                <a:schemeClr val="accent4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00" name="Group 99">
              <a:extLst>
                <a:ext uri="{FF2B5EF4-FFF2-40B4-BE49-F238E27FC236}">
                  <a16:creationId xmlns:a16="http://schemas.microsoft.com/office/drawing/2014/main" id="{D6182FF4-FF14-464F-A585-2BBC33B610F8}"/>
                </a:ext>
              </a:extLst>
            </xdr:cNvPr>
            <xdr:cNvGrpSpPr/>
          </xdr:nvGrpSpPr>
          <xdr:grpSpPr>
            <a:xfrm>
              <a:off x="587355" y="0"/>
              <a:ext cx="2574945" cy="3600450"/>
              <a:chOff x="587355" y="0"/>
              <a:chExt cx="2574945" cy="3600450"/>
            </a:xfrm>
          </xdr:grpSpPr>
          <xdr:grpSp>
            <xdr:nvGrpSpPr>
              <xdr:cNvPr id="101" name="Group 100">
                <a:extLst>
                  <a:ext uri="{FF2B5EF4-FFF2-40B4-BE49-F238E27FC236}">
                    <a16:creationId xmlns:a16="http://schemas.microsoft.com/office/drawing/2014/main" id="{27D643EA-0CC8-43E7-A4E1-CFECD5F42E22}"/>
                  </a:ext>
                </a:extLst>
              </xdr:cNvPr>
              <xdr:cNvGrpSpPr/>
            </xdr:nvGrpSpPr>
            <xdr:grpSpPr>
              <a:xfrm>
                <a:off x="1059180" y="57150"/>
                <a:ext cx="1036320" cy="914400"/>
                <a:chOff x="944880" y="0"/>
                <a:chExt cx="1036320" cy="914400"/>
              </a:xfrm>
            </xdr:grpSpPr>
            <xdr:cxnSp macro="">
              <xdr:nvCxnSpPr>
                <xdr:cNvPr id="132" name="Straight Arrow Connector 131">
                  <a:extLst>
                    <a:ext uri="{FF2B5EF4-FFF2-40B4-BE49-F238E27FC236}">
                      <a16:creationId xmlns:a16="http://schemas.microsoft.com/office/drawing/2014/main" id="{EF93894B-1C2B-410D-94A2-BDF8ABDE9C4F}"/>
                    </a:ext>
                  </a:extLst>
                </xdr:cNvPr>
                <xdr:cNvCxnSpPr/>
              </xdr:nvCxnSpPr>
              <xdr:spPr>
                <a:xfrm flipH="1">
                  <a:off x="944880" y="0"/>
                  <a:ext cx="1028700" cy="0"/>
                </a:xfrm>
                <a:prstGeom prst="straightConnector1">
                  <a:avLst/>
                </a:prstGeom>
                <a:ln w="25400"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3" name="Straight Connector 132">
                  <a:extLst>
                    <a:ext uri="{FF2B5EF4-FFF2-40B4-BE49-F238E27FC236}">
                      <a16:creationId xmlns:a16="http://schemas.microsoft.com/office/drawing/2014/main" id="{5A225393-D602-44D0-9339-9E280600EC5D}"/>
                    </a:ext>
                  </a:extLst>
                </xdr:cNvPr>
                <xdr:cNvCxnSpPr/>
              </xdr:nvCxnSpPr>
              <xdr:spPr>
                <a:xfrm>
                  <a:off x="1981200" y="0"/>
                  <a:ext cx="0" cy="914400"/>
                </a:xfrm>
                <a:prstGeom prst="line">
                  <a:avLst/>
                </a:prstGeom>
                <a:ln w="2540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02" name="Group 101">
                <a:extLst>
                  <a:ext uri="{FF2B5EF4-FFF2-40B4-BE49-F238E27FC236}">
                    <a16:creationId xmlns:a16="http://schemas.microsoft.com/office/drawing/2014/main" id="{353B8E36-4C44-4D38-B23B-8175DCA9BC63}"/>
                  </a:ext>
                </a:extLst>
              </xdr:cNvPr>
              <xdr:cNvGrpSpPr/>
            </xdr:nvGrpSpPr>
            <xdr:grpSpPr>
              <a:xfrm>
                <a:off x="1530350" y="0"/>
                <a:ext cx="435179" cy="637540"/>
                <a:chOff x="1104900" y="0"/>
                <a:chExt cx="435179" cy="637540"/>
              </a:xfrm>
            </xdr:grpSpPr>
            <xdr:sp macro="" textlink="">
              <xdr:nvSpPr>
                <xdr:cNvPr id="126" name="Text Box 18">
                  <a:extLst>
                    <a:ext uri="{FF2B5EF4-FFF2-40B4-BE49-F238E27FC236}">
                      <a16:creationId xmlns:a16="http://schemas.microsoft.com/office/drawing/2014/main" id="{686E1F56-2D9D-48AE-BCAF-0606F0327264}"/>
                    </a:ext>
                  </a:extLst>
                </xdr:cNvPr>
                <xdr:cNvSpPr txBox="1"/>
              </xdr:nvSpPr>
              <xdr:spPr>
                <a:xfrm>
                  <a:off x="1123950" y="404683"/>
                  <a:ext cx="416129" cy="222872"/>
                </a:xfrm>
                <a:prstGeom prst="rect">
                  <a:avLst/>
                </a:prstGeom>
                <a:solidFill>
                  <a:schemeClr val="lt1"/>
                </a:solidFill>
                <a:ln w="6350">
                  <a:noFill/>
                </a:ln>
              </xdr:spPr>
              <xdr:txBody>
                <a:bodyPr rot="0" spcFirstLastPara="0" vert="horz" wrap="square" lIns="18288" tIns="18288" rIns="18288" bIns="18288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 marL="0" marR="0">
                    <a:lnSpc>
                      <a:spcPct val="107000"/>
                    </a:lnSpc>
                    <a:spcBef>
                      <a:spcPts val="0"/>
                    </a:spcBef>
                    <a:spcAft>
                      <a:spcPts val="800"/>
                    </a:spcAft>
                  </a:pPr>
                  <a:r>
                    <a:rPr lang="en-US" sz="800">
                      <a:solidFill>
                        <a:srgbClr val="000000"/>
                      </a:solidFill>
                      <a:effectLst/>
                      <a:latin typeface="Calibri" panose="020F0502020204030204" pitchFamily="34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M3</a:t>
                  </a:r>
                  <a:endParaRPr lang="en-US" sz="11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  <xdr:grpSp>
              <xdr:nvGrpSpPr>
                <xdr:cNvPr id="127" name="Group 126">
                  <a:extLst>
                    <a:ext uri="{FF2B5EF4-FFF2-40B4-BE49-F238E27FC236}">
                      <a16:creationId xmlns:a16="http://schemas.microsoft.com/office/drawing/2014/main" id="{99F4A2B8-A6A2-4310-B54B-1696FE1434E2}"/>
                    </a:ext>
                  </a:extLst>
                </xdr:cNvPr>
                <xdr:cNvGrpSpPr/>
              </xdr:nvGrpSpPr>
              <xdr:grpSpPr>
                <a:xfrm>
                  <a:off x="1123953" y="0"/>
                  <a:ext cx="192024" cy="112471"/>
                  <a:chOff x="5135158" y="0"/>
                  <a:chExt cx="892454" cy="358452"/>
                </a:xfrm>
              </xdr:grpSpPr>
              <xdr:sp macro="" textlink="">
                <xdr:nvSpPr>
                  <xdr:cNvPr id="130" name="Freeform: Shape 129">
                    <a:extLst>
                      <a:ext uri="{FF2B5EF4-FFF2-40B4-BE49-F238E27FC236}">
                        <a16:creationId xmlns:a16="http://schemas.microsoft.com/office/drawing/2014/main" id="{B059A6E0-6C00-4385-A1F1-D4FA572BE4D9}"/>
                      </a:ext>
                    </a:extLst>
                  </xdr:cNvPr>
                  <xdr:cNvSpPr/>
                </xdr:nvSpPr>
                <xdr:spPr>
                  <a:xfrm>
                    <a:off x="5135158" y="0"/>
                    <a:ext cx="446227" cy="343821"/>
                  </a:xfrm>
                  <a:custGeom>
                    <a:avLst/>
                    <a:gdLst>
                      <a:gd name="connsiteX0" fmla="*/ 0 w 446227"/>
                      <a:gd name="connsiteY0" fmla="*/ 343821 h 343821"/>
                      <a:gd name="connsiteX1" fmla="*/ 219456 w 446227"/>
                      <a:gd name="connsiteY1" fmla="*/ 6 h 343821"/>
                      <a:gd name="connsiteX2" fmla="*/ 446227 w 446227"/>
                      <a:gd name="connsiteY2" fmla="*/ 336506 h 343821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</a:cxnLst>
                    <a:rect l="l" t="t" r="r" b="b"/>
                    <a:pathLst>
                      <a:path w="446227" h="343821">
                        <a:moveTo>
                          <a:pt x="0" y="343821"/>
                        </a:moveTo>
                        <a:cubicBezTo>
                          <a:pt x="72542" y="172523"/>
                          <a:pt x="145085" y="1225"/>
                          <a:pt x="219456" y="6"/>
                        </a:cubicBezTo>
                        <a:cubicBezTo>
                          <a:pt x="293827" y="-1213"/>
                          <a:pt x="370027" y="167646"/>
                          <a:pt x="446227" y="336506"/>
                        </a:cubicBezTo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en-US"/>
                  </a:p>
                </xdr:txBody>
              </xdr:sp>
              <xdr:sp macro="" textlink="">
                <xdr:nvSpPr>
                  <xdr:cNvPr id="131" name="Freeform: Shape 130">
                    <a:extLst>
                      <a:ext uri="{FF2B5EF4-FFF2-40B4-BE49-F238E27FC236}">
                        <a16:creationId xmlns:a16="http://schemas.microsoft.com/office/drawing/2014/main" id="{31DD6D70-41B8-4CAC-893E-D6DEDDC22FED}"/>
                      </a:ext>
                    </a:extLst>
                  </xdr:cNvPr>
                  <xdr:cNvSpPr/>
                </xdr:nvSpPr>
                <xdr:spPr>
                  <a:xfrm>
                    <a:off x="5581385" y="14631"/>
                    <a:ext cx="446227" cy="343821"/>
                  </a:xfrm>
                  <a:custGeom>
                    <a:avLst/>
                    <a:gdLst>
                      <a:gd name="connsiteX0" fmla="*/ 0 w 446227"/>
                      <a:gd name="connsiteY0" fmla="*/ 343821 h 343821"/>
                      <a:gd name="connsiteX1" fmla="*/ 219456 w 446227"/>
                      <a:gd name="connsiteY1" fmla="*/ 6 h 343821"/>
                      <a:gd name="connsiteX2" fmla="*/ 446227 w 446227"/>
                      <a:gd name="connsiteY2" fmla="*/ 336506 h 343821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</a:cxnLst>
                    <a:rect l="l" t="t" r="r" b="b"/>
                    <a:pathLst>
                      <a:path w="446227" h="343821">
                        <a:moveTo>
                          <a:pt x="0" y="343821"/>
                        </a:moveTo>
                        <a:cubicBezTo>
                          <a:pt x="72542" y="172523"/>
                          <a:pt x="145085" y="1225"/>
                          <a:pt x="219456" y="6"/>
                        </a:cubicBezTo>
                        <a:cubicBezTo>
                          <a:pt x="293827" y="-1213"/>
                          <a:pt x="370027" y="167646"/>
                          <a:pt x="446227" y="336506"/>
                        </a:cubicBezTo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en-US"/>
                  </a:p>
                </xdr:txBody>
              </xdr:sp>
            </xdr:grpSp>
            <xdr:cxnSp macro="">
              <xdr:nvCxnSpPr>
                <xdr:cNvPr id="128" name="Straight Connector 127">
                  <a:extLst>
                    <a:ext uri="{FF2B5EF4-FFF2-40B4-BE49-F238E27FC236}">
                      <a16:creationId xmlns:a16="http://schemas.microsoft.com/office/drawing/2014/main" id="{38B03137-64B7-48C7-84AA-AE60880BC532}"/>
                    </a:ext>
                  </a:extLst>
                </xdr:cNvPr>
                <xdr:cNvCxnSpPr/>
              </xdr:nvCxnSpPr>
              <xdr:spPr>
                <a:xfrm>
                  <a:off x="1219200" y="107950"/>
                  <a:ext cx="0" cy="292243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29" name="Oval 128">
                  <a:extLst>
                    <a:ext uri="{FF2B5EF4-FFF2-40B4-BE49-F238E27FC236}">
                      <a16:creationId xmlns:a16="http://schemas.microsoft.com/office/drawing/2014/main" id="{03CF86C1-6A38-4158-A260-01FD818F38CC}"/>
                    </a:ext>
                  </a:extLst>
                </xdr:cNvPr>
                <xdr:cNvSpPr/>
              </xdr:nvSpPr>
              <xdr:spPr>
                <a:xfrm>
                  <a:off x="1104900" y="400050"/>
                  <a:ext cx="228600" cy="237490"/>
                </a:xfrm>
                <a:prstGeom prst="ellipse">
                  <a:avLst/>
                </a:prstGeom>
                <a:noFill/>
                <a:ln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en-US"/>
                </a:p>
              </xdr:txBody>
            </xdr:sp>
          </xdr:grpSp>
          <xdr:grpSp>
            <xdr:nvGrpSpPr>
              <xdr:cNvPr id="103" name="Group 102">
                <a:extLst>
                  <a:ext uri="{FF2B5EF4-FFF2-40B4-BE49-F238E27FC236}">
                    <a16:creationId xmlns:a16="http://schemas.microsoft.com/office/drawing/2014/main" id="{3B5C532A-239A-4045-8744-547DEC773B16}"/>
                  </a:ext>
                </a:extLst>
              </xdr:cNvPr>
              <xdr:cNvGrpSpPr/>
            </xdr:nvGrpSpPr>
            <xdr:grpSpPr>
              <a:xfrm>
                <a:off x="1808446" y="1428750"/>
                <a:ext cx="571500" cy="358140"/>
                <a:chOff x="1832491" y="0"/>
                <a:chExt cx="892454" cy="815652"/>
              </a:xfrm>
            </xdr:grpSpPr>
            <xdr:grpSp>
              <xdr:nvGrpSpPr>
                <xdr:cNvPr id="120" name="Group 119">
                  <a:extLst>
                    <a:ext uri="{FF2B5EF4-FFF2-40B4-BE49-F238E27FC236}">
                      <a16:creationId xmlns:a16="http://schemas.microsoft.com/office/drawing/2014/main" id="{4AB006BB-C319-47C6-800B-9861F1B575F4}"/>
                    </a:ext>
                  </a:extLst>
                </xdr:cNvPr>
                <xdr:cNvGrpSpPr/>
              </xdr:nvGrpSpPr>
              <xdr:grpSpPr>
                <a:xfrm>
                  <a:off x="1832491" y="457200"/>
                  <a:ext cx="892454" cy="358452"/>
                  <a:chOff x="1832491" y="0"/>
                  <a:chExt cx="892454" cy="358452"/>
                </a:xfrm>
              </xdr:grpSpPr>
              <xdr:sp macro="" textlink="">
                <xdr:nvSpPr>
                  <xdr:cNvPr id="124" name="Freeform: Shape 123">
                    <a:extLst>
                      <a:ext uri="{FF2B5EF4-FFF2-40B4-BE49-F238E27FC236}">
                        <a16:creationId xmlns:a16="http://schemas.microsoft.com/office/drawing/2014/main" id="{6D48FE66-01A6-46A0-9B9F-C039AD324527}"/>
                      </a:ext>
                    </a:extLst>
                  </xdr:cNvPr>
                  <xdr:cNvSpPr/>
                </xdr:nvSpPr>
                <xdr:spPr>
                  <a:xfrm>
                    <a:off x="1832491" y="0"/>
                    <a:ext cx="446227" cy="343822"/>
                  </a:xfrm>
                  <a:custGeom>
                    <a:avLst/>
                    <a:gdLst>
                      <a:gd name="connsiteX0" fmla="*/ 0 w 446227"/>
                      <a:gd name="connsiteY0" fmla="*/ 343821 h 343821"/>
                      <a:gd name="connsiteX1" fmla="*/ 219456 w 446227"/>
                      <a:gd name="connsiteY1" fmla="*/ 6 h 343821"/>
                      <a:gd name="connsiteX2" fmla="*/ 446227 w 446227"/>
                      <a:gd name="connsiteY2" fmla="*/ 336506 h 343821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</a:cxnLst>
                    <a:rect l="l" t="t" r="r" b="b"/>
                    <a:pathLst>
                      <a:path w="446227" h="343821">
                        <a:moveTo>
                          <a:pt x="0" y="343821"/>
                        </a:moveTo>
                        <a:cubicBezTo>
                          <a:pt x="72542" y="172523"/>
                          <a:pt x="145085" y="1225"/>
                          <a:pt x="219456" y="6"/>
                        </a:cubicBezTo>
                        <a:cubicBezTo>
                          <a:pt x="293827" y="-1213"/>
                          <a:pt x="370027" y="167646"/>
                          <a:pt x="446227" y="336506"/>
                        </a:cubicBezTo>
                      </a:path>
                    </a:pathLst>
                  </a:custGeom>
                  <a:noFill/>
                  <a:ln w="25400">
                    <a:solidFill>
                      <a:schemeClr val="accent4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en-US"/>
                  </a:p>
                </xdr:txBody>
              </xdr:sp>
              <xdr:sp macro="" textlink="">
                <xdr:nvSpPr>
                  <xdr:cNvPr id="125" name="Freeform: Shape 124">
                    <a:extLst>
                      <a:ext uri="{FF2B5EF4-FFF2-40B4-BE49-F238E27FC236}">
                        <a16:creationId xmlns:a16="http://schemas.microsoft.com/office/drawing/2014/main" id="{22FEE215-FE9F-41A6-A4C1-227ED4AB0A04}"/>
                      </a:ext>
                    </a:extLst>
                  </xdr:cNvPr>
                  <xdr:cNvSpPr/>
                </xdr:nvSpPr>
                <xdr:spPr>
                  <a:xfrm>
                    <a:off x="2278718" y="14630"/>
                    <a:ext cx="446227" cy="343822"/>
                  </a:xfrm>
                  <a:custGeom>
                    <a:avLst/>
                    <a:gdLst>
                      <a:gd name="connsiteX0" fmla="*/ 0 w 446227"/>
                      <a:gd name="connsiteY0" fmla="*/ 343821 h 343821"/>
                      <a:gd name="connsiteX1" fmla="*/ 219456 w 446227"/>
                      <a:gd name="connsiteY1" fmla="*/ 6 h 343821"/>
                      <a:gd name="connsiteX2" fmla="*/ 446227 w 446227"/>
                      <a:gd name="connsiteY2" fmla="*/ 336506 h 343821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</a:cxnLst>
                    <a:rect l="l" t="t" r="r" b="b"/>
                    <a:pathLst>
                      <a:path w="446227" h="343821">
                        <a:moveTo>
                          <a:pt x="0" y="343821"/>
                        </a:moveTo>
                        <a:cubicBezTo>
                          <a:pt x="72542" y="172523"/>
                          <a:pt x="145085" y="1225"/>
                          <a:pt x="219456" y="6"/>
                        </a:cubicBezTo>
                        <a:cubicBezTo>
                          <a:pt x="293827" y="-1213"/>
                          <a:pt x="370027" y="167646"/>
                          <a:pt x="446227" y="336506"/>
                        </a:cubicBezTo>
                      </a:path>
                    </a:pathLst>
                  </a:custGeom>
                  <a:noFill/>
                  <a:ln w="25400">
                    <a:solidFill>
                      <a:schemeClr val="accent4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en-US"/>
                  </a:p>
                </xdr:txBody>
              </xdr:sp>
            </xdr:grpSp>
            <xdr:grpSp>
              <xdr:nvGrpSpPr>
                <xdr:cNvPr id="121" name="Group 120">
                  <a:extLst>
                    <a:ext uri="{FF2B5EF4-FFF2-40B4-BE49-F238E27FC236}">
                      <a16:creationId xmlns:a16="http://schemas.microsoft.com/office/drawing/2014/main" id="{89152BF3-5C1A-458D-97E2-C324DB6ED5FF}"/>
                    </a:ext>
                  </a:extLst>
                </xdr:cNvPr>
                <xdr:cNvGrpSpPr/>
              </xdr:nvGrpSpPr>
              <xdr:grpSpPr>
                <a:xfrm flipV="1">
                  <a:off x="1832491" y="0"/>
                  <a:ext cx="892454" cy="358452"/>
                  <a:chOff x="1832491" y="0"/>
                  <a:chExt cx="892454" cy="358452"/>
                </a:xfrm>
              </xdr:grpSpPr>
              <xdr:sp macro="" textlink="">
                <xdr:nvSpPr>
                  <xdr:cNvPr id="122" name="Freeform: Shape 121">
                    <a:extLst>
                      <a:ext uri="{FF2B5EF4-FFF2-40B4-BE49-F238E27FC236}">
                        <a16:creationId xmlns:a16="http://schemas.microsoft.com/office/drawing/2014/main" id="{12658C87-76D3-402C-BDA8-4BFB6218C554}"/>
                      </a:ext>
                    </a:extLst>
                  </xdr:cNvPr>
                  <xdr:cNvSpPr/>
                </xdr:nvSpPr>
                <xdr:spPr>
                  <a:xfrm>
                    <a:off x="1832491" y="0"/>
                    <a:ext cx="446227" cy="343822"/>
                  </a:xfrm>
                  <a:custGeom>
                    <a:avLst/>
                    <a:gdLst>
                      <a:gd name="connsiteX0" fmla="*/ 0 w 446227"/>
                      <a:gd name="connsiteY0" fmla="*/ 343821 h 343821"/>
                      <a:gd name="connsiteX1" fmla="*/ 219456 w 446227"/>
                      <a:gd name="connsiteY1" fmla="*/ 6 h 343821"/>
                      <a:gd name="connsiteX2" fmla="*/ 446227 w 446227"/>
                      <a:gd name="connsiteY2" fmla="*/ 336506 h 343821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</a:cxnLst>
                    <a:rect l="l" t="t" r="r" b="b"/>
                    <a:pathLst>
                      <a:path w="446227" h="343821">
                        <a:moveTo>
                          <a:pt x="0" y="343821"/>
                        </a:moveTo>
                        <a:cubicBezTo>
                          <a:pt x="72542" y="172523"/>
                          <a:pt x="145085" y="1225"/>
                          <a:pt x="219456" y="6"/>
                        </a:cubicBezTo>
                        <a:cubicBezTo>
                          <a:pt x="293827" y="-1213"/>
                          <a:pt x="370027" y="167646"/>
                          <a:pt x="446227" y="336506"/>
                        </a:cubicBezTo>
                      </a:path>
                    </a:pathLst>
                  </a:custGeom>
                  <a:noFill/>
                  <a:ln w="25400"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en-US"/>
                  </a:p>
                </xdr:txBody>
              </xdr:sp>
              <xdr:sp macro="" textlink="">
                <xdr:nvSpPr>
                  <xdr:cNvPr id="123" name="Freeform: Shape 122">
                    <a:extLst>
                      <a:ext uri="{FF2B5EF4-FFF2-40B4-BE49-F238E27FC236}">
                        <a16:creationId xmlns:a16="http://schemas.microsoft.com/office/drawing/2014/main" id="{0B942725-C89A-4DAC-95DA-8E6960781E21}"/>
                      </a:ext>
                    </a:extLst>
                  </xdr:cNvPr>
                  <xdr:cNvSpPr/>
                </xdr:nvSpPr>
                <xdr:spPr>
                  <a:xfrm>
                    <a:off x="2278718" y="14630"/>
                    <a:ext cx="446227" cy="343822"/>
                  </a:xfrm>
                  <a:custGeom>
                    <a:avLst/>
                    <a:gdLst>
                      <a:gd name="connsiteX0" fmla="*/ 0 w 446227"/>
                      <a:gd name="connsiteY0" fmla="*/ 343821 h 343821"/>
                      <a:gd name="connsiteX1" fmla="*/ 219456 w 446227"/>
                      <a:gd name="connsiteY1" fmla="*/ 6 h 343821"/>
                      <a:gd name="connsiteX2" fmla="*/ 446227 w 446227"/>
                      <a:gd name="connsiteY2" fmla="*/ 336506 h 343821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</a:cxnLst>
                    <a:rect l="l" t="t" r="r" b="b"/>
                    <a:pathLst>
                      <a:path w="446227" h="343821">
                        <a:moveTo>
                          <a:pt x="0" y="343821"/>
                        </a:moveTo>
                        <a:cubicBezTo>
                          <a:pt x="72542" y="172523"/>
                          <a:pt x="145085" y="1225"/>
                          <a:pt x="219456" y="6"/>
                        </a:cubicBezTo>
                        <a:cubicBezTo>
                          <a:pt x="293827" y="-1213"/>
                          <a:pt x="370027" y="167646"/>
                          <a:pt x="446227" y="336506"/>
                        </a:cubicBezTo>
                      </a:path>
                    </a:pathLst>
                  </a:custGeom>
                  <a:noFill/>
                  <a:ln w="25400"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en-US"/>
                  </a:p>
                </xdr:txBody>
              </xdr:sp>
            </xdr:grpSp>
          </xdr:grpSp>
          <xdr:cxnSp macro="">
            <xdr:nvCxnSpPr>
              <xdr:cNvPr id="104" name="Straight Connector 103">
                <a:extLst>
                  <a:ext uri="{FF2B5EF4-FFF2-40B4-BE49-F238E27FC236}">
                    <a16:creationId xmlns:a16="http://schemas.microsoft.com/office/drawing/2014/main" id="{DC97892D-6E0F-465F-9624-E09D7C91BF0B}"/>
                  </a:ext>
                </a:extLst>
              </xdr:cNvPr>
              <xdr:cNvCxnSpPr/>
            </xdr:nvCxnSpPr>
            <xdr:spPr>
              <a:xfrm flipV="1">
                <a:off x="1138695" y="2228850"/>
                <a:ext cx="1951711" cy="8890"/>
              </a:xfrm>
              <a:prstGeom prst="line">
                <a:avLst/>
              </a:prstGeom>
              <a:ln w="25400">
                <a:solidFill>
                  <a:schemeClr val="accent4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105" name="Group 104">
                <a:extLst>
                  <a:ext uri="{FF2B5EF4-FFF2-40B4-BE49-F238E27FC236}">
                    <a16:creationId xmlns:a16="http://schemas.microsoft.com/office/drawing/2014/main" id="{6C79D437-78B9-428D-98FF-D355E906F989}"/>
                  </a:ext>
                </a:extLst>
              </xdr:cNvPr>
              <xdr:cNvGrpSpPr/>
            </xdr:nvGrpSpPr>
            <xdr:grpSpPr>
              <a:xfrm>
                <a:off x="1235075" y="2235200"/>
                <a:ext cx="342900" cy="945377"/>
                <a:chOff x="371475" y="0"/>
                <a:chExt cx="342900" cy="945377"/>
              </a:xfrm>
            </xdr:grpSpPr>
            <xdr:grpSp>
              <xdr:nvGrpSpPr>
                <xdr:cNvPr id="116" name="Group 115">
                  <a:extLst>
                    <a:ext uri="{FF2B5EF4-FFF2-40B4-BE49-F238E27FC236}">
                      <a16:creationId xmlns:a16="http://schemas.microsoft.com/office/drawing/2014/main" id="{E966F366-7B52-4684-8156-7527F2F86665}"/>
                    </a:ext>
                  </a:extLst>
                </xdr:cNvPr>
                <xdr:cNvGrpSpPr/>
              </xdr:nvGrpSpPr>
              <xdr:grpSpPr>
                <a:xfrm>
                  <a:off x="371475" y="0"/>
                  <a:ext cx="342900" cy="945377"/>
                  <a:chOff x="371475" y="0"/>
                  <a:chExt cx="342900" cy="945377"/>
                </a:xfrm>
              </xdr:grpSpPr>
              <xdr:sp macro="" textlink="">
                <xdr:nvSpPr>
                  <xdr:cNvPr id="118" name="Oval 117">
                    <a:extLst>
                      <a:ext uri="{FF2B5EF4-FFF2-40B4-BE49-F238E27FC236}">
                        <a16:creationId xmlns:a16="http://schemas.microsoft.com/office/drawing/2014/main" id="{7EAC7B25-1642-4BB0-A0C3-8AD75195BC9A}"/>
                      </a:ext>
                    </a:extLst>
                  </xdr:cNvPr>
                  <xdr:cNvSpPr/>
                </xdr:nvSpPr>
                <xdr:spPr>
                  <a:xfrm>
                    <a:off x="371475" y="685800"/>
                    <a:ext cx="342900" cy="259577"/>
                  </a:xfrm>
                  <a:prstGeom prst="ellipse">
                    <a:avLst/>
                  </a:prstGeom>
                  <a:noFill/>
                  <a:ln>
                    <a:solidFill>
                      <a:srgbClr val="FFC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en-US"/>
                  </a:p>
                </xdr:txBody>
              </xdr:sp>
              <xdr:cxnSp macro="">
                <xdr:nvCxnSpPr>
                  <xdr:cNvPr id="119" name="Straight Connector 118">
                    <a:extLst>
                      <a:ext uri="{FF2B5EF4-FFF2-40B4-BE49-F238E27FC236}">
                        <a16:creationId xmlns:a16="http://schemas.microsoft.com/office/drawing/2014/main" id="{2D7D66AF-9F8A-4E9D-80D7-3CF341A27322}"/>
                      </a:ext>
                    </a:extLst>
                  </xdr:cNvPr>
                  <xdr:cNvCxnSpPr/>
                </xdr:nvCxnSpPr>
                <xdr:spPr>
                  <a:xfrm flipV="1">
                    <a:off x="523875" y="0"/>
                    <a:ext cx="0" cy="685800"/>
                  </a:xfrm>
                  <a:prstGeom prst="line">
                    <a:avLst/>
                  </a:prstGeom>
                  <a:ln w="25400">
                    <a:solidFill>
                      <a:schemeClr val="accent4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117" name="Freeform: Shape 116">
                  <a:extLst>
                    <a:ext uri="{FF2B5EF4-FFF2-40B4-BE49-F238E27FC236}">
                      <a16:creationId xmlns:a16="http://schemas.microsoft.com/office/drawing/2014/main" id="{67C8B27F-6428-4073-AAE9-9074149B100E}"/>
                    </a:ext>
                  </a:extLst>
                </xdr:cNvPr>
                <xdr:cNvSpPr/>
              </xdr:nvSpPr>
              <xdr:spPr>
                <a:xfrm>
                  <a:off x="441325" y="800101"/>
                  <a:ext cx="222250" cy="86526"/>
                </a:xfrm>
                <a:custGeom>
                  <a:avLst/>
                  <a:gdLst>
                    <a:gd name="connsiteX0" fmla="*/ 0 w 908050"/>
                    <a:gd name="connsiteY0" fmla="*/ 222257 h 457207"/>
                    <a:gd name="connsiteX1" fmla="*/ 228600 w 908050"/>
                    <a:gd name="connsiteY1" fmla="*/ 7 h 457207"/>
                    <a:gd name="connsiteX2" fmla="*/ 450850 w 908050"/>
                    <a:gd name="connsiteY2" fmla="*/ 228607 h 457207"/>
                    <a:gd name="connsiteX3" fmla="*/ 679450 w 908050"/>
                    <a:gd name="connsiteY3" fmla="*/ 457207 h 457207"/>
                    <a:gd name="connsiteX4" fmla="*/ 908050 w 908050"/>
                    <a:gd name="connsiteY4" fmla="*/ 228607 h 457207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908050" h="457207">
                      <a:moveTo>
                        <a:pt x="0" y="222257"/>
                      </a:moveTo>
                      <a:cubicBezTo>
                        <a:pt x="76729" y="110603"/>
                        <a:pt x="153458" y="-1051"/>
                        <a:pt x="228600" y="7"/>
                      </a:cubicBezTo>
                      <a:cubicBezTo>
                        <a:pt x="303742" y="1065"/>
                        <a:pt x="375708" y="152407"/>
                        <a:pt x="450850" y="228607"/>
                      </a:cubicBezTo>
                      <a:cubicBezTo>
                        <a:pt x="525992" y="304807"/>
                        <a:pt x="603250" y="457207"/>
                        <a:pt x="679450" y="457207"/>
                      </a:cubicBezTo>
                      <a:cubicBezTo>
                        <a:pt x="755650" y="457207"/>
                        <a:pt x="831850" y="342907"/>
                        <a:pt x="908050" y="228607"/>
                      </a:cubicBezTo>
                    </a:path>
                  </a:pathLst>
                </a:custGeom>
                <a:noFill/>
                <a:ln>
                  <a:solidFill>
                    <a:schemeClr val="accent4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en-US"/>
                </a:p>
              </xdr:txBody>
            </xdr:sp>
          </xdr:grpSp>
          <xdr:cxnSp macro="">
            <xdr:nvCxnSpPr>
              <xdr:cNvPr id="107" name="Straight Arrow Connector 106">
                <a:extLst>
                  <a:ext uri="{FF2B5EF4-FFF2-40B4-BE49-F238E27FC236}">
                    <a16:creationId xmlns:a16="http://schemas.microsoft.com/office/drawing/2014/main" id="{51E42DCF-4A59-4D56-A92F-D05E46E54EFB}"/>
                  </a:ext>
                </a:extLst>
              </xdr:cNvPr>
              <xdr:cNvCxnSpPr/>
            </xdr:nvCxnSpPr>
            <xdr:spPr>
              <a:xfrm flipV="1">
                <a:off x="2647950" y="2927350"/>
                <a:ext cx="342900" cy="336550"/>
              </a:xfrm>
              <a:prstGeom prst="straightConnector1">
                <a:avLst/>
              </a:prstGeom>
              <a:ln w="22225">
                <a:solidFill>
                  <a:schemeClr val="accent4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09" name="Text Box 2">
                <a:extLst>
                  <a:ext uri="{FF2B5EF4-FFF2-40B4-BE49-F238E27FC236}">
                    <a16:creationId xmlns:a16="http://schemas.microsoft.com/office/drawing/2014/main" id="{BDDF1F8E-19DA-40E8-A7AF-DD4108D208D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09650" y="3335809"/>
                <a:ext cx="685800" cy="2286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rot="0" vert="horz" wrap="square" lIns="18288" tIns="18288" rIns="18288" bIns="18288" anchor="ctr" anchorCtr="0">
                <a:noAutofit/>
              </a:bodyPr>
              <a:lstStyle/>
              <a:p>
                <a:pPr marL="0" marR="0">
                  <a:lnSpc>
                    <a:spcPct val="107000"/>
                  </a:lnSpc>
                  <a:spcBef>
                    <a:spcPts val="0"/>
                  </a:spcBef>
                  <a:spcAft>
                    <a:spcPts val="800"/>
                  </a:spcAft>
                </a:pPr>
                <a:r>
                  <a:rPr lang="en-US" sz="11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GR</a:t>
                </a:r>
              </a:p>
            </xdr:txBody>
          </xdr:sp>
          <xdr:sp macro="" textlink="">
            <xdr:nvSpPr>
              <xdr:cNvPr id="110" name="Text Box 2">
                <a:extLst>
                  <a:ext uri="{FF2B5EF4-FFF2-40B4-BE49-F238E27FC236}">
                    <a16:creationId xmlns:a16="http://schemas.microsoft.com/office/drawing/2014/main" id="{079B915E-5E12-4041-9D26-8DF629A9518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590800" y="3371850"/>
                <a:ext cx="571500" cy="2286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rot="0" vert="horz" wrap="square" lIns="18288" tIns="18288" rIns="18288" bIns="18288" anchor="ctr" anchorCtr="0">
                <a:noAutofit/>
              </a:bodyPr>
              <a:lstStyle/>
              <a:p>
                <a:pPr marL="0" marR="0">
                  <a:lnSpc>
                    <a:spcPct val="107000"/>
                  </a:lnSpc>
                  <a:spcBef>
                    <a:spcPts val="0"/>
                  </a:spcBef>
                  <a:spcAft>
                    <a:spcPts val="800"/>
                  </a:spcAft>
                </a:pPr>
                <a:r>
                  <a:rPr lang="en-US" sz="11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CLR</a:t>
                </a:r>
              </a:p>
            </xdr:txBody>
          </xdr:sp>
          <xdr:sp macro="" textlink="">
            <xdr:nvSpPr>
              <xdr:cNvPr id="111" name="Text Box 2">
                <a:extLst>
                  <a:ext uri="{FF2B5EF4-FFF2-40B4-BE49-F238E27FC236}">
                    <a16:creationId xmlns:a16="http://schemas.microsoft.com/office/drawing/2014/main" id="{DDE04775-4BA4-4D18-961C-CB94A14E0DA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87355" y="352253"/>
                <a:ext cx="836479" cy="359547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rot="0" vert="horz" wrap="square" lIns="18288" tIns="18288" rIns="18288" bIns="18288" anchor="ctr" anchorCtr="0">
                <a:noAutofit/>
              </a:bodyPr>
              <a:lstStyle/>
              <a:p>
                <a:pPr marL="0" marR="0">
                  <a:lnSpc>
                    <a:spcPct val="107000"/>
                  </a:lnSpc>
                  <a:spcBef>
                    <a:spcPts val="0"/>
                  </a:spcBef>
                  <a:spcAft>
                    <a:spcPts val="800"/>
                  </a:spcAft>
                </a:pPr>
                <a:r>
                  <a:rPr lang="en-US" sz="11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POI meter</a:t>
                </a:r>
              </a:p>
            </xdr:txBody>
          </xdr:sp>
        </xdr:grpSp>
      </xdr:grpSp>
    </xdr:grpSp>
    <xdr:clientData/>
  </xdr:twoCellAnchor>
  <xdr:twoCellAnchor>
    <xdr:from>
      <xdr:col>25</xdr:col>
      <xdr:colOff>19047</xdr:colOff>
      <xdr:row>14</xdr:row>
      <xdr:rowOff>33175</xdr:rowOff>
    </xdr:from>
    <xdr:to>
      <xdr:col>26</xdr:col>
      <xdr:colOff>174447</xdr:colOff>
      <xdr:row>15</xdr:row>
      <xdr:rowOff>93350</xdr:rowOff>
    </xdr:to>
    <xdr:grpSp>
      <xdr:nvGrpSpPr>
        <xdr:cNvPr id="134" name="Group 133">
          <a:extLst>
            <a:ext uri="{FF2B5EF4-FFF2-40B4-BE49-F238E27FC236}">
              <a16:creationId xmlns:a16="http://schemas.microsoft.com/office/drawing/2014/main" id="{37CE3836-9CEE-4CF1-BD80-2F97FD3552DC}"/>
            </a:ext>
          </a:extLst>
        </xdr:cNvPr>
        <xdr:cNvGrpSpPr/>
      </xdr:nvGrpSpPr>
      <xdr:grpSpPr>
        <a:xfrm>
          <a:off x="15472407" y="2564920"/>
          <a:ext cx="757380" cy="246865"/>
          <a:chOff x="5486400" y="2440762"/>
          <a:chExt cx="765810" cy="249098"/>
        </a:xfrm>
      </xdr:grpSpPr>
      <xdr:sp macro="" textlink="">
        <xdr:nvSpPr>
          <xdr:cNvPr id="135" name="TextBox 134">
            <a:extLst>
              <a:ext uri="{FF2B5EF4-FFF2-40B4-BE49-F238E27FC236}">
                <a16:creationId xmlns:a16="http://schemas.microsoft.com/office/drawing/2014/main" id="{8AC18A0C-F876-40B3-9854-C0C411915C83}"/>
              </a:ext>
            </a:extLst>
          </xdr:cNvPr>
          <xdr:cNvSpPr txBox="1"/>
        </xdr:nvSpPr>
        <xdr:spPr>
          <a:xfrm>
            <a:off x="5875020" y="2442210"/>
            <a:ext cx="377190" cy="247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800"/>
              <a:t>m4</a:t>
            </a:r>
          </a:p>
        </xdr:txBody>
      </xdr:sp>
      <xdr:sp macro="" textlink="">
        <xdr:nvSpPr>
          <xdr:cNvPr id="136" name="Freeform: Shape 135">
            <a:extLst>
              <a:ext uri="{FF2B5EF4-FFF2-40B4-BE49-F238E27FC236}">
                <a16:creationId xmlns:a16="http://schemas.microsoft.com/office/drawing/2014/main" id="{473780EB-6198-4409-B971-2C480BD88243}"/>
              </a:ext>
            </a:extLst>
          </xdr:cNvPr>
          <xdr:cNvSpPr/>
        </xdr:nvSpPr>
        <xdr:spPr>
          <a:xfrm rot="16200000">
            <a:off x="5482054" y="2559656"/>
            <a:ext cx="107880" cy="99187"/>
          </a:xfrm>
          <a:custGeom>
            <a:avLst/>
            <a:gdLst>
              <a:gd name="connsiteX0" fmla="*/ 0 w 446227"/>
              <a:gd name="connsiteY0" fmla="*/ 343821 h 343821"/>
              <a:gd name="connsiteX1" fmla="*/ 219456 w 446227"/>
              <a:gd name="connsiteY1" fmla="*/ 6 h 343821"/>
              <a:gd name="connsiteX2" fmla="*/ 446227 w 446227"/>
              <a:gd name="connsiteY2" fmla="*/ 336506 h 34382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46227" h="343821">
                <a:moveTo>
                  <a:pt x="0" y="343821"/>
                </a:moveTo>
                <a:cubicBezTo>
                  <a:pt x="72542" y="172523"/>
                  <a:pt x="145085" y="1225"/>
                  <a:pt x="219456" y="6"/>
                </a:cubicBezTo>
                <a:cubicBezTo>
                  <a:pt x="293827" y="-1213"/>
                  <a:pt x="370027" y="167646"/>
                  <a:pt x="446227" y="336506"/>
                </a:cubicBez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137" name="Freeform: Shape 136">
            <a:extLst>
              <a:ext uri="{FF2B5EF4-FFF2-40B4-BE49-F238E27FC236}">
                <a16:creationId xmlns:a16="http://schemas.microsoft.com/office/drawing/2014/main" id="{3AB86164-DC29-47F0-A551-E763813BF3E1}"/>
              </a:ext>
            </a:extLst>
          </xdr:cNvPr>
          <xdr:cNvSpPr/>
        </xdr:nvSpPr>
        <xdr:spPr>
          <a:xfrm rot="16200000">
            <a:off x="5484738" y="2466185"/>
            <a:ext cx="109785" cy="101092"/>
          </a:xfrm>
          <a:custGeom>
            <a:avLst/>
            <a:gdLst>
              <a:gd name="connsiteX0" fmla="*/ 0 w 446227"/>
              <a:gd name="connsiteY0" fmla="*/ 343821 h 343821"/>
              <a:gd name="connsiteX1" fmla="*/ 219456 w 446227"/>
              <a:gd name="connsiteY1" fmla="*/ 6 h 343821"/>
              <a:gd name="connsiteX2" fmla="*/ 446227 w 446227"/>
              <a:gd name="connsiteY2" fmla="*/ 336506 h 34382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46227" h="343821">
                <a:moveTo>
                  <a:pt x="0" y="343821"/>
                </a:moveTo>
                <a:cubicBezTo>
                  <a:pt x="72542" y="172523"/>
                  <a:pt x="145085" y="1225"/>
                  <a:pt x="219456" y="6"/>
                </a:cubicBezTo>
                <a:cubicBezTo>
                  <a:pt x="293827" y="-1213"/>
                  <a:pt x="370027" y="167646"/>
                  <a:pt x="446227" y="336506"/>
                </a:cubicBez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cxnSp macro="">
        <xdr:nvCxnSpPr>
          <xdr:cNvPr id="138" name="Straight Connector 137">
            <a:extLst>
              <a:ext uri="{FF2B5EF4-FFF2-40B4-BE49-F238E27FC236}">
                <a16:creationId xmlns:a16="http://schemas.microsoft.com/office/drawing/2014/main" id="{F00F9179-024B-4F32-8F7A-BC5EA568C9F6}"/>
              </a:ext>
            </a:extLst>
          </xdr:cNvPr>
          <xdr:cNvCxnSpPr>
            <a:stCxn id="139" idx="0"/>
          </xdr:cNvCxnSpPr>
        </xdr:nvCxnSpPr>
        <xdr:spPr>
          <a:xfrm flipH="1" flipV="1">
            <a:off x="5548412" y="2556333"/>
            <a:ext cx="358441" cy="603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9" name="Oval 138">
            <a:extLst>
              <a:ext uri="{FF2B5EF4-FFF2-40B4-BE49-F238E27FC236}">
                <a16:creationId xmlns:a16="http://schemas.microsoft.com/office/drawing/2014/main" id="{4873354C-1FD4-4937-83F6-66EF8D28DE15}"/>
              </a:ext>
            </a:extLst>
          </xdr:cNvPr>
          <xdr:cNvSpPr/>
        </xdr:nvSpPr>
        <xdr:spPr>
          <a:xfrm rot="16200000">
            <a:off x="5900835" y="2446780"/>
            <a:ext cx="247015" cy="234980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</xdr:grpSp>
    <xdr:clientData/>
  </xdr:twoCellAnchor>
  <xdr:twoCellAnchor>
    <xdr:from>
      <xdr:col>31</xdr:col>
      <xdr:colOff>133349</xdr:colOff>
      <xdr:row>0</xdr:row>
      <xdr:rowOff>133350</xdr:rowOff>
    </xdr:from>
    <xdr:to>
      <xdr:col>35</xdr:col>
      <xdr:colOff>0</xdr:colOff>
      <xdr:row>20</xdr:row>
      <xdr:rowOff>129540</xdr:rowOff>
    </xdr:to>
    <xdr:grpSp>
      <xdr:nvGrpSpPr>
        <xdr:cNvPr id="140" name="Group 139">
          <a:extLst>
            <a:ext uri="{FF2B5EF4-FFF2-40B4-BE49-F238E27FC236}">
              <a16:creationId xmlns:a16="http://schemas.microsoft.com/office/drawing/2014/main" id="{1B09C674-E3C4-40F9-A16F-A858629B3283}"/>
            </a:ext>
          </a:extLst>
        </xdr:cNvPr>
        <xdr:cNvGrpSpPr/>
      </xdr:nvGrpSpPr>
      <xdr:grpSpPr>
        <a:xfrm>
          <a:off x="19453859" y="129540"/>
          <a:ext cx="2301241" cy="3623310"/>
          <a:chOff x="1272539" y="381000"/>
          <a:chExt cx="2499361" cy="3806190"/>
        </a:xfrm>
      </xdr:grpSpPr>
      <xdr:cxnSp macro="">
        <xdr:nvCxnSpPr>
          <xdr:cNvPr id="141" name="Straight Connector 140">
            <a:extLst>
              <a:ext uri="{FF2B5EF4-FFF2-40B4-BE49-F238E27FC236}">
                <a16:creationId xmlns:a16="http://schemas.microsoft.com/office/drawing/2014/main" id="{991E0CA5-59BD-48D8-967B-DB709F6525EE}"/>
              </a:ext>
            </a:extLst>
          </xdr:cNvPr>
          <xdr:cNvCxnSpPr/>
        </xdr:nvCxnSpPr>
        <xdr:spPr>
          <a:xfrm>
            <a:off x="2030730" y="1404983"/>
            <a:ext cx="1485900" cy="0"/>
          </a:xfrm>
          <a:prstGeom prst="line">
            <a:avLst/>
          </a:prstGeom>
          <a:ln w="254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Connector 141">
            <a:extLst>
              <a:ext uri="{FF2B5EF4-FFF2-40B4-BE49-F238E27FC236}">
                <a16:creationId xmlns:a16="http://schemas.microsoft.com/office/drawing/2014/main" id="{65C5BEE1-F593-4514-8474-D19F02CC0294}"/>
              </a:ext>
            </a:extLst>
          </xdr:cNvPr>
          <xdr:cNvCxnSpPr/>
        </xdr:nvCxnSpPr>
        <xdr:spPr>
          <a:xfrm>
            <a:off x="2707640" y="1404983"/>
            <a:ext cx="0" cy="495338"/>
          </a:xfrm>
          <a:prstGeom prst="line">
            <a:avLst/>
          </a:prstGeom>
          <a:ln w="254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" name="Straight Arrow Connector 142">
            <a:extLst>
              <a:ext uri="{FF2B5EF4-FFF2-40B4-BE49-F238E27FC236}">
                <a16:creationId xmlns:a16="http://schemas.microsoft.com/office/drawing/2014/main" id="{03B140DF-A38F-4052-AA22-E4036910E369}"/>
              </a:ext>
            </a:extLst>
          </xdr:cNvPr>
          <xdr:cNvCxnSpPr/>
        </xdr:nvCxnSpPr>
        <xdr:spPr>
          <a:xfrm>
            <a:off x="3435350" y="2730137"/>
            <a:ext cx="0" cy="1090910"/>
          </a:xfrm>
          <a:prstGeom prst="straightConnector1">
            <a:avLst/>
          </a:prstGeom>
          <a:ln w="25400">
            <a:solidFill>
              <a:schemeClr val="accent4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44" name="Group 143">
            <a:extLst>
              <a:ext uri="{FF2B5EF4-FFF2-40B4-BE49-F238E27FC236}">
                <a16:creationId xmlns:a16="http://schemas.microsoft.com/office/drawing/2014/main" id="{3E6E44B3-25A5-486E-9121-67AF647C58A5}"/>
              </a:ext>
            </a:extLst>
          </xdr:cNvPr>
          <xdr:cNvGrpSpPr/>
        </xdr:nvGrpSpPr>
        <xdr:grpSpPr>
          <a:xfrm>
            <a:off x="1272539" y="381000"/>
            <a:ext cx="2499361" cy="3806190"/>
            <a:chOff x="662939" y="0"/>
            <a:chExt cx="2499361" cy="3600450"/>
          </a:xfrm>
        </xdr:grpSpPr>
        <xdr:cxnSp macro="">
          <xdr:nvCxnSpPr>
            <xdr:cNvPr id="145" name="Straight Connector 144">
              <a:extLst>
                <a:ext uri="{FF2B5EF4-FFF2-40B4-BE49-F238E27FC236}">
                  <a16:creationId xmlns:a16="http://schemas.microsoft.com/office/drawing/2014/main" id="{865DBF21-FF79-4266-B128-4281231C8BFE}"/>
                </a:ext>
              </a:extLst>
            </xdr:cNvPr>
            <xdr:cNvCxnSpPr/>
          </xdr:nvCxnSpPr>
          <xdr:spPr>
            <a:xfrm>
              <a:off x="2094230" y="1784350"/>
              <a:ext cx="0" cy="448384"/>
            </a:xfrm>
            <a:prstGeom prst="line">
              <a:avLst/>
            </a:prstGeom>
            <a:ln w="25400">
              <a:solidFill>
                <a:schemeClr val="accent4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46" name="Group 145">
              <a:extLst>
                <a:ext uri="{FF2B5EF4-FFF2-40B4-BE49-F238E27FC236}">
                  <a16:creationId xmlns:a16="http://schemas.microsoft.com/office/drawing/2014/main" id="{F62F1C76-CFCE-43BC-A53A-FC0D344CBA89}"/>
                </a:ext>
              </a:extLst>
            </xdr:cNvPr>
            <xdr:cNvGrpSpPr/>
          </xdr:nvGrpSpPr>
          <xdr:grpSpPr>
            <a:xfrm>
              <a:off x="662939" y="0"/>
              <a:ext cx="2499361" cy="3600450"/>
              <a:chOff x="662939" y="0"/>
              <a:chExt cx="2499361" cy="3600450"/>
            </a:xfrm>
          </xdr:grpSpPr>
          <xdr:grpSp>
            <xdr:nvGrpSpPr>
              <xdr:cNvPr id="147" name="Group 146">
                <a:extLst>
                  <a:ext uri="{FF2B5EF4-FFF2-40B4-BE49-F238E27FC236}">
                    <a16:creationId xmlns:a16="http://schemas.microsoft.com/office/drawing/2014/main" id="{50017361-F72A-4ED3-949A-F0EF37E96F70}"/>
                  </a:ext>
                </a:extLst>
              </xdr:cNvPr>
              <xdr:cNvGrpSpPr/>
            </xdr:nvGrpSpPr>
            <xdr:grpSpPr>
              <a:xfrm>
                <a:off x="1059180" y="57150"/>
                <a:ext cx="1036320" cy="914400"/>
                <a:chOff x="944880" y="0"/>
                <a:chExt cx="1036320" cy="914400"/>
              </a:xfrm>
            </xdr:grpSpPr>
            <xdr:cxnSp macro="">
              <xdr:nvCxnSpPr>
                <xdr:cNvPr id="178" name="Straight Arrow Connector 177">
                  <a:extLst>
                    <a:ext uri="{FF2B5EF4-FFF2-40B4-BE49-F238E27FC236}">
                      <a16:creationId xmlns:a16="http://schemas.microsoft.com/office/drawing/2014/main" id="{A79510A6-44E5-4A48-AD76-DE994EA9D17D}"/>
                    </a:ext>
                  </a:extLst>
                </xdr:cNvPr>
                <xdr:cNvCxnSpPr/>
              </xdr:nvCxnSpPr>
              <xdr:spPr>
                <a:xfrm flipH="1">
                  <a:off x="944880" y="0"/>
                  <a:ext cx="1028700" cy="0"/>
                </a:xfrm>
                <a:prstGeom prst="straightConnector1">
                  <a:avLst/>
                </a:prstGeom>
                <a:ln w="25400"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79" name="Straight Connector 178">
                  <a:extLst>
                    <a:ext uri="{FF2B5EF4-FFF2-40B4-BE49-F238E27FC236}">
                      <a16:creationId xmlns:a16="http://schemas.microsoft.com/office/drawing/2014/main" id="{2D6BA00F-2F2B-41DF-9A10-5F7AF7BAA7F3}"/>
                    </a:ext>
                  </a:extLst>
                </xdr:cNvPr>
                <xdr:cNvCxnSpPr/>
              </xdr:nvCxnSpPr>
              <xdr:spPr>
                <a:xfrm>
                  <a:off x="1981200" y="0"/>
                  <a:ext cx="0" cy="914400"/>
                </a:xfrm>
                <a:prstGeom prst="line">
                  <a:avLst/>
                </a:prstGeom>
                <a:ln w="2540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48" name="Group 147">
                <a:extLst>
                  <a:ext uri="{FF2B5EF4-FFF2-40B4-BE49-F238E27FC236}">
                    <a16:creationId xmlns:a16="http://schemas.microsoft.com/office/drawing/2014/main" id="{221AE014-B082-4893-81C5-F64F8EC87A30}"/>
                  </a:ext>
                </a:extLst>
              </xdr:cNvPr>
              <xdr:cNvGrpSpPr/>
            </xdr:nvGrpSpPr>
            <xdr:grpSpPr>
              <a:xfrm>
                <a:off x="1530350" y="0"/>
                <a:ext cx="228600" cy="637540"/>
                <a:chOff x="1104900" y="0"/>
                <a:chExt cx="228600" cy="637540"/>
              </a:xfrm>
            </xdr:grpSpPr>
            <xdr:sp macro="" textlink="">
              <xdr:nvSpPr>
                <xdr:cNvPr id="172" name="Text Box 18">
                  <a:extLst>
                    <a:ext uri="{FF2B5EF4-FFF2-40B4-BE49-F238E27FC236}">
                      <a16:creationId xmlns:a16="http://schemas.microsoft.com/office/drawing/2014/main" id="{1A3528AF-4107-482F-B96C-05A6037BE9FE}"/>
                    </a:ext>
                  </a:extLst>
                </xdr:cNvPr>
                <xdr:cNvSpPr txBox="1"/>
              </xdr:nvSpPr>
              <xdr:spPr>
                <a:xfrm>
                  <a:off x="1123950" y="404683"/>
                  <a:ext cx="190500" cy="222872"/>
                </a:xfrm>
                <a:prstGeom prst="rect">
                  <a:avLst/>
                </a:prstGeom>
                <a:solidFill>
                  <a:schemeClr val="lt1"/>
                </a:solidFill>
                <a:ln w="6350">
                  <a:noFill/>
                </a:ln>
              </xdr:spPr>
              <xdr:txBody>
                <a:bodyPr rot="0" spcFirstLastPara="0" vert="horz" wrap="square" lIns="18288" tIns="18288" rIns="18288" bIns="18288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 marL="0" marR="0">
                    <a:lnSpc>
                      <a:spcPct val="107000"/>
                    </a:lnSpc>
                    <a:spcBef>
                      <a:spcPts val="0"/>
                    </a:spcBef>
                    <a:spcAft>
                      <a:spcPts val="800"/>
                    </a:spcAft>
                  </a:pPr>
                  <a:r>
                    <a:rPr lang="en-US" sz="800">
                      <a:solidFill>
                        <a:srgbClr val="000000"/>
                      </a:solidFill>
                      <a:effectLst/>
                      <a:latin typeface="Calibri" panose="020F0502020204030204" pitchFamily="34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M5</a:t>
                  </a:r>
                  <a:endParaRPr lang="en-US" sz="11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  <xdr:grpSp>
              <xdr:nvGrpSpPr>
                <xdr:cNvPr id="173" name="Group 172">
                  <a:extLst>
                    <a:ext uri="{FF2B5EF4-FFF2-40B4-BE49-F238E27FC236}">
                      <a16:creationId xmlns:a16="http://schemas.microsoft.com/office/drawing/2014/main" id="{84604539-00C4-42C3-BE72-497C3EA1A08F}"/>
                    </a:ext>
                  </a:extLst>
                </xdr:cNvPr>
                <xdr:cNvGrpSpPr/>
              </xdr:nvGrpSpPr>
              <xdr:grpSpPr>
                <a:xfrm>
                  <a:off x="1123953" y="0"/>
                  <a:ext cx="192024" cy="112471"/>
                  <a:chOff x="5135158" y="0"/>
                  <a:chExt cx="892454" cy="358452"/>
                </a:xfrm>
              </xdr:grpSpPr>
              <xdr:sp macro="" textlink="">
                <xdr:nvSpPr>
                  <xdr:cNvPr id="176" name="Freeform: Shape 175">
                    <a:extLst>
                      <a:ext uri="{FF2B5EF4-FFF2-40B4-BE49-F238E27FC236}">
                        <a16:creationId xmlns:a16="http://schemas.microsoft.com/office/drawing/2014/main" id="{B66AFD06-EE8D-4C81-BD84-7C94C9C2025F}"/>
                      </a:ext>
                    </a:extLst>
                  </xdr:cNvPr>
                  <xdr:cNvSpPr/>
                </xdr:nvSpPr>
                <xdr:spPr>
                  <a:xfrm>
                    <a:off x="5135158" y="0"/>
                    <a:ext cx="446227" cy="343821"/>
                  </a:xfrm>
                  <a:custGeom>
                    <a:avLst/>
                    <a:gdLst>
                      <a:gd name="connsiteX0" fmla="*/ 0 w 446227"/>
                      <a:gd name="connsiteY0" fmla="*/ 343821 h 343821"/>
                      <a:gd name="connsiteX1" fmla="*/ 219456 w 446227"/>
                      <a:gd name="connsiteY1" fmla="*/ 6 h 343821"/>
                      <a:gd name="connsiteX2" fmla="*/ 446227 w 446227"/>
                      <a:gd name="connsiteY2" fmla="*/ 336506 h 343821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</a:cxnLst>
                    <a:rect l="l" t="t" r="r" b="b"/>
                    <a:pathLst>
                      <a:path w="446227" h="343821">
                        <a:moveTo>
                          <a:pt x="0" y="343821"/>
                        </a:moveTo>
                        <a:cubicBezTo>
                          <a:pt x="72542" y="172523"/>
                          <a:pt x="145085" y="1225"/>
                          <a:pt x="219456" y="6"/>
                        </a:cubicBezTo>
                        <a:cubicBezTo>
                          <a:pt x="293827" y="-1213"/>
                          <a:pt x="370027" y="167646"/>
                          <a:pt x="446227" y="336506"/>
                        </a:cubicBezTo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en-US"/>
                  </a:p>
                </xdr:txBody>
              </xdr:sp>
              <xdr:sp macro="" textlink="">
                <xdr:nvSpPr>
                  <xdr:cNvPr id="177" name="Freeform: Shape 176">
                    <a:extLst>
                      <a:ext uri="{FF2B5EF4-FFF2-40B4-BE49-F238E27FC236}">
                        <a16:creationId xmlns:a16="http://schemas.microsoft.com/office/drawing/2014/main" id="{473F7582-51E9-4B43-958A-D8695591BEB0}"/>
                      </a:ext>
                    </a:extLst>
                  </xdr:cNvPr>
                  <xdr:cNvSpPr/>
                </xdr:nvSpPr>
                <xdr:spPr>
                  <a:xfrm>
                    <a:off x="5581385" y="14631"/>
                    <a:ext cx="446227" cy="343821"/>
                  </a:xfrm>
                  <a:custGeom>
                    <a:avLst/>
                    <a:gdLst>
                      <a:gd name="connsiteX0" fmla="*/ 0 w 446227"/>
                      <a:gd name="connsiteY0" fmla="*/ 343821 h 343821"/>
                      <a:gd name="connsiteX1" fmla="*/ 219456 w 446227"/>
                      <a:gd name="connsiteY1" fmla="*/ 6 h 343821"/>
                      <a:gd name="connsiteX2" fmla="*/ 446227 w 446227"/>
                      <a:gd name="connsiteY2" fmla="*/ 336506 h 343821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</a:cxnLst>
                    <a:rect l="l" t="t" r="r" b="b"/>
                    <a:pathLst>
                      <a:path w="446227" h="343821">
                        <a:moveTo>
                          <a:pt x="0" y="343821"/>
                        </a:moveTo>
                        <a:cubicBezTo>
                          <a:pt x="72542" y="172523"/>
                          <a:pt x="145085" y="1225"/>
                          <a:pt x="219456" y="6"/>
                        </a:cubicBezTo>
                        <a:cubicBezTo>
                          <a:pt x="293827" y="-1213"/>
                          <a:pt x="370027" y="167646"/>
                          <a:pt x="446227" y="336506"/>
                        </a:cubicBezTo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en-US"/>
                  </a:p>
                </xdr:txBody>
              </xdr:sp>
            </xdr:grpSp>
            <xdr:cxnSp macro="">
              <xdr:nvCxnSpPr>
                <xdr:cNvPr id="174" name="Straight Connector 173">
                  <a:extLst>
                    <a:ext uri="{FF2B5EF4-FFF2-40B4-BE49-F238E27FC236}">
                      <a16:creationId xmlns:a16="http://schemas.microsoft.com/office/drawing/2014/main" id="{8CB50481-2854-45F4-AE9E-75D4339E8DEC}"/>
                    </a:ext>
                  </a:extLst>
                </xdr:cNvPr>
                <xdr:cNvCxnSpPr/>
              </xdr:nvCxnSpPr>
              <xdr:spPr>
                <a:xfrm>
                  <a:off x="1219200" y="107950"/>
                  <a:ext cx="0" cy="292243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75" name="Oval 174">
                  <a:extLst>
                    <a:ext uri="{FF2B5EF4-FFF2-40B4-BE49-F238E27FC236}">
                      <a16:creationId xmlns:a16="http://schemas.microsoft.com/office/drawing/2014/main" id="{E7F12F43-F63E-429A-A6EF-2570E4B5FD7A}"/>
                    </a:ext>
                  </a:extLst>
                </xdr:cNvPr>
                <xdr:cNvSpPr/>
              </xdr:nvSpPr>
              <xdr:spPr>
                <a:xfrm>
                  <a:off x="1104900" y="400050"/>
                  <a:ext cx="228600" cy="237490"/>
                </a:xfrm>
                <a:prstGeom prst="ellipse">
                  <a:avLst/>
                </a:prstGeom>
                <a:noFill/>
                <a:ln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en-US"/>
                </a:p>
              </xdr:txBody>
            </xdr:sp>
          </xdr:grpSp>
          <xdr:grpSp>
            <xdr:nvGrpSpPr>
              <xdr:cNvPr id="149" name="Group 148">
                <a:extLst>
                  <a:ext uri="{FF2B5EF4-FFF2-40B4-BE49-F238E27FC236}">
                    <a16:creationId xmlns:a16="http://schemas.microsoft.com/office/drawing/2014/main" id="{C64A5367-2543-41A4-88D5-E94A2F434A85}"/>
                  </a:ext>
                </a:extLst>
              </xdr:cNvPr>
              <xdr:cNvGrpSpPr/>
            </xdr:nvGrpSpPr>
            <xdr:grpSpPr>
              <a:xfrm>
                <a:off x="1808446" y="1428750"/>
                <a:ext cx="571500" cy="358140"/>
                <a:chOff x="1832491" y="0"/>
                <a:chExt cx="892454" cy="815652"/>
              </a:xfrm>
            </xdr:grpSpPr>
            <xdr:grpSp>
              <xdr:nvGrpSpPr>
                <xdr:cNvPr id="166" name="Group 165">
                  <a:extLst>
                    <a:ext uri="{FF2B5EF4-FFF2-40B4-BE49-F238E27FC236}">
                      <a16:creationId xmlns:a16="http://schemas.microsoft.com/office/drawing/2014/main" id="{CFBE8B00-2A3C-49A4-82F1-CF281957F0AC}"/>
                    </a:ext>
                  </a:extLst>
                </xdr:cNvPr>
                <xdr:cNvGrpSpPr/>
              </xdr:nvGrpSpPr>
              <xdr:grpSpPr>
                <a:xfrm>
                  <a:off x="1832491" y="457200"/>
                  <a:ext cx="892454" cy="358452"/>
                  <a:chOff x="1832491" y="0"/>
                  <a:chExt cx="892454" cy="358452"/>
                </a:xfrm>
              </xdr:grpSpPr>
              <xdr:sp macro="" textlink="">
                <xdr:nvSpPr>
                  <xdr:cNvPr id="170" name="Freeform: Shape 169">
                    <a:extLst>
                      <a:ext uri="{FF2B5EF4-FFF2-40B4-BE49-F238E27FC236}">
                        <a16:creationId xmlns:a16="http://schemas.microsoft.com/office/drawing/2014/main" id="{B25AB728-5550-42E4-B74B-B1EC3BC3B18D}"/>
                      </a:ext>
                    </a:extLst>
                  </xdr:cNvPr>
                  <xdr:cNvSpPr/>
                </xdr:nvSpPr>
                <xdr:spPr>
                  <a:xfrm>
                    <a:off x="1832491" y="0"/>
                    <a:ext cx="446227" cy="343822"/>
                  </a:xfrm>
                  <a:custGeom>
                    <a:avLst/>
                    <a:gdLst>
                      <a:gd name="connsiteX0" fmla="*/ 0 w 446227"/>
                      <a:gd name="connsiteY0" fmla="*/ 343821 h 343821"/>
                      <a:gd name="connsiteX1" fmla="*/ 219456 w 446227"/>
                      <a:gd name="connsiteY1" fmla="*/ 6 h 343821"/>
                      <a:gd name="connsiteX2" fmla="*/ 446227 w 446227"/>
                      <a:gd name="connsiteY2" fmla="*/ 336506 h 343821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</a:cxnLst>
                    <a:rect l="l" t="t" r="r" b="b"/>
                    <a:pathLst>
                      <a:path w="446227" h="343821">
                        <a:moveTo>
                          <a:pt x="0" y="343821"/>
                        </a:moveTo>
                        <a:cubicBezTo>
                          <a:pt x="72542" y="172523"/>
                          <a:pt x="145085" y="1225"/>
                          <a:pt x="219456" y="6"/>
                        </a:cubicBezTo>
                        <a:cubicBezTo>
                          <a:pt x="293827" y="-1213"/>
                          <a:pt x="370027" y="167646"/>
                          <a:pt x="446227" y="336506"/>
                        </a:cubicBezTo>
                      </a:path>
                    </a:pathLst>
                  </a:custGeom>
                  <a:noFill/>
                  <a:ln w="25400">
                    <a:solidFill>
                      <a:schemeClr val="accent4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en-US"/>
                  </a:p>
                </xdr:txBody>
              </xdr:sp>
              <xdr:sp macro="" textlink="">
                <xdr:nvSpPr>
                  <xdr:cNvPr id="171" name="Freeform: Shape 170">
                    <a:extLst>
                      <a:ext uri="{FF2B5EF4-FFF2-40B4-BE49-F238E27FC236}">
                        <a16:creationId xmlns:a16="http://schemas.microsoft.com/office/drawing/2014/main" id="{C4AFE40E-B195-47EB-9A1C-9C75E7116761}"/>
                      </a:ext>
                    </a:extLst>
                  </xdr:cNvPr>
                  <xdr:cNvSpPr/>
                </xdr:nvSpPr>
                <xdr:spPr>
                  <a:xfrm>
                    <a:off x="2278718" y="14630"/>
                    <a:ext cx="446227" cy="343822"/>
                  </a:xfrm>
                  <a:custGeom>
                    <a:avLst/>
                    <a:gdLst>
                      <a:gd name="connsiteX0" fmla="*/ 0 w 446227"/>
                      <a:gd name="connsiteY0" fmla="*/ 343821 h 343821"/>
                      <a:gd name="connsiteX1" fmla="*/ 219456 w 446227"/>
                      <a:gd name="connsiteY1" fmla="*/ 6 h 343821"/>
                      <a:gd name="connsiteX2" fmla="*/ 446227 w 446227"/>
                      <a:gd name="connsiteY2" fmla="*/ 336506 h 343821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</a:cxnLst>
                    <a:rect l="l" t="t" r="r" b="b"/>
                    <a:pathLst>
                      <a:path w="446227" h="343821">
                        <a:moveTo>
                          <a:pt x="0" y="343821"/>
                        </a:moveTo>
                        <a:cubicBezTo>
                          <a:pt x="72542" y="172523"/>
                          <a:pt x="145085" y="1225"/>
                          <a:pt x="219456" y="6"/>
                        </a:cubicBezTo>
                        <a:cubicBezTo>
                          <a:pt x="293827" y="-1213"/>
                          <a:pt x="370027" y="167646"/>
                          <a:pt x="446227" y="336506"/>
                        </a:cubicBezTo>
                      </a:path>
                    </a:pathLst>
                  </a:custGeom>
                  <a:noFill/>
                  <a:ln w="25400">
                    <a:solidFill>
                      <a:schemeClr val="accent4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en-US"/>
                  </a:p>
                </xdr:txBody>
              </xdr:sp>
            </xdr:grpSp>
            <xdr:grpSp>
              <xdr:nvGrpSpPr>
                <xdr:cNvPr id="167" name="Group 166">
                  <a:extLst>
                    <a:ext uri="{FF2B5EF4-FFF2-40B4-BE49-F238E27FC236}">
                      <a16:creationId xmlns:a16="http://schemas.microsoft.com/office/drawing/2014/main" id="{F17E2124-71CA-4675-A0EC-266357EEA19E}"/>
                    </a:ext>
                  </a:extLst>
                </xdr:cNvPr>
                <xdr:cNvGrpSpPr/>
              </xdr:nvGrpSpPr>
              <xdr:grpSpPr>
                <a:xfrm flipV="1">
                  <a:off x="1832491" y="0"/>
                  <a:ext cx="892454" cy="358452"/>
                  <a:chOff x="1832491" y="0"/>
                  <a:chExt cx="892454" cy="358452"/>
                </a:xfrm>
              </xdr:grpSpPr>
              <xdr:sp macro="" textlink="">
                <xdr:nvSpPr>
                  <xdr:cNvPr id="168" name="Freeform: Shape 167">
                    <a:extLst>
                      <a:ext uri="{FF2B5EF4-FFF2-40B4-BE49-F238E27FC236}">
                        <a16:creationId xmlns:a16="http://schemas.microsoft.com/office/drawing/2014/main" id="{E48A2A02-0330-49F9-8431-04338EBD850E}"/>
                      </a:ext>
                    </a:extLst>
                  </xdr:cNvPr>
                  <xdr:cNvSpPr/>
                </xdr:nvSpPr>
                <xdr:spPr>
                  <a:xfrm>
                    <a:off x="1832491" y="0"/>
                    <a:ext cx="446227" cy="343822"/>
                  </a:xfrm>
                  <a:custGeom>
                    <a:avLst/>
                    <a:gdLst>
                      <a:gd name="connsiteX0" fmla="*/ 0 w 446227"/>
                      <a:gd name="connsiteY0" fmla="*/ 343821 h 343821"/>
                      <a:gd name="connsiteX1" fmla="*/ 219456 w 446227"/>
                      <a:gd name="connsiteY1" fmla="*/ 6 h 343821"/>
                      <a:gd name="connsiteX2" fmla="*/ 446227 w 446227"/>
                      <a:gd name="connsiteY2" fmla="*/ 336506 h 343821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</a:cxnLst>
                    <a:rect l="l" t="t" r="r" b="b"/>
                    <a:pathLst>
                      <a:path w="446227" h="343821">
                        <a:moveTo>
                          <a:pt x="0" y="343821"/>
                        </a:moveTo>
                        <a:cubicBezTo>
                          <a:pt x="72542" y="172523"/>
                          <a:pt x="145085" y="1225"/>
                          <a:pt x="219456" y="6"/>
                        </a:cubicBezTo>
                        <a:cubicBezTo>
                          <a:pt x="293827" y="-1213"/>
                          <a:pt x="370027" y="167646"/>
                          <a:pt x="446227" y="336506"/>
                        </a:cubicBezTo>
                      </a:path>
                    </a:pathLst>
                  </a:custGeom>
                  <a:noFill/>
                  <a:ln w="25400"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en-US"/>
                  </a:p>
                </xdr:txBody>
              </xdr:sp>
              <xdr:sp macro="" textlink="">
                <xdr:nvSpPr>
                  <xdr:cNvPr id="169" name="Freeform: Shape 168">
                    <a:extLst>
                      <a:ext uri="{FF2B5EF4-FFF2-40B4-BE49-F238E27FC236}">
                        <a16:creationId xmlns:a16="http://schemas.microsoft.com/office/drawing/2014/main" id="{1DBB8F25-66DD-46D5-A83B-818AAA8528E0}"/>
                      </a:ext>
                    </a:extLst>
                  </xdr:cNvPr>
                  <xdr:cNvSpPr/>
                </xdr:nvSpPr>
                <xdr:spPr>
                  <a:xfrm>
                    <a:off x="2278718" y="14630"/>
                    <a:ext cx="446227" cy="343822"/>
                  </a:xfrm>
                  <a:custGeom>
                    <a:avLst/>
                    <a:gdLst>
                      <a:gd name="connsiteX0" fmla="*/ 0 w 446227"/>
                      <a:gd name="connsiteY0" fmla="*/ 343821 h 343821"/>
                      <a:gd name="connsiteX1" fmla="*/ 219456 w 446227"/>
                      <a:gd name="connsiteY1" fmla="*/ 6 h 343821"/>
                      <a:gd name="connsiteX2" fmla="*/ 446227 w 446227"/>
                      <a:gd name="connsiteY2" fmla="*/ 336506 h 343821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</a:cxnLst>
                    <a:rect l="l" t="t" r="r" b="b"/>
                    <a:pathLst>
                      <a:path w="446227" h="343821">
                        <a:moveTo>
                          <a:pt x="0" y="343821"/>
                        </a:moveTo>
                        <a:cubicBezTo>
                          <a:pt x="72542" y="172523"/>
                          <a:pt x="145085" y="1225"/>
                          <a:pt x="219456" y="6"/>
                        </a:cubicBezTo>
                        <a:cubicBezTo>
                          <a:pt x="293827" y="-1213"/>
                          <a:pt x="370027" y="167646"/>
                          <a:pt x="446227" y="336506"/>
                        </a:cubicBezTo>
                      </a:path>
                    </a:pathLst>
                  </a:custGeom>
                  <a:noFill/>
                  <a:ln w="25400"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en-US"/>
                  </a:p>
                </xdr:txBody>
              </xdr:sp>
            </xdr:grpSp>
          </xdr:grpSp>
          <xdr:cxnSp macro="">
            <xdr:nvCxnSpPr>
              <xdr:cNvPr id="150" name="Straight Connector 149">
                <a:extLst>
                  <a:ext uri="{FF2B5EF4-FFF2-40B4-BE49-F238E27FC236}">
                    <a16:creationId xmlns:a16="http://schemas.microsoft.com/office/drawing/2014/main" id="{01A3EF72-35BD-4E1D-96BC-A6C52999806A}"/>
                  </a:ext>
                </a:extLst>
              </xdr:cNvPr>
              <xdr:cNvCxnSpPr/>
            </xdr:nvCxnSpPr>
            <xdr:spPr>
              <a:xfrm flipV="1">
                <a:off x="1138695" y="2228850"/>
                <a:ext cx="1951711" cy="8890"/>
              </a:xfrm>
              <a:prstGeom prst="line">
                <a:avLst/>
              </a:prstGeom>
              <a:ln w="25400">
                <a:solidFill>
                  <a:schemeClr val="accent4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151" name="Group 150">
                <a:extLst>
                  <a:ext uri="{FF2B5EF4-FFF2-40B4-BE49-F238E27FC236}">
                    <a16:creationId xmlns:a16="http://schemas.microsoft.com/office/drawing/2014/main" id="{89AF1BB9-1913-4E85-8451-AF2352EC6269}"/>
                  </a:ext>
                </a:extLst>
              </xdr:cNvPr>
              <xdr:cNvGrpSpPr/>
            </xdr:nvGrpSpPr>
            <xdr:grpSpPr>
              <a:xfrm>
                <a:off x="1235075" y="2235200"/>
                <a:ext cx="342900" cy="945377"/>
                <a:chOff x="371475" y="0"/>
                <a:chExt cx="342900" cy="945377"/>
              </a:xfrm>
            </xdr:grpSpPr>
            <xdr:grpSp>
              <xdr:nvGrpSpPr>
                <xdr:cNvPr id="162" name="Group 161">
                  <a:extLst>
                    <a:ext uri="{FF2B5EF4-FFF2-40B4-BE49-F238E27FC236}">
                      <a16:creationId xmlns:a16="http://schemas.microsoft.com/office/drawing/2014/main" id="{C104FDEA-9F04-4551-A243-1516ACD477A6}"/>
                    </a:ext>
                  </a:extLst>
                </xdr:cNvPr>
                <xdr:cNvGrpSpPr/>
              </xdr:nvGrpSpPr>
              <xdr:grpSpPr>
                <a:xfrm>
                  <a:off x="371475" y="0"/>
                  <a:ext cx="342900" cy="945377"/>
                  <a:chOff x="371475" y="0"/>
                  <a:chExt cx="342900" cy="945377"/>
                </a:xfrm>
              </xdr:grpSpPr>
              <xdr:sp macro="" textlink="">
                <xdr:nvSpPr>
                  <xdr:cNvPr id="164" name="Oval 163">
                    <a:extLst>
                      <a:ext uri="{FF2B5EF4-FFF2-40B4-BE49-F238E27FC236}">
                        <a16:creationId xmlns:a16="http://schemas.microsoft.com/office/drawing/2014/main" id="{4A43FE9C-19BB-4C74-8FEC-8539AB622506}"/>
                      </a:ext>
                    </a:extLst>
                  </xdr:cNvPr>
                  <xdr:cNvSpPr/>
                </xdr:nvSpPr>
                <xdr:spPr>
                  <a:xfrm>
                    <a:off x="371475" y="685800"/>
                    <a:ext cx="342900" cy="259577"/>
                  </a:xfrm>
                  <a:prstGeom prst="ellipse">
                    <a:avLst/>
                  </a:prstGeom>
                  <a:noFill/>
                  <a:ln>
                    <a:solidFill>
                      <a:srgbClr val="FFC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en-US"/>
                  </a:p>
                </xdr:txBody>
              </xdr:sp>
              <xdr:cxnSp macro="">
                <xdr:nvCxnSpPr>
                  <xdr:cNvPr id="165" name="Straight Connector 164">
                    <a:extLst>
                      <a:ext uri="{FF2B5EF4-FFF2-40B4-BE49-F238E27FC236}">
                        <a16:creationId xmlns:a16="http://schemas.microsoft.com/office/drawing/2014/main" id="{E0059681-689D-4D55-B7CB-4B85AF53D1FA}"/>
                      </a:ext>
                    </a:extLst>
                  </xdr:cNvPr>
                  <xdr:cNvCxnSpPr/>
                </xdr:nvCxnSpPr>
                <xdr:spPr>
                  <a:xfrm flipV="1">
                    <a:off x="523875" y="0"/>
                    <a:ext cx="0" cy="685800"/>
                  </a:xfrm>
                  <a:prstGeom prst="line">
                    <a:avLst/>
                  </a:prstGeom>
                  <a:ln w="25400">
                    <a:solidFill>
                      <a:schemeClr val="accent4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163" name="Freeform: Shape 162">
                  <a:extLst>
                    <a:ext uri="{FF2B5EF4-FFF2-40B4-BE49-F238E27FC236}">
                      <a16:creationId xmlns:a16="http://schemas.microsoft.com/office/drawing/2014/main" id="{F90EA0A6-3F8A-4F90-9B3C-CC9530315BE4}"/>
                    </a:ext>
                  </a:extLst>
                </xdr:cNvPr>
                <xdr:cNvSpPr/>
              </xdr:nvSpPr>
              <xdr:spPr>
                <a:xfrm>
                  <a:off x="441325" y="800101"/>
                  <a:ext cx="222250" cy="86526"/>
                </a:xfrm>
                <a:custGeom>
                  <a:avLst/>
                  <a:gdLst>
                    <a:gd name="connsiteX0" fmla="*/ 0 w 908050"/>
                    <a:gd name="connsiteY0" fmla="*/ 222257 h 457207"/>
                    <a:gd name="connsiteX1" fmla="*/ 228600 w 908050"/>
                    <a:gd name="connsiteY1" fmla="*/ 7 h 457207"/>
                    <a:gd name="connsiteX2" fmla="*/ 450850 w 908050"/>
                    <a:gd name="connsiteY2" fmla="*/ 228607 h 457207"/>
                    <a:gd name="connsiteX3" fmla="*/ 679450 w 908050"/>
                    <a:gd name="connsiteY3" fmla="*/ 457207 h 457207"/>
                    <a:gd name="connsiteX4" fmla="*/ 908050 w 908050"/>
                    <a:gd name="connsiteY4" fmla="*/ 228607 h 457207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908050" h="457207">
                      <a:moveTo>
                        <a:pt x="0" y="222257"/>
                      </a:moveTo>
                      <a:cubicBezTo>
                        <a:pt x="76729" y="110603"/>
                        <a:pt x="153458" y="-1051"/>
                        <a:pt x="228600" y="7"/>
                      </a:cubicBezTo>
                      <a:cubicBezTo>
                        <a:pt x="303742" y="1065"/>
                        <a:pt x="375708" y="152407"/>
                        <a:pt x="450850" y="228607"/>
                      </a:cubicBezTo>
                      <a:cubicBezTo>
                        <a:pt x="525992" y="304807"/>
                        <a:pt x="603250" y="457207"/>
                        <a:pt x="679450" y="457207"/>
                      </a:cubicBezTo>
                      <a:cubicBezTo>
                        <a:pt x="755650" y="457207"/>
                        <a:pt x="831850" y="342907"/>
                        <a:pt x="908050" y="228607"/>
                      </a:cubicBezTo>
                    </a:path>
                  </a:pathLst>
                </a:custGeom>
                <a:noFill/>
                <a:ln>
                  <a:solidFill>
                    <a:schemeClr val="accent4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en-US"/>
                </a:p>
              </xdr:txBody>
            </xdr:sp>
          </xdr:grpSp>
          <xdr:cxnSp macro="">
            <xdr:nvCxnSpPr>
              <xdr:cNvPr id="153" name="Straight Arrow Connector 152">
                <a:extLst>
                  <a:ext uri="{FF2B5EF4-FFF2-40B4-BE49-F238E27FC236}">
                    <a16:creationId xmlns:a16="http://schemas.microsoft.com/office/drawing/2014/main" id="{BAECD166-56CF-471C-83AF-7F7DED83A2F4}"/>
                  </a:ext>
                </a:extLst>
              </xdr:cNvPr>
              <xdr:cNvCxnSpPr/>
            </xdr:nvCxnSpPr>
            <xdr:spPr>
              <a:xfrm flipV="1">
                <a:off x="2647950" y="2927350"/>
                <a:ext cx="342900" cy="336550"/>
              </a:xfrm>
              <a:prstGeom prst="straightConnector1">
                <a:avLst/>
              </a:prstGeom>
              <a:ln w="22225">
                <a:solidFill>
                  <a:schemeClr val="accent4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55" name="Text Box 2">
                <a:extLst>
                  <a:ext uri="{FF2B5EF4-FFF2-40B4-BE49-F238E27FC236}">
                    <a16:creationId xmlns:a16="http://schemas.microsoft.com/office/drawing/2014/main" id="{F10E454E-1770-41C9-9AB4-98BDE2CC26E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09650" y="3335809"/>
                <a:ext cx="685800" cy="2286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rot="0" vert="horz" wrap="square" lIns="18288" tIns="18288" rIns="18288" bIns="18288" anchor="ctr" anchorCtr="0">
                <a:noAutofit/>
              </a:bodyPr>
              <a:lstStyle/>
              <a:p>
                <a:pPr marL="0" marR="0">
                  <a:lnSpc>
                    <a:spcPct val="107000"/>
                  </a:lnSpc>
                  <a:spcBef>
                    <a:spcPts val="0"/>
                  </a:spcBef>
                  <a:spcAft>
                    <a:spcPts val="800"/>
                  </a:spcAft>
                </a:pPr>
                <a:r>
                  <a:rPr lang="en-US" sz="11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Other GR</a:t>
                </a:r>
              </a:p>
            </xdr:txBody>
          </xdr:sp>
          <xdr:sp macro="" textlink="">
            <xdr:nvSpPr>
              <xdr:cNvPr id="156" name="Text Box 2">
                <a:extLst>
                  <a:ext uri="{FF2B5EF4-FFF2-40B4-BE49-F238E27FC236}">
                    <a16:creationId xmlns:a16="http://schemas.microsoft.com/office/drawing/2014/main" id="{08FE2EE9-C1BF-40CB-847B-631ACB11001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590800" y="3371850"/>
                <a:ext cx="571500" cy="2286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rot="0" vert="horz" wrap="square" lIns="18288" tIns="18288" rIns="18288" bIns="18288" anchor="ctr" anchorCtr="0">
                <a:noAutofit/>
              </a:bodyPr>
              <a:lstStyle/>
              <a:p>
                <a:pPr marL="0" marR="0">
                  <a:lnSpc>
                    <a:spcPct val="107000"/>
                  </a:lnSpc>
                  <a:spcBef>
                    <a:spcPts val="0"/>
                  </a:spcBef>
                  <a:spcAft>
                    <a:spcPts val="800"/>
                  </a:spcAft>
                </a:pPr>
                <a:r>
                  <a:rPr lang="en-US" sz="11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CLR 2</a:t>
                </a:r>
              </a:p>
            </xdr:txBody>
          </xdr:sp>
          <xdr:sp macro="" textlink="">
            <xdr:nvSpPr>
              <xdr:cNvPr id="157" name="Text Box 2">
                <a:extLst>
                  <a:ext uri="{FF2B5EF4-FFF2-40B4-BE49-F238E27FC236}">
                    <a16:creationId xmlns:a16="http://schemas.microsoft.com/office/drawing/2014/main" id="{1C0BCE4A-A558-4970-8D4D-588C22E0FED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62939" y="379284"/>
                <a:ext cx="722956" cy="2286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rot="0" vert="horz" wrap="square" lIns="18288" tIns="18288" rIns="18288" bIns="18288" anchor="ctr" anchorCtr="0">
                <a:noAutofit/>
              </a:bodyPr>
              <a:lstStyle/>
              <a:p>
                <a:pPr marL="0" marR="0">
                  <a:lnSpc>
                    <a:spcPct val="107000"/>
                  </a:lnSpc>
                  <a:spcBef>
                    <a:spcPts val="0"/>
                  </a:spcBef>
                  <a:spcAft>
                    <a:spcPts val="800"/>
                  </a:spcAft>
                </a:pPr>
                <a:r>
                  <a:rPr lang="en-US" sz="11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POI meter </a:t>
                </a:r>
              </a:p>
            </xdr:txBody>
          </xdr:sp>
        </xdr:grpSp>
      </xdr:grpSp>
    </xdr:grpSp>
    <xdr:clientData/>
  </xdr:twoCellAnchor>
  <xdr:twoCellAnchor>
    <xdr:from>
      <xdr:col>35</xdr:col>
      <xdr:colOff>57150</xdr:colOff>
      <xdr:row>7</xdr:row>
      <xdr:rowOff>85726</xdr:rowOff>
    </xdr:from>
    <xdr:to>
      <xdr:col>36</xdr:col>
      <xdr:colOff>295275</xdr:colOff>
      <xdr:row>10</xdr:row>
      <xdr:rowOff>28576</xdr:rowOff>
    </xdr:to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6709D595-21EE-4B99-8EDD-676B86623579}"/>
            </a:ext>
          </a:extLst>
        </xdr:cNvPr>
        <xdr:cNvSpPr txBox="1"/>
      </xdr:nvSpPr>
      <xdr:spPr>
        <a:xfrm>
          <a:off x="21697950" y="1419226"/>
          <a:ext cx="186690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/>
            <a:t>ERCOT only settles m5 gen channel  and m5 load channet </a:t>
          </a:r>
        </a:p>
        <a:p>
          <a:endParaRPr lang="en-US" sz="1000"/>
        </a:p>
      </xdr:txBody>
    </xdr:sp>
    <xdr:clientData/>
  </xdr:twoCellAnchor>
  <xdr:twoCellAnchor>
    <xdr:from>
      <xdr:col>26</xdr:col>
      <xdr:colOff>243841</xdr:colOff>
      <xdr:row>13</xdr:row>
      <xdr:rowOff>152400</xdr:rowOff>
    </xdr:from>
    <xdr:to>
      <xdr:col>27</xdr:col>
      <xdr:colOff>266701</xdr:colOff>
      <xdr:row>15</xdr:row>
      <xdr:rowOff>151493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6A3159B2-62F5-405E-B109-5FF68AC1CE71}"/>
            </a:ext>
          </a:extLst>
        </xdr:cNvPr>
        <xdr:cNvSpPr txBox="1">
          <a:spLocks noChangeArrowheads="1"/>
        </xdr:cNvSpPr>
      </xdr:nvSpPr>
      <xdr:spPr bwMode="auto">
        <a:xfrm>
          <a:off x="16245841" y="2628900"/>
          <a:ext cx="632460" cy="3800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18288" tIns="18288" rIns="18288" bIns="18288" anchor="ctr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CLR meter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BD633-9843-4DA7-82EA-4B580F13A7E4}">
  <dimension ref="A1:AR44"/>
  <sheetViews>
    <sheetView tabSelected="1" topLeftCell="A16" zoomScaleNormal="100" workbookViewId="0">
      <selection activeCell="S2" sqref="S2"/>
    </sheetView>
  </sheetViews>
  <sheetFormatPr defaultRowHeight="14.4" x14ac:dyDescent="0.3"/>
  <cols>
    <col min="17" max="17" width="10.5546875" bestFit="1" customWidth="1"/>
    <col min="18" max="18" width="9.88671875" bestFit="1" customWidth="1"/>
    <col min="19" max="19" width="9.33203125" bestFit="1" customWidth="1"/>
    <col min="28" max="28" width="10.5546875" bestFit="1" customWidth="1"/>
    <col min="29" max="29" width="9.88671875" bestFit="1" customWidth="1"/>
    <col min="30" max="30" width="9.33203125" bestFit="1" customWidth="1"/>
    <col min="36" max="36" width="24.44140625" customWidth="1"/>
  </cols>
  <sheetData>
    <row r="1" spans="2:38" x14ac:dyDescent="0.3">
      <c r="Q1" s="3"/>
      <c r="R1" s="4"/>
      <c r="S1" s="4"/>
      <c r="T1" s="5"/>
      <c r="W1" s="3"/>
      <c r="X1" s="4"/>
      <c r="Y1" s="4"/>
      <c r="Z1" s="4"/>
      <c r="AA1" s="4"/>
      <c r="AB1" s="4"/>
      <c r="AC1" s="4"/>
      <c r="AD1" s="5"/>
      <c r="AF1" s="3"/>
      <c r="AG1" s="4"/>
      <c r="AH1" s="4"/>
      <c r="AI1" s="4"/>
      <c r="AJ1" s="4"/>
      <c r="AK1" s="4"/>
      <c r="AL1" s="5"/>
    </row>
    <row r="2" spans="2:38" x14ac:dyDescent="0.3">
      <c r="Q2" s="6"/>
      <c r="R2" s="7"/>
      <c r="S2" s="42" t="s">
        <v>41</v>
      </c>
      <c r="T2" s="8"/>
      <c r="W2" s="6"/>
      <c r="X2" s="7"/>
      <c r="Y2" s="7"/>
      <c r="Z2" s="7"/>
      <c r="AA2" s="7" t="s">
        <v>36</v>
      </c>
      <c r="AB2" s="7"/>
      <c r="AC2" s="7"/>
      <c r="AD2" s="8"/>
      <c r="AF2" s="6"/>
      <c r="AG2" s="7"/>
      <c r="AH2" s="7"/>
      <c r="AI2" s="7"/>
      <c r="AJ2" s="7" t="s">
        <v>37</v>
      </c>
      <c r="AK2" s="7"/>
      <c r="AL2" s="8"/>
    </row>
    <row r="3" spans="2:38" x14ac:dyDescent="0.3">
      <c r="B3" t="s">
        <v>42</v>
      </c>
      <c r="Q3" s="6"/>
      <c r="R3" s="7"/>
      <c r="S3" s="7"/>
      <c r="T3" s="8"/>
      <c r="W3" s="6"/>
      <c r="X3" s="7"/>
      <c r="Y3" s="7"/>
      <c r="Z3" s="7"/>
      <c r="AA3" s="7"/>
      <c r="AB3" s="7"/>
      <c r="AC3" s="7"/>
      <c r="AD3" s="8"/>
      <c r="AF3" s="6"/>
      <c r="AG3" s="7"/>
      <c r="AH3" s="7"/>
      <c r="AI3" s="7"/>
      <c r="AJ3" s="7"/>
      <c r="AK3" s="7"/>
      <c r="AL3" s="8"/>
    </row>
    <row r="4" spans="2:38" x14ac:dyDescent="0.3">
      <c r="C4" t="s">
        <v>43</v>
      </c>
      <c r="Q4" s="6"/>
      <c r="R4" s="7"/>
      <c r="S4" s="7"/>
      <c r="T4" s="8"/>
      <c r="W4" s="6"/>
      <c r="X4" s="7"/>
      <c r="Y4" s="7"/>
      <c r="Z4" s="7"/>
      <c r="AA4" s="7"/>
      <c r="AB4" s="7"/>
      <c r="AC4" s="7"/>
      <c r="AD4" s="8"/>
      <c r="AF4" s="6"/>
      <c r="AG4" s="7"/>
      <c r="AH4" s="7"/>
      <c r="AI4" s="7"/>
      <c r="AJ4" s="7"/>
      <c r="AK4" s="7"/>
      <c r="AL4" s="8"/>
    </row>
    <row r="5" spans="2:38" x14ac:dyDescent="0.3">
      <c r="C5" t="s">
        <v>44</v>
      </c>
      <c r="Q5" s="6"/>
      <c r="R5" s="7"/>
      <c r="S5" s="7"/>
      <c r="T5" s="8"/>
      <c r="W5" s="6"/>
      <c r="X5" s="7"/>
      <c r="Y5" s="7"/>
      <c r="Z5" s="7"/>
      <c r="AA5" s="7"/>
      <c r="AB5" s="7"/>
      <c r="AC5" s="7"/>
      <c r="AD5" s="8"/>
      <c r="AF5" s="6"/>
      <c r="AG5" s="7"/>
      <c r="AH5" s="7"/>
      <c r="AI5" s="7"/>
      <c r="AJ5" s="7"/>
      <c r="AK5" s="7"/>
      <c r="AL5" s="8"/>
    </row>
    <row r="6" spans="2:38" x14ac:dyDescent="0.3">
      <c r="C6" t="s">
        <v>45</v>
      </c>
      <c r="Q6" s="6"/>
      <c r="R6" s="7"/>
      <c r="S6" s="7"/>
      <c r="T6" s="8"/>
      <c r="W6" s="6"/>
      <c r="X6" s="7"/>
      <c r="Y6" s="7"/>
      <c r="Z6" s="7"/>
      <c r="AA6" s="7"/>
      <c r="AB6" s="7"/>
      <c r="AC6" s="7"/>
      <c r="AD6" s="8"/>
      <c r="AF6" s="6"/>
      <c r="AG6" s="7"/>
      <c r="AH6" s="7"/>
      <c r="AI6" s="7"/>
      <c r="AJ6" s="7"/>
      <c r="AK6" s="7"/>
      <c r="AL6" s="8"/>
    </row>
    <row r="7" spans="2:38" x14ac:dyDescent="0.3">
      <c r="Q7" s="6"/>
      <c r="R7" s="7"/>
      <c r="S7" s="7"/>
      <c r="T7" s="8"/>
      <c r="W7" s="6"/>
      <c r="X7" s="7"/>
      <c r="Y7" s="7"/>
      <c r="Z7" s="7"/>
      <c r="AA7" s="7"/>
      <c r="AB7" s="7"/>
      <c r="AC7" s="7"/>
      <c r="AD7" s="8"/>
      <c r="AF7" s="6"/>
      <c r="AG7" s="7"/>
      <c r="AH7" s="7"/>
      <c r="AI7" s="7"/>
      <c r="AJ7" s="7"/>
      <c r="AK7" s="7"/>
      <c r="AL7" s="8"/>
    </row>
    <row r="8" spans="2:38" x14ac:dyDescent="0.3">
      <c r="Q8" s="6"/>
      <c r="R8" s="7"/>
      <c r="S8" s="7"/>
      <c r="T8" s="8"/>
      <c r="W8" s="6"/>
      <c r="X8" s="7"/>
      <c r="Y8" s="7"/>
      <c r="Z8" s="7"/>
      <c r="AA8" s="7"/>
      <c r="AB8" s="7"/>
      <c r="AC8" s="7"/>
      <c r="AD8" s="8"/>
      <c r="AF8" s="6"/>
      <c r="AG8" s="7"/>
      <c r="AH8" s="7"/>
      <c r="AI8" s="7"/>
      <c r="AJ8" s="7"/>
      <c r="AK8" s="7"/>
      <c r="AL8" s="8"/>
    </row>
    <row r="9" spans="2:38" x14ac:dyDescent="0.3">
      <c r="Q9" s="6"/>
      <c r="R9" s="7"/>
      <c r="S9" s="7"/>
      <c r="T9" s="8"/>
      <c r="W9" s="6"/>
      <c r="X9" s="7"/>
      <c r="Y9" s="7"/>
      <c r="Z9" s="7"/>
      <c r="AA9" s="7"/>
      <c r="AB9" s="7"/>
      <c r="AC9" s="7"/>
      <c r="AD9" s="8"/>
      <c r="AF9" s="6"/>
      <c r="AG9" s="7"/>
      <c r="AH9" s="7"/>
      <c r="AI9" s="7"/>
      <c r="AJ9" s="7"/>
      <c r="AK9" s="7"/>
      <c r="AL9" s="8"/>
    </row>
    <row r="10" spans="2:38" x14ac:dyDescent="0.3">
      <c r="Q10" s="6"/>
      <c r="R10" s="7"/>
      <c r="S10" s="7"/>
      <c r="T10" s="8"/>
      <c r="W10" s="6"/>
      <c r="X10" s="7"/>
      <c r="Y10" s="7"/>
      <c r="Z10" s="7"/>
      <c r="AA10" s="7"/>
      <c r="AB10" s="7"/>
      <c r="AC10" s="7"/>
      <c r="AD10" s="8"/>
      <c r="AF10" s="6"/>
      <c r="AG10" s="7"/>
      <c r="AH10" s="7"/>
      <c r="AI10" s="7"/>
      <c r="AJ10" s="7"/>
      <c r="AK10" s="7"/>
      <c r="AL10" s="8"/>
    </row>
    <row r="11" spans="2:38" x14ac:dyDescent="0.3">
      <c r="Q11" s="6"/>
      <c r="R11" s="7"/>
      <c r="S11" s="7"/>
      <c r="T11" s="8"/>
      <c r="W11" s="6"/>
      <c r="X11" s="7"/>
      <c r="Y11" s="7"/>
      <c r="Z11" s="7"/>
      <c r="AA11" s="7"/>
      <c r="AB11" s="7"/>
      <c r="AC11" s="7"/>
      <c r="AD11" s="8"/>
      <c r="AF11" s="6"/>
      <c r="AG11" s="7"/>
      <c r="AH11" s="7"/>
      <c r="AI11" s="7"/>
      <c r="AJ11" s="7"/>
      <c r="AK11" s="7"/>
      <c r="AL11" s="8"/>
    </row>
    <row r="12" spans="2:38" x14ac:dyDescent="0.3">
      <c r="Q12" s="6"/>
      <c r="R12" s="7"/>
      <c r="S12" s="7"/>
      <c r="T12" s="8"/>
      <c r="W12" s="6"/>
      <c r="X12" s="7"/>
      <c r="Y12" s="7"/>
      <c r="Z12" s="7"/>
      <c r="AA12" s="7"/>
      <c r="AB12" s="7"/>
      <c r="AC12" s="7"/>
      <c r="AD12" s="8"/>
      <c r="AF12" s="6"/>
      <c r="AG12" s="7"/>
      <c r="AH12" s="7"/>
      <c r="AI12" s="7"/>
      <c r="AJ12" s="7"/>
      <c r="AK12" s="7"/>
      <c r="AL12" s="8"/>
    </row>
    <row r="13" spans="2:38" x14ac:dyDescent="0.3">
      <c r="Q13" s="6"/>
      <c r="R13" s="7"/>
      <c r="S13" s="7"/>
      <c r="T13" s="8"/>
      <c r="W13" s="6"/>
      <c r="X13" s="7"/>
      <c r="Y13" s="7"/>
      <c r="Z13" s="7"/>
      <c r="AA13" s="7"/>
      <c r="AB13" s="7"/>
      <c r="AC13" s="7"/>
      <c r="AD13" s="8"/>
      <c r="AF13" s="6"/>
      <c r="AG13" s="7"/>
      <c r="AH13" s="7"/>
      <c r="AI13" s="7"/>
      <c r="AJ13" s="7"/>
      <c r="AK13" s="7"/>
      <c r="AL13" s="8"/>
    </row>
    <row r="14" spans="2:38" x14ac:dyDescent="0.3">
      <c r="Q14" s="6"/>
      <c r="R14" s="7"/>
      <c r="S14" s="7"/>
      <c r="T14" s="8"/>
      <c r="W14" s="6"/>
      <c r="X14" s="7"/>
      <c r="Y14" s="7"/>
      <c r="Z14" s="7"/>
      <c r="AA14" s="7"/>
      <c r="AB14" s="7"/>
      <c r="AC14" s="7"/>
      <c r="AD14" s="8"/>
      <c r="AF14" s="6"/>
      <c r="AG14" s="7"/>
      <c r="AH14" s="7"/>
      <c r="AI14" s="7"/>
      <c r="AJ14" s="7"/>
      <c r="AK14" s="7"/>
      <c r="AL14" s="8"/>
    </row>
    <row r="15" spans="2:38" x14ac:dyDescent="0.3">
      <c r="Q15" s="6"/>
      <c r="R15" s="7"/>
      <c r="S15" s="7"/>
      <c r="T15" s="8"/>
      <c r="W15" s="6"/>
      <c r="X15" s="7"/>
      <c r="Y15" s="7"/>
      <c r="Z15" s="7"/>
      <c r="AA15" s="7"/>
      <c r="AB15" s="7"/>
      <c r="AC15" s="7"/>
      <c r="AD15" s="8"/>
      <c r="AF15" s="6"/>
      <c r="AG15" s="7"/>
      <c r="AH15" s="7"/>
      <c r="AI15" s="7"/>
      <c r="AJ15" s="7"/>
      <c r="AK15" s="7"/>
      <c r="AL15" s="8"/>
    </row>
    <row r="16" spans="2:38" x14ac:dyDescent="0.3">
      <c r="Q16" s="6"/>
      <c r="R16" s="7"/>
      <c r="S16" s="7"/>
      <c r="T16" s="8"/>
      <c r="W16" s="6"/>
      <c r="X16" s="7"/>
      <c r="Y16" s="7"/>
      <c r="Z16" s="7"/>
      <c r="AA16" s="7"/>
      <c r="AB16" s="7"/>
      <c r="AC16" s="7"/>
      <c r="AD16" s="8"/>
      <c r="AF16" s="6"/>
      <c r="AG16" s="7"/>
      <c r="AH16" s="7"/>
      <c r="AI16" s="7"/>
      <c r="AJ16" s="7"/>
      <c r="AK16" s="7"/>
      <c r="AL16" s="8"/>
    </row>
    <row r="17" spans="1:44" x14ac:dyDescent="0.3">
      <c r="Q17" s="6"/>
      <c r="R17" s="7"/>
      <c r="S17" s="7"/>
      <c r="T17" s="8"/>
      <c r="W17" s="6"/>
      <c r="X17" s="7"/>
      <c r="Y17" s="7"/>
      <c r="Z17" s="7"/>
      <c r="AA17" s="7"/>
      <c r="AB17" s="7"/>
      <c r="AC17" s="7"/>
      <c r="AD17" s="8"/>
      <c r="AF17" s="6"/>
      <c r="AG17" s="7"/>
      <c r="AH17" s="7"/>
      <c r="AI17" s="7"/>
      <c r="AJ17" s="7"/>
      <c r="AK17" s="7"/>
      <c r="AL17" s="8"/>
    </row>
    <row r="18" spans="1:44" x14ac:dyDescent="0.3">
      <c r="Q18" s="6"/>
      <c r="R18" s="7"/>
      <c r="S18" s="7"/>
      <c r="T18" s="8"/>
      <c r="W18" s="6"/>
      <c r="X18" s="7"/>
      <c r="Y18" s="7"/>
      <c r="Z18" s="7"/>
      <c r="AA18" s="7"/>
      <c r="AB18" s="7"/>
      <c r="AC18" s="7"/>
      <c r="AD18" s="8"/>
      <c r="AF18" s="6"/>
      <c r="AG18" s="7"/>
      <c r="AH18" s="7"/>
      <c r="AI18" s="7"/>
      <c r="AJ18" s="7"/>
      <c r="AK18" s="7"/>
      <c r="AL18" s="8"/>
    </row>
    <row r="19" spans="1:44" x14ac:dyDescent="0.3">
      <c r="Q19" s="6"/>
      <c r="R19" s="7"/>
      <c r="S19" s="7"/>
      <c r="T19" s="8"/>
      <c r="W19" s="6"/>
      <c r="X19" s="7"/>
      <c r="Y19" s="7"/>
      <c r="Z19" s="7"/>
      <c r="AA19" s="7"/>
      <c r="AB19" s="7"/>
      <c r="AC19" s="7"/>
      <c r="AD19" s="8"/>
      <c r="AF19" s="6"/>
      <c r="AG19" s="7"/>
      <c r="AH19" s="7"/>
      <c r="AI19" s="7"/>
      <c r="AJ19" s="7"/>
      <c r="AK19" s="7"/>
      <c r="AL19" s="8"/>
    </row>
    <row r="20" spans="1:44" x14ac:dyDescent="0.3">
      <c r="Q20" s="6"/>
      <c r="R20" s="7"/>
      <c r="S20" s="7"/>
      <c r="T20" s="8"/>
      <c r="W20" s="6"/>
      <c r="X20" s="7"/>
      <c r="Y20" s="7"/>
      <c r="Z20" s="7"/>
      <c r="AA20" s="7"/>
      <c r="AB20" s="7"/>
      <c r="AC20" s="7"/>
      <c r="AD20" s="8"/>
      <c r="AF20" s="6"/>
      <c r="AG20" s="7"/>
      <c r="AH20" s="7"/>
      <c r="AI20" s="7"/>
      <c r="AJ20" s="7"/>
      <c r="AK20" s="7"/>
      <c r="AL20" s="8"/>
    </row>
    <row r="21" spans="1:44" x14ac:dyDescent="0.3">
      <c r="Q21" s="6"/>
      <c r="R21" s="7"/>
      <c r="S21" s="7"/>
      <c r="T21" s="8"/>
      <c r="W21" s="6"/>
      <c r="X21" s="7"/>
      <c r="Y21" s="7"/>
      <c r="Z21" s="7"/>
      <c r="AA21" s="7"/>
      <c r="AB21" s="7"/>
      <c r="AC21" s="7"/>
      <c r="AD21" s="8"/>
      <c r="AF21" s="6"/>
      <c r="AG21" s="7"/>
      <c r="AH21" s="7"/>
      <c r="AI21" s="7"/>
      <c r="AJ21" s="7"/>
      <c r="AK21" s="7"/>
      <c r="AL21" s="8"/>
    </row>
    <row r="22" spans="1:44" x14ac:dyDescent="0.3">
      <c r="Q22" s="6"/>
      <c r="R22" s="7"/>
      <c r="S22" s="7"/>
      <c r="T22" s="8"/>
      <c r="W22" s="6"/>
      <c r="X22" s="7"/>
      <c r="Y22" s="7"/>
      <c r="Z22" s="7"/>
      <c r="AA22" s="7"/>
      <c r="AB22" s="7"/>
      <c r="AC22" s="7"/>
      <c r="AD22" s="8"/>
      <c r="AF22" s="6"/>
      <c r="AG22" s="7"/>
      <c r="AH22" s="7"/>
      <c r="AI22" s="7"/>
      <c r="AJ22" s="7"/>
      <c r="AK22" s="7"/>
      <c r="AL22" s="8"/>
    </row>
    <row r="23" spans="1:44" ht="15" thickBot="1" x14ac:dyDescent="0.35">
      <c r="Q23" s="12" t="s">
        <v>4</v>
      </c>
      <c r="R23" s="7"/>
      <c r="S23" s="7"/>
      <c r="T23" s="8"/>
      <c r="W23" s="12" t="s">
        <v>39</v>
      </c>
      <c r="X23" s="7"/>
      <c r="Y23" s="7"/>
      <c r="Z23" s="7"/>
      <c r="AA23" s="7"/>
      <c r="AB23" s="7"/>
      <c r="AC23" s="7"/>
      <c r="AD23" s="8"/>
      <c r="AF23" s="12" t="s">
        <v>40</v>
      </c>
      <c r="AG23" s="7"/>
      <c r="AH23" s="7"/>
      <c r="AI23" s="7"/>
      <c r="AJ23" s="7"/>
      <c r="AK23" s="7"/>
      <c r="AL23" s="8"/>
    </row>
    <row r="24" spans="1:44" ht="15" thickBot="1" x14ac:dyDescent="0.35">
      <c r="G24" s="3" t="s">
        <v>10</v>
      </c>
      <c r="H24" s="4"/>
      <c r="I24" s="4"/>
      <c r="J24" s="3" t="s">
        <v>11</v>
      </c>
      <c r="K24" s="4"/>
      <c r="L24" s="4"/>
      <c r="M24" s="3" t="s">
        <v>12</v>
      </c>
      <c r="N24" s="4"/>
      <c r="O24" s="5"/>
      <c r="Q24" s="6"/>
      <c r="R24" s="7"/>
      <c r="S24" s="7"/>
      <c r="T24" s="8"/>
      <c r="W24" s="6"/>
      <c r="X24" s="7"/>
      <c r="Y24" s="7"/>
      <c r="Z24" s="7"/>
      <c r="AA24" s="7"/>
      <c r="AB24" s="7"/>
      <c r="AC24" s="7"/>
      <c r="AD24" s="8"/>
      <c r="AF24" s="16"/>
      <c r="AG24" s="15"/>
      <c r="AH24" s="15"/>
      <c r="AI24" s="15"/>
      <c r="AJ24" s="15"/>
      <c r="AK24" s="15"/>
      <c r="AL24" s="17"/>
    </row>
    <row r="25" spans="1:44" ht="86.4" x14ac:dyDescent="0.3">
      <c r="A25" s="21" t="s">
        <v>15</v>
      </c>
      <c r="B25" s="22" t="s">
        <v>16</v>
      </c>
      <c r="C25" s="22" t="s">
        <v>17</v>
      </c>
      <c r="D25" s="22" t="s">
        <v>18</v>
      </c>
      <c r="E25" s="22" t="s">
        <v>19</v>
      </c>
      <c r="F25" s="28" t="s">
        <v>20</v>
      </c>
      <c r="G25" s="20" t="s">
        <v>0</v>
      </c>
      <c r="H25" s="20" t="s">
        <v>21</v>
      </c>
      <c r="I25" s="20" t="s">
        <v>22</v>
      </c>
      <c r="J25" s="20" t="s">
        <v>1</v>
      </c>
      <c r="K25" s="20" t="s">
        <v>23</v>
      </c>
      <c r="L25" s="20" t="s">
        <v>24</v>
      </c>
      <c r="M25" s="20" t="s">
        <v>2</v>
      </c>
      <c r="N25" s="20" t="s">
        <v>25</v>
      </c>
      <c r="O25" s="20" t="s">
        <v>26</v>
      </c>
      <c r="P25" s="1"/>
      <c r="Q25" s="20" t="s">
        <v>13</v>
      </c>
      <c r="R25" s="20" t="s">
        <v>14</v>
      </c>
      <c r="S25" s="39" t="s">
        <v>3</v>
      </c>
      <c r="T25" s="10"/>
      <c r="U25" s="1"/>
      <c r="W25" s="25" t="s">
        <v>27</v>
      </c>
      <c r="X25" s="20" t="s">
        <v>28</v>
      </c>
      <c r="Y25" s="20" t="s">
        <v>9</v>
      </c>
      <c r="Z25" s="20" t="s">
        <v>29</v>
      </c>
      <c r="AA25" s="20" t="s">
        <v>30</v>
      </c>
      <c r="AB25" s="20" t="s">
        <v>31</v>
      </c>
      <c r="AC25" s="20" t="s">
        <v>32</v>
      </c>
      <c r="AD25" s="36" t="s">
        <v>7</v>
      </c>
      <c r="AF25" s="25" t="s">
        <v>5</v>
      </c>
      <c r="AG25" s="20" t="s">
        <v>6</v>
      </c>
      <c r="AH25" s="20" t="s">
        <v>33</v>
      </c>
      <c r="AI25" s="20" t="s">
        <v>34</v>
      </c>
      <c r="AJ25" s="39" t="s">
        <v>38</v>
      </c>
      <c r="AK25" s="20" t="s">
        <v>8</v>
      </c>
      <c r="AL25" s="26" t="s">
        <v>35</v>
      </c>
      <c r="AM25" s="9"/>
      <c r="AR25" s="9"/>
    </row>
    <row r="26" spans="1:44" x14ac:dyDescent="0.3">
      <c r="A26" s="16">
        <v>20</v>
      </c>
      <c r="B26" s="15">
        <v>100</v>
      </c>
      <c r="C26" s="15">
        <v>40</v>
      </c>
      <c r="D26" s="15">
        <v>0</v>
      </c>
      <c r="E26" s="15">
        <v>50</v>
      </c>
      <c r="F26" s="29">
        <v>5</v>
      </c>
      <c r="G26" s="31">
        <v>100</v>
      </c>
      <c r="H26" s="31">
        <v>100</v>
      </c>
      <c r="I26" s="31">
        <v>0</v>
      </c>
      <c r="J26" s="31">
        <v>1</v>
      </c>
      <c r="K26" s="31">
        <v>0</v>
      </c>
      <c r="L26" s="31">
        <v>50</v>
      </c>
      <c r="M26" s="31">
        <v>2</v>
      </c>
      <c r="N26" s="31">
        <v>0</v>
      </c>
      <c r="O26" s="31">
        <v>50</v>
      </c>
      <c r="P26" s="2"/>
      <c r="Q26" s="23">
        <f t="shared" ref="Q26:Q32" si="0">-1*(G26*H26+J26*K26+M26*N26)/12</f>
        <v>-833.33333333333337</v>
      </c>
      <c r="R26" s="23">
        <f t="shared" ref="R26:R32" si="1">(G26*I26+J26*L26+M26*O26)/12</f>
        <v>12.5</v>
      </c>
      <c r="S26" s="40">
        <f t="shared" ref="S26:S32" si="2">SUM(Q26:R26)</f>
        <v>-820.83333333333337</v>
      </c>
      <c r="T26" s="8"/>
      <c r="W26" s="16">
        <f>(1/12)*(MAX(0,SUM(H26-I26))+MAX(0,SUM(K26-L26))+MAX(0,SUM(N26-O26)))</f>
        <v>8.3333333333333321</v>
      </c>
      <c r="X26" s="15">
        <f>(-1/12)*(MIN(0,SUM(H26-I26))+MIN(0,SUM(K26-L26))+MIN(0,SUM(N26-O26)))</f>
        <v>8.3333333333333321</v>
      </c>
      <c r="Y26" s="15">
        <f t="shared" ref="Y26:Y32" si="3">(1/12)*(I26+L26+O26)</f>
        <v>8.3333333333333321</v>
      </c>
      <c r="Z26" s="15">
        <f>(1/MAX(0.001,(H26+K26+N26)))*((G26*(H26))+(J26*(K26))+(M26*(N26)))</f>
        <v>100</v>
      </c>
      <c r="AA26" s="15">
        <f t="shared" ref="AA26:AA32" si="4">(1/MAX(0.001,(I26+L26+O26)))*((G26*I26)+(J26*L26)+(M26*O26))</f>
        <v>1.5</v>
      </c>
      <c r="AB26" s="23">
        <f t="shared" ref="AB26:AB32" si="5">-1*Z26*(W26-X26+Y26)</f>
        <v>-833.33333333333326</v>
      </c>
      <c r="AC26" s="23">
        <f t="shared" ref="AC26:AC32" si="6">Y26*AA26</f>
        <v>12.499999999999998</v>
      </c>
      <c r="AD26" s="37">
        <f t="shared" ref="AD26:AD32" si="7">AB26+AC26</f>
        <v>-820.83333333333326</v>
      </c>
      <c r="AF26" s="16">
        <f>(1/12)*(MAX(0,SUM(H26-I26))+MAX(0,SUM(K26-L26))+MAX(0,SUM(N26-O26)))</f>
        <v>8.3333333333333321</v>
      </c>
      <c r="AG26" s="15">
        <f>(-1/12)*(MIN(0,SUM(H26+-I26))+MIN(0,SUM(K26-L26))+MIN(0,SUM(N26-O26)))</f>
        <v>8.3333333333333321</v>
      </c>
      <c r="AH26" s="15">
        <f>(1/(12*MAX(0.001,AF26)))*((G26*MAX(0,H26-I26))+(J26*MAX(0,K26-L26))+(M26*MAX(0,N26-O26)))</f>
        <v>100.00000000000001</v>
      </c>
      <c r="AI26" s="15">
        <f>(1/(12*MAX(0.001,AG26)))*((G26*ABS(MIN(0,H26-I26)))+(J26*ABS(MIN(0,K26-L26)))+(M26*ABS(MIN(0,N26-O26))))</f>
        <v>1.5000000000000002</v>
      </c>
      <c r="AJ26" s="40">
        <f t="shared" ref="AJ26:AJ32" si="8">(-1*AH26*AF26)+AI26*AG26</f>
        <v>-820.83333333333337</v>
      </c>
      <c r="AK26" s="23">
        <f t="shared" ref="AK26:AK32" si="9">(-1*AH26*AF26)</f>
        <v>-833.33333333333337</v>
      </c>
      <c r="AL26" s="32">
        <f t="shared" ref="AL26:AL32" si="10">AI26*AG26</f>
        <v>12.5</v>
      </c>
    </row>
    <row r="27" spans="1:44" x14ac:dyDescent="0.3">
      <c r="A27" s="16">
        <v>20</v>
      </c>
      <c r="B27" s="15">
        <v>100</v>
      </c>
      <c r="C27" s="15">
        <v>40</v>
      </c>
      <c r="D27" s="15">
        <v>0</v>
      </c>
      <c r="E27" s="15">
        <v>50</v>
      </c>
      <c r="F27" s="29">
        <v>40</v>
      </c>
      <c r="G27" s="31">
        <v>40</v>
      </c>
      <c r="H27" s="31">
        <v>65</v>
      </c>
      <c r="I27" s="31">
        <v>50</v>
      </c>
      <c r="J27" s="31">
        <v>40</v>
      </c>
      <c r="K27" s="31">
        <v>50</v>
      </c>
      <c r="L27" s="31">
        <v>50</v>
      </c>
      <c r="M27" s="31">
        <v>40</v>
      </c>
      <c r="N27" s="31">
        <v>25</v>
      </c>
      <c r="O27" s="31">
        <v>50</v>
      </c>
      <c r="P27" s="2"/>
      <c r="Q27" s="23">
        <f t="shared" si="0"/>
        <v>-466.66666666666669</v>
      </c>
      <c r="R27" s="23">
        <f t="shared" si="1"/>
        <v>500</v>
      </c>
      <c r="S27" s="40">
        <f t="shared" si="2"/>
        <v>33.333333333333314</v>
      </c>
      <c r="T27" s="8"/>
      <c r="W27" s="16">
        <f t="shared" ref="W27:W32" si="11">(1/12)*(MAX(0,SUM(H27-I27))+MAX(0,SUM(K27-L27))+MAX(0,SUM(N27-O27)))</f>
        <v>1.25</v>
      </c>
      <c r="X27" s="15">
        <f t="shared" ref="X27:X32" si="12">(-1/12)*(MIN(0,SUM(H27-I27))+MIN(0,SUM(K27-L27))+MIN(0,SUM(N27-O27)))</f>
        <v>2.083333333333333</v>
      </c>
      <c r="Y27" s="15">
        <f t="shared" si="3"/>
        <v>12.5</v>
      </c>
      <c r="Z27" s="15">
        <f t="shared" ref="Z27:Z32" si="13">(1/MAX(0.001,(H27+K27+N27)))*((G27*(H27))+(J27*(K27))+(M27*(N27)))</f>
        <v>40</v>
      </c>
      <c r="AA27" s="15">
        <f t="shared" si="4"/>
        <v>40</v>
      </c>
      <c r="AB27" s="23">
        <f t="shared" si="5"/>
        <v>-466.66666666666674</v>
      </c>
      <c r="AC27" s="23">
        <f t="shared" si="6"/>
        <v>500</v>
      </c>
      <c r="AD27" s="37">
        <f t="shared" si="7"/>
        <v>33.333333333333258</v>
      </c>
      <c r="AF27" s="16">
        <f t="shared" ref="AF27:AF32" si="14">(1/12)*(MAX(0,SUM(H27-I27))+MAX(0,SUM(K27-L27))+MAX(0,SUM(N27-O27)))</f>
        <v>1.25</v>
      </c>
      <c r="AG27" s="15">
        <f t="shared" ref="AG27:AG32" si="15">(-1/12)*(MIN(0,SUM(H27+-I27))+MIN(0,SUM(K27-L27))+MIN(0,SUM(N27-O27)))</f>
        <v>2.083333333333333</v>
      </c>
      <c r="AH27" s="15">
        <f t="shared" ref="AH27:AH32" si="16">(1/(12*MAX(0.001,AF27)))*((G27*MAX(0,H27-I27))+(J27*MAX(0,K27-L27))+(M27*MAX(0,N27-O27)))</f>
        <v>40</v>
      </c>
      <c r="AI27" s="15">
        <f t="shared" ref="AI27:AI32" si="17">(1/(12*MAX(0.001,AG27)))*((G27*ABS(MIN(0,H27-I27)))+(J27*ABS(MIN(0,K27-L27)))+(M27*ABS(MIN(0,N27-O27))))</f>
        <v>40.000000000000007</v>
      </c>
      <c r="AJ27" s="40">
        <f t="shared" si="8"/>
        <v>33.333333333333343</v>
      </c>
      <c r="AK27" s="23">
        <f t="shared" si="9"/>
        <v>-50</v>
      </c>
      <c r="AL27" s="32">
        <f t="shared" si="10"/>
        <v>83.333333333333343</v>
      </c>
    </row>
    <row r="28" spans="1:44" x14ac:dyDescent="0.3">
      <c r="A28" s="16">
        <v>20</v>
      </c>
      <c r="B28" s="15">
        <v>100</v>
      </c>
      <c r="C28" s="15">
        <v>40</v>
      </c>
      <c r="D28" s="15">
        <v>0</v>
      </c>
      <c r="E28" s="15">
        <v>50</v>
      </c>
      <c r="F28" s="29">
        <v>200</v>
      </c>
      <c r="G28" s="31">
        <v>40</v>
      </c>
      <c r="H28" s="31">
        <v>75</v>
      </c>
      <c r="I28" s="31">
        <v>50</v>
      </c>
      <c r="J28" s="31">
        <v>125</v>
      </c>
      <c r="K28" s="31">
        <v>100</v>
      </c>
      <c r="L28" s="31">
        <v>50</v>
      </c>
      <c r="M28" s="31">
        <v>80</v>
      </c>
      <c r="N28" s="31">
        <v>0</v>
      </c>
      <c r="O28" s="31">
        <v>50</v>
      </c>
      <c r="Q28" s="23">
        <f t="shared" si="0"/>
        <v>-1291.6666666666667</v>
      </c>
      <c r="R28" s="23">
        <f t="shared" si="1"/>
        <v>1020.8333333333334</v>
      </c>
      <c r="S28" s="40">
        <f t="shared" si="2"/>
        <v>-270.83333333333337</v>
      </c>
      <c r="T28" s="8"/>
      <c r="W28" s="16">
        <f t="shared" si="11"/>
        <v>6.25</v>
      </c>
      <c r="X28" s="15">
        <f t="shared" si="12"/>
        <v>4.1666666666666661</v>
      </c>
      <c r="Y28" s="15">
        <f t="shared" si="3"/>
        <v>12.5</v>
      </c>
      <c r="Z28" s="15">
        <f t="shared" si="13"/>
        <v>88.571428571428569</v>
      </c>
      <c r="AA28" s="15">
        <f t="shared" si="4"/>
        <v>81.666666666666671</v>
      </c>
      <c r="AB28" s="23">
        <f t="shared" si="5"/>
        <v>-1291.6666666666667</v>
      </c>
      <c r="AC28" s="23">
        <f t="shared" si="6"/>
        <v>1020.8333333333334</v>
      </c>
      <c r="AD28" s="37">
        <f t="shared" si="7"/>
        <v>-270.83333333333337</v>
      </c>
      <c r="AF28" s="16">
        <f t="shared" si="14"/>
        <v>6.25</v>
      </c>
      <c r="AG28" s="15">
        <f t="shared" si="15"/>
        <v>4.1666666666666661</v>
      </c>
      <c r="AH28" s="15">
        <f t="shared" si="16"/>
        <v>96.666666666666671</v>
      </c>
      <c r="AI28" s="15">
        <f t="shared" si="17"/>
        <v>80.000000000000014</v>
      </c>
      <c r="AJ28" s="40">
        <f t="shared" si="8"/>
        <v>-270.83333333333337</v>
      </c>
      <c r="AK28" s="23">
        <f t="shared" si="9"/>
        <v>-604.16666666666674</v>
      </c>
      <c r="AL28" s="32">
        <f t="shared" si="10"/>
        <v>333.33333333333337</v>
      </c>
    </row>
    <row r="29" spans="1:44" x14ac:dyDescent="0.3">
      <c r="A29" s="16">
        <v>20</v>
      </c>
      <c r="B29" s="15">
        <v>100</v>
      </c>
      <c r="C29" s="15">
        <v>40</v>
      </c>
      <c r="D29" s="15">
        <v>0</v>
      </c>
      <c r="E29" s="15">
        <v>50</v>
      </c>
      <c r="F29" s="29">
        <v>200</v>
      </c>
      <c r="G29" s="31">
        <v>40</v>
      </c>
      <c r="H29" s="31">
        <v>60</v>
      </c>
      <c r="I29" s="31">
        <v>50</v>
      </c>
      <c r="J29" s="31">
        <v>-5</v>
      </c>
      <c r="K29" s="31">
        <v>20</v>
      </c>
      <c r="L29" s="31">
        <v>50</v>
      </c>
      <c r="M29" s="31">
        <v>60</v>
      </c>
      <c r="N29" s="31">
        <v>100</v>
      </c>
      <c r="O29" s="31">
        <v>50</v>
      </c>
      <c r="Q29" s="23">
        <f t="shared" si="0"/>
        <v>-691.66666666666663</v>
      </c>
      <c r="R29" s="23">
        <f t="shared" si="1"/>
        <v>395.83333333333331</v>
      </c>
      <c r="S29" s="40">
        <f t="shared" si="2"/>
        <v>-295.83333333333331</v>
      </c>
      <c r="T29" s="8"/>
      <c r="W29" s="16">
        <f t="shared" si="11"/>
        <v>5</v>
      </c>
      <c r="X29" s="15">
        <f t="shared" si="12"/>
        <v>2.5</v>
      </c>
      <c r="Y29" s="15">
        <f t="shared" si="3"/>
        <v>12.5</v>
      </c>
      <c r="Z29" s="15">
        <f t="shared" si="13"/>
        <v>46.111111111111114</v>
      </c>
      <c r="AA29" s="15">
        <f t="shared" si="4"/>
        <v>31.666666666666668</v>
      </c>
      <c r="AB29" s="23">
        <f t="shared" si="5"/>
        <v>-691.66666666666674</v>
      </c>
      <c r="AC29" s="23">
        <f t="shared" si="6"/>
        <v>395.83333333333337</v>
      </c>
      <c r="AD29" s="37">
        <f t="shared" si="7"/>
        <v>-295.83333333333337</v>
      </c>
      <c r="AF29" s="16">
        <f t="shared" si="14"/>
        <v>5</v>
      </c>
      <c r="AG29" s="15">
        <f t="shared" si="15"/>
        <v>2.5</v>
      </c>
      <c r="AH29" s="15">
        <f t="shared" si="16"/>
        <v>56.666666666666664</v>
      </c>
      <c r="AI29" s="15">
        <f t="shared" si="17"/>
        <v>-5</v>
      </c>
      <c r="AJ29" s="40">
        <f t="shared" si="8"/>
        <v>-295.83333333333331</v>
      </c>
      <c r="AK29" s="23">
        <f t="shared" si="9"/>
        <v>-283.33333333333331</v>
      </c>
      <c r="AL29" s="32">
        <f t="shared" si="10"/>
        <v>-12.5</v>
      </c>
    </row>
    <row r="30" spans="1:44" x14ac:dyDescent="0.3">
      <c r="A30" s="16">
        <v>20</v>
      </c>
      <c r="B30" s="15">
        <v>100</v>
      </c>
      <c r="C30" s="15">
        <v>40</v>
      </c>
      <c r="D30" s="15">
        <v>0</v>
      </c>
      <c r="E30" s="15">
        <v>50</v>
      </c>
      <c r="F30" s="29">
        <v>5</v>
      </c>
      <c r="G30" s="31">
        <v>30</v>
      </c>
      <c r="H30" s="31">
        <v>0</v>
      </c>
      <c r="I30" s="31">
        <v>50</v>
      </c>
      <c r="J30" s="31">
        <v>40</v>
      </c>
      <c r="K30" s="31">
        <v>50</v>
      </c>
      <c r="L30" s="31">
        <v>50</v>
      </c>
      <c r="M30" s="31">
        <v>5</v>
      </c>
      <c r="N30" s="31">
        <v>50</v>
      </c>
      <c r="O30" s="31">
        <v>35</v>
      </c>
      <c r="Q30" s="23">
        <f t="shared" si="0"/>
        <v>-187.5</v>
      </c>
      <c r="R30" s="24">
        <f t="shared" si="1"/>
        <v>306.25</v>
      </c>
      <c r="S30" s="40">
        <f t="shared" si="2"/>
        <v>118.75</v>
      </c>
      <c r="T30" s="8"/>
      <c r="W30" s="16">
        <f t="shared" si="11"/>
        <v>1.25</v>
      </c>
      <c r="X30" s="15">
        <f t="shared" si="12"/>
        <v>4.1666666666666661</v>
      </c>
      <c r="Y30" s="31">
        <f t="shared" si="3"/>
        <v>11.25</v>
      </c>
      <c r="Z30" s="15">
        <f t="shared" si="13"/>
        <v>22.5</v>
      </c>
      <c r="AA30" s="15">
        <f t="shared" si="4"/>
        <v>27.222222222222225</v>
      </c>
      <c r="AB30" s="23">
        <f t="shared" si="5"/>
        <v>-187.5</v>
      </c>
      <c r="AC30" s="24">
        <f t="shared" si="6"/>
        <v>306.25000000000006</v>
      </c>
      <c r="AD30" s="37">
        <f t="shared" si="7"/>
        <v>118.75000000000006</v>
      </c>
      <c r="AF30" s="16">
        <f t="shared" si="14"/>
        <v>1.25</v>
      </c>
      <c r="AG30" s="15">
        <f t="shared" si="15"/>
        <v>4.1666666666666661</v>
      </c>
      <c r="AH30" s="15">
        <f t="shared" si="16"/>
        <v>5</v>
      </c>
      <c r="AI30" s="15">
        <f t="shared" si="17"/>
        <v>30.000000000000007</v>
      </c>
      <c r="AJ30" s="40">
        <f t="shared" si="8"/>
        <v>118.75000000000001</v>
      </c>
      <c r="AK30" s="23">
        <f t="shared" si="9"/>
        <v>-6.25</v>
      </c>
      <c r="AL30" s="32">
        <f t="shared" si="10"/>
        <v>125.00000000000001</v>
      </c>
    </row>
    <row r="31" spans="1:44" x14ac:dyDescent="0.3">
      <c r="A31" s="16">
        <v>20</v>
      </c>
      <c r="B31" s="15">
        <v>100</v>
      </c>
      <c r="C31" s="15">
        <v>40</v>
      </c>
      <c r="D31" s="15">
        <v>0</v>
      </c>
      <c r="E31" s="15">
        <v>50</v>
      </c>
      <c r="F31" s="29">
        <v>5</v>
      </c>
      <c r="G31" s="31">
        <v>-1</v>
      </c>
      <c r="H31" s="31">
        <v>44</v>
      </c>
      <c r="I31" s="31">
        <v>50</v>
      </c>
      <c r="J31" s="31">
        <v>0.4</v>
      </c>
      <c r="K31" s="31">
        <v>32</v>
      </c>
      <c r="L31" s="31">
        <v>50</v>
      </c>
      <c r="M31" s="31">
        <v>4</v>
      </c>
      <c r="N31" s="31">
        <v>20</v>
      </c>
      <c r="O31" s="31">
        <v>50</v>
      </c>
      <c r="Q31" s="23">
        <f t="shared" si="0"/>
        <v>-4.0666666666666664</v>
      </c>
      <c r="R31" s="24">
        <f t="shared" si="1"/>
        <v>14.166666666666666</v>
      </c>
      <c r="S31" s="40">
        <f t="shared" si="2"/>
        <v>10.1</v>
      </c>
      <c r="T31" s="8"/>
      <c r="W31" s="16">
        <f t="shared" si="11"/>
        <v>0</v>
      </c>
      <c r="X31" s="15">
        <f t="shared" si="12"/>
        <v>4.5</v>
      </c>
      <c r="Y31" s="31">
        <f t="shared" si="3"/>
        <v>12.5</v>
      </c>
      <c r="Z31" s="15">
        <f t="shared" si="13"/>
        <v>0.5083333333333333</v>
      </c>
      <c r="AA31" s="15">
        <f t="shared" si="4"/>
        <v>1.1333333333333333</v>
      </c>
      <c r="AB31" s="23">
        <f t="shared" si="5"/>
        <v>-4.0666666666666664</v>
      </c>
      <c r="AC31" s="24">
        <f t="shared" si="6"/>
        <v>14.166666666666666</v>
      </c>
      <c r="AD31" s="37">
        <f t="shared" si="7"/>
        <v>10.1</v>
      </c>
      <c r="AF31" s="16">
        <f t="shared" si="14"/>
        <v>0</v>
      </c>
      <c r="AG31" s="15">
        <f t="shared" si="15"/>
        <v>4.5</v>
      </c>
      <c r="AH31" s="15">
        <f t="shared" si="16"/>
        <v>0</v>
      </c>
      <c r="AI31" s="15">
        <f t="shared" si="17"/>
        <v>2.2444444444444445</v>
      </c>
      <c r="AJ31" s="40">
        <f t="shared" si="8"/>
        <v>10.1</v>
      </c>
      <c r="AK31" s="23">
        <f t="shared" si="9"/>
        <v>0</v>
      </c>
      <c r="AL31" s="32">
        <f t="shared" si="10"/>
        <v>10.1</v>
      </c>
    </row>
    <row r="32" spans="1:44" ht="15" thickBot="1" x14ac:dyDescent="0.35">
      <c r="A32" s="18"/>
      <c r="B32" s="19"/>
      <c r="C32" s="19"/>
      <c r="D32" s="19"/>
      <c r="E32" s="19"/>
      <c r="F32" s="30"/>
      <c r="G32" s="31">
        <v>40</v>
      </c>
      <c r="H32" s="31">
        <v>50</v>
      </c>
      <c r="I32" s="31">
        <v>20</v>
      </c>
      <c r="J32" s="31">
        <v>55</v>
      </c>
      <c r="K32" s="31">
        <v>50</v>
      </c>
      <c r="L32" s="31">
        <v>20</v>
      </c>
      <c r="M32" s="31">
        <v>65</v>
      </c>
      <c r="N32" s="31">
        <v>50</v>
      </c>
      <c r="O32" s="31">
        <v>20</v>
      </c>
      <c r="Q32" s="23">
        <f t="shared" si="0"/>
        <v>-666.66666666666663</v>
      </c>
      <c r="R32" s="24">
        <f t="shared" si="1"/>
        <v>266.66666666666669</v>
      </c>
      <c r="S32" s="40">
        <f t="shared" si="2"/>
        <v>-399.99999999999994</v>
      </c>
      <c r="T32" s="11"/>
      <c r="W32" s="18">
        <f t="shared" si="11"/>
        <v>7.5</v>
      </c>
      <c r="X32" s="19">
        <f t="shared" si="12"/>
        <v>0</v>
      </c>
      <c r="Y32" s="33">
        <f t="shared" si="3"/>
        <v>5</v>
      </c>
      <c r="Z32" s="19">
        <f t="shared" si="13"/>
        <v>53.333333333333336</v>
      </c>
      <c r="AA32" s="33">
        <f t="shared" si="4"/>
        <v>53.333333333333336</v>
      </c>
      <c r="AB32" s="27">
        <f t="shared" si="5"/>
        <v>-666.66666666666674</v>
      </c>
      <c r="AC32" s="27">
        <f t="shared" si="6"/>
        <v>266.66666666666669</v>
      </c>
      <c r="AD32" s="38">
        <f t="shared" si="7"/>
        <v>-400.00000000000006</v>
      </c>
      <c r="AF32" s="18">
        <f t="shared" si="14"/>
        <v>7.5</v>
      </c>
      <c r="AG32" s="19">
        <f t="shared" si="15"/>
        <v>0</v>
      </c>
      <c r="AH32" s="19">
        <f t="shared" si="16"/>
        <v>53.333333333333336</v>
      </c>
      <c r="AI32" s="19">
        <f t="shared" si="17"/>
        <v>0</v>
      </c>
      <c r="AJ32" s="41">
        <f t="shared" si="8"/>
        <v>-400</v>
      </c>
      <c r="AK32" s="35">
        <f t="shared" si="9"/>
        <v>-400</v>
      </c>
      <c r="AL32" s="34">
        <f t="shared" si="10"/>
        <v>0</v>
      </c>
    </row>
    <row r="33" spans="1:38" x14ac:dyDescent="0.3">
      <c r="Q33" s="7"/>
      <c r="R33" s="7"/>
      <c r="S33" s="7"/>
      <c r="T33" s="7"/>
      <c r="W33" s="7"/>
      <c r="X33" s="7"/>
      <c r="Y33" s="7"/>
      <c r="Z33" s="7"/>
      <c r="AA33" s="7"/>
      <c r="AB33" s="7"/>
      <c r="AC33" s="7"/>
      <c r="AD33" s="7"/>
      <c r="AF33" s="7"/>
      <c r="AG33" s="7"/>
      <c r="AH33" s="7"/>
      <c r="AI33" s="7"/>
      <c r="AJ33" s="7"/>
      <c r="AK33" s="7"/>
      <c r="AL33" s="7"/>
    </row>
    <row r="34" spans="1:38" x14ac:dyDescent="0.3">
      <c r="Q34" s="7"/>
      <c r="R34" s="7"/>
      <c r="S34" s="7"/>
      <c r="T34" s="7"/>
      <c r="W34" s="7"/>
      <c r="X34" s="7"/>
      <c r="Y34" s="7"/>
      <c r="Z34" s="7"/>
      <c r="AA34" s="7"/>
      <c r="AB34" s="7"/>
      <c r="AC34" s="7"/>
      <c r="AD34" s="7"/>
      <c r="AF34" s="7"/>
      <c r="AG34" s="7"/>
      <c r="AH34" s="7"/>
      <c r="AI34" s="7"/>
      <c r="AJ34" s="7"/>
      <c r="AK34" s="7"/>
      <c r="AL34" s="7"/>
    </row>
    <row r="35" spans="1:38" x14ac:dyDescent="0.3">
      <c r="Q35" s="7"/>
      <c r="R35" s="7"/>
      <c r="S35" s="7"/>
      <c r="T35" s="7"/>
      <c r="W35" s="7"/>
      <c r="X35" s="7"/>
      <c r="Y35" s="7"/>
      <c r="Z35" s="7"/>
      <c r="AA35" s="7"/>
      <c r="AB35" s="7"/>
      <c r="AC35" s="7"/>
      <c r="AD35" s="7"/>
      <c r="AF35" s="7"/>
      <c r="AG35" s="7"/>
      <c r="AH35" s="7"/>
      <c r="AI35" s="7"/>
      <c r="AJ35" s="7"/>
      <c r="AK35" s="7"/>
      <c r="AL35" s="7"/>
    </row>
    <row r="36" spans="1:38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38" x14ac:dyDescent="0.3">
      <c r="A37" s="7"/>
      <c r="B37" s="7"/>
      <c r="C37" s="7"/>
      <c r="D37" s="7"/>
      <c r="E37" s="7"/>
      <c r="F37" s="7"/>
      <c r="G37" s="2"/>
      <c r="H37" s="2"/>
      <c r="I37" s="2"/>
      <c r="J37" s="2"/>
      <c r="K37" s="2"/>
      <c r="L37" s="2"/>
      <c r="M37" s="2"/>
      <c r="N37" s="2"/>
      <c r="O37" s="2"/>
      <c r="P37" s="7"/>
      <c r="Q37" s="13"/>
      <c r="R37" s="14"/>
      <c r="S37" s="14"/>
    </row>
    <row r="38" spans="1:38" x14ac:dyDescent="0.3">
      <c r="A38" s="7"/>
      <c r="B38" s="7"/>
      <c r="C38" s="7"/>
      <c r="D38" s="7"/>
      <c r="E38" s="7"/>
      <c r="F38" s="7"/>
      <c r="G38" s="2"/>
      <c r="H38" s="2"/>
      <c r="I38" s="2"/>
      <c r="J38" s="2"/>
      <c r="K38" s="2"/>
      <c r="L38" s="2"/>
      <c r="M38" s="2"/>
      <c r="N38" s="2"/>
      <c r="O38" s="2"/>
      <c r="P38" s="7"/>
      <c r="Q38" s="13"/>
      <c r="R38" s="14"/>
      <c r="S38" s="14"/>
    </row>
    <row r="39" spans="1:38" x14ac:dyDescent="0.3">
      <c r="A39" s="7"/>
      <c r="B39" s="7"/>
      <c r="C39" s="7"/>
      <c r="D39" s="7"/>
      <c r="E39" s="7"/>
      <c r="F39" s="7"/>
      <c r="G39" s="2"/>
      <c r="H39" s="2"/>
      <c r="I39" s="2"/>
      <c r="J39" s="2"/>
      <c r="K39" s="2"/>
      <c r="L39" s="2"/>
      <c r="M39" s="2"/>
      <c r="N39" s="2"/>
      <c r="O39" s="2"/>
      <c r="P39" s="7"/>
      <c r="Q39" s="13"/>
      <c r="R39" s="14"/>
      <c r="S39" s="14"/>
    </row>
    <row r="40" spans="1:38" x14ac:dyDescent="0.3">
      <c r="A40" s="7"/>
      <c r="B40" s="7"/>
      <c r="C40" s="7"/>
      <c r="D40" s="7"/>
      <c r="E40" s="7"/>
      <c r="F40" s="7"/>
      <c r="G40" s="2"/>
      <c r="H40" s="2"/>
      <c r="I40" s="2"/>
      <c r="J40" s="2"/>
      <c r="K40" s="2"/>
      <c r="L40" s="2"/>
      <c r="M40" s="2"/>
      <c r="N40" s="2"/>
      <c r="O40" s="2"/>
      <c r="P40" s="7"/>
      <c r="Q40" s="13"/>
      <c r="R40" s="14"/>
      <c r="S40" s="14"/>
    </row>
    <row r="41" spans="1:38" x14ac:dyDescent="0.3">
      <c r="A41" s="7"/>
      <c r="B41" s="7"/>
      <c r="C41" s="7"/>
      <c r="D41" s="7"/>
      <c r="E41" s="7"/>
      <c r="F41" s="7"/>
      <c r="G41" s="2"/>
      <c r="H41" s="2"/>
      <c r="I41" s="2"/>
      <c r="J41" s="2"/>
      <c r="K41" s="2"/>
      <c r="L41" s="2"/>
      <c r="M41" s="2"/>
      <c r="N41" s="2"/>
      <c r="O41" s="2"/>
      <c r="P41" s="7"/>
      <c r="Q41" s="13"/>
      <c r="R41" s="14"/>
      <c r="S41" s="14"/>
    </row>
    <row r="42" spans="1:38" x14ac:dyDescent="0.3">
      <c r="A42" s="7"/>
      <c r="B42" s="7"/>
      <c r="C42" s="7"/>
      <c r="D42" s="7"/>
      <c r="E42" s="7"/>
      <c r="F42" s="7"/>
      <c r="G42" s="2"/>
      <c r="H42" s="2"/>
      <c r="I42" s="2"/>
      <c r="J42" s="2"/>
      <c r="K42" s="2"/>
      <c r="L42" s="2"/>
      <c r="M42" s="2"/>
      <c r="N42" s="2"/>
      <c r="O42" s="2"/>
      <c r="P42" s="7"/>
      <c r="Q42" s="13"/>
      <c r="R42" s="14"/>
      <c r="S42" s="14"/>
    </row>
    <row r="43" spans="1:38" x14ac:dyDescent="0.3">
      <c r="A43" s="7"/>
      <c r="B43" s="7"/>
      <c r="C43" s="7"/>
      <c r="D43" s="7"/>
      <c r="E43" s="7"/>
      <c r="F43" s="7"/>
      <c r="G43" s="2"/>
      <c r="H43" s="2"/>
      <c r="I43" s="2"/>
      <c r="J43" s="2"/>
      <c r="K43" s="2"/>
      <c r="L43" s="2"/>
      <c r="M43" s="2"/>
      <c r="N43" s="2"/>
      <c r="O43" s="2"/>
      <c r="P43" s="7"/>
      <c r="Q43" s="13"/>
      <c r="R43" s="14"/>
      <c r="S43" s="14"/>
    </row>
    <row r="44" spans="1:38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Moorty, Sai</dc:creator>
  <cp:lastModifiedBy>Moorty, Sai</cp:lastModifiedBy>
  <dcterms:created xsi:type="dcterms:W3CDTF">2021-12-10T13:25:47Z</dcterms:created>
  <dcterms:modified xsi:type="dcterms:W3CDTF">2022-02-20T11:45:53Z</dcterms:modified>
</cp:coreProperties>
</file>