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'Vote'!$E$25:$I$33</definedName>
    <definedName name="clearIndGenVote">'Vote'!$G$25:$I$33</definedName>
    <definedName name="clearIndREP">'Vote'!$E$43:$I$45</definedName>
    <definedName name="clearIndREPVote">'Vote'!$G$43:$I$45</definedName>
    <definedName name="clearIOU">'Vote'!$E$48:$I$50</definedName>
    <definedName name="clearIOUVote">'Vote'!$G$48:$I$50</definedName>
    <definedName name="clearMarketers">'Vote'!$E$36:$I$40</definedName>
    <definedName name="clearMarketersVote">'Vote'!$G$36:$I$40</definedName>
    <definedName name="clearMuni">'Vote'!$E$53:$I$58</definedName>
    <definedName name="clearMuniVote">'Vote'!$G$53:$I$58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'Vote'!$F$46</definedName>
    <definedName name="countIndREPAbstain">'Vote'!$I$46</definedName>
    <definedName name="countIOU">'Vote'!$F$51</definedName>
    <definedName name="countIOUAbstain">'Vote'!$I$51</definedName>
    <definedName name="countMarketers">'Vote'!$F$41</definedName>
    <definedName name="countMarketersAbstain">'Vote'!$I$41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'Vote'!$G$24:$I$34</definedName>
    <definedName name="IndREP">'Vote'!$G$42:$I$46</definedName>
    <definedName name="IOU">'Vote'!$G$47:$I$51</definedName>
    <definedName name="Marketers">'Vote'!$G$35:$I$41</definedName>
    <definedName name="MotionStatus">'Vote'!$G$3</definedName>
    <definedName name="muni">'Vote'!$G$52:$I$59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<sst xmlns="http://schemas.openxmlformats.org/spreadsheetml/2006/main" count="138" uniqueCount="97">
  <si>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</si>
  <si>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</si>
  <si>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</si>
  <si>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</si>
  <si>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</si>
  <si>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</si>
  <si>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</si>
  <si>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</si>
  <si>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</si>
  <si>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</si>
  <si>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</si>
  <si>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</si>
  <si>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</si>
  <si>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</si>
  <si>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</si>
  <si>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</si>
  <si>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</si>
  <si>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</si>
  <si>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</si>
  <si>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</si>
  <si>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</si>
  <si>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</si>
  <si>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</si>
  <si>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</si>
  <si>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</si>
  <si>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</si>
  <si>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</si>
  <si>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</si>
  <si>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</si>
  <si>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</si>
  <si>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</si>
  <si>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</si>
  <si>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</si>
  <si>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</si>
  <si>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</si>
  <si>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</si>
  <si>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</si>
  <si>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</si>
  <si>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</si>
  <si>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</si>
  <si>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</si>
  <si>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</si>
  <si>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</si>
  <si>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</si>
  <si>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</si>
  <si>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</si>
  <si>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</si>
  <si>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</si>
  <si>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</si>
  <si>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</si>
  <si>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</si>
  <si>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</si>
  <si>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</si>
  <si>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</si>
  <si>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</si>
  <si>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</si>
  <si>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</si>
  <si>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</si>
  <si>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</si>
  <si>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</si>
  <si>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</si>
  <si>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</si>
  <si>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January 13, 2022</t>
  </si>
  <si>
    <t>Dual Drive Technologies</t>
  </si>
  <si>
    <t>City of Eastland</t>
  </si>
  <si>
    <t>Dan Jackson</t>
  </si>
  <si>
    <t>Mark Dreyfus</t>
  </si>
  <si>
    <t>Brazos Electric Power Cooperative</t>
  </si>
  <si>
    <t>Lower Colorado River Authority</t>
  </si>
  <si>
    <t xml:space="preserve">Shari Heino </t>
  </si>
  <si>
    <t>Kim Rainwater</t>
  </si>
  <si>
    <t>Exelon</t>
  </si>
  <si>
    <t>Broad Reach Power</t>
  </si>
  <si>
    <t>Key Capture Energy</t>
  </si>
  <si>
    <t>Tesla</t>
  </si>
  <si>
    <t>Enel Green Power NA</t>
  </si>
  <si>
    <t>Calpine</t>
  </si>
  <si>
    <t>Lori Simpson</t>
  </si>
  <si>
    <t>Bob Wittmeyer</t>
  </si>
  <si>
    <t>Danny Musher</t>
  </si>
  <si>
    <t>Arushi Sharma Frank</t>
  </si>
  <si>
    <t>Ann Coultas</t>
  </si>
  <si>
    <t>Bryan Sams</t>
  </si>
  <si>
    <t>EDF Trading</t>
  </si>
  <si>
    <t>Kevin Bunch</t>
  </si>
  <si>
    <t>Austin Energy</t>
  </si>
  <si>
    <t>New Braunfels Utilities</t>
  </si>
  <si>
    <t>GEUS</t>
  </si>
  <si>
    <t>Murali Sithuraj</t>
  </si>
  <si>
    <t>Rebekah Crouch</t>
  </si>
  <si>
    <t>Ashley Cotton</t>
  </si>
  <si>
    <t>Need &gt;50% to Pass</t>
  </si>
  <si>
    <t>Clif Lange</t>
  </si>
  <si>
    <t>DC Energy</t>
  </si>
  <si>
    <t>Seth Cochran</t>
  </si>
  <si>
    <t>Motion Carries</t>
  </si>
  <si>
    <t>PRS Motion:  To table SCR818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</si>
</sst>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96</v>
      </c>
      <c r="C3" s="69"/>
      <c r="D3" s="69"/>
      <c r="E3" s="6"/>
      <c r="F3" s="56" t="s">
        <v>21</v>
      </c>
      <c r="G3" s="65" t="s">
        <v>95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IF((G62+H62)=0,"",G62)</f>
        <v>7</v>
      </c>
      <c r="H5" s="59">
        <f>IF((G62+H62)=0,"",H62)</f>
        <v>0</v>
      </c>
      <c r="I5" s="60">
        <f>I62</f>
        <v>0</v>
      </c>
    </row>
    <row r="6" spans="2:9" ht="22.5" customHeight="1">
      <c r="B6" s="6" t="s">
        <v>54</v>
      </c>
      <c r="C6" s="14"/>
      <c r="D6" s="15"/>
      <c r="E6" s="16"/>
      <c r="F6" s="62" t="s">
        <v>91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65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64</v>
      </c>
      <c r="C13" s="34"/>
      <c r="D13" s="37" t="s">
        <v>17</v>
      </c>
      <c r="E13" s="24" t="s">
        <v>66</v>
      </c>
      <c r="F13" s="33" t="s">
        <v>14</v>
      </c>
      <c r="G13" s="51">
        <v>0.3333333333333333</v>
      </c>
      <c r="H13" s="33"/>
      <c r="I13" s="20"/>
    </row>
    <row r="14" spans="2:9" ht="11.25">
      <c r="B14" s="32" t="s">
        <v>61</v>
      </c>
      <c r="C14" s="34"/>
      <c r="D14" s="37" t="s">
        <v>16</v>
      </c>
      <c r="E14" s="24" t="s">
        <v>60</v>
      </c>
      <c r="F14" s="51" t="s">
        <v>14</v>
      </c>
      <c r="G14" s="51">
        <v>0.3333333333333333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8">
        <f>COUNTA(F11:F15)</f>
        <v>4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59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55</v>
      </c>
      <c r="C18" s="23"/>
      <c r="D18" s="23"/>
      <c r="E18" s="24" t="s">
        <v>56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69</v>
      </c>
      <c r="F19" s="25"/>
      <c r="G19" s="50"/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92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COUNTA(F17:F22)</f>
        <v>3</v>
      </c>
      <c r="G23" s="29">
        <f>SUM(G17:G22)</f>
        <v>1</v>
      </c>
      <c r="H23" s="30">
        <f>SUM(H17:H22)</f>
        <v>0</v>
      </c>
      <c r="I23" s="28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49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71</v>
      </c>
      <c r="C26" s="32"/>
      <c r="D26" s="32"/>
      <c r="E26" s="52" t="s">
        <v>77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72</v>
      </c>
      <c r="C27" s="32"/>
      <c r="D27" s="32"/>
      <c r="E27" s="52" t="s">
        <v>78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73</v>
      </c>
      <c r="C28" s="32"/>
      <c r="D28" s="32"/>
      <c r="E28" s="52" t="s">
        <v>79</v>
      </c>
      <c r="F28" s="25"/>
      <c r="G28" s="51"/>
      <c r="H28" s="33"/>
      <c r="I28" s="20"/>
    </row>
    <row r="29" spans="2:9" ht="11.25">
      <c r="B29" s="32" t="s">
        <v>74</v>
      </c>
      <c r="C29" s="32"/>
      <c r="D29" s="32"/>
      <c r="E29" s="52" t="s">
        <v>80</v>
      </c>
      <c r="F29" s="25" t="s">
        <v>14</v>
      </c>
      <c r="G29" s="51">
        <v>0.14285714285714285</v>
      </c>
      <c r="H29" s="33"/>
      <c r="I29" s="20"/>
    </row>
    <row r="30" spans="2:9" ht="11.25">
      <c r="B30" s="32" t="s">
        <v>75</v>
      </c>
      <c r="C30" s="32"/>
      <c r="D30" s="32"/>
      <c r="E30" s="52" t="s">
        <v>81</v>
      </c>
      <c r="F30" s="25" t="s">
        <v>14</v>
      </c>
      <c r="G30" s="51">
        <v>0.14285714285714285</v>
      </c>
      <c r="H30" s="33"/>
      <c r="I30" s="20"/>
    </row>
    <row r="31" spans="2:9" ht="11.25">
      <c r="B31" s="32" t="s">
        <v>76</v>
      </c>
      <c r="C31" s="32"/>
      <c r="D31" s="32"/>
      <c r="E31" s="52" t="s">
        <v>82</v>
      </c>
      <c r="F31" s="25" t="s">
        <v>14</v>
      </c>
      <c r="G31" s="51">
        <v>0.14285714285714285</v>
      </c>
      <c r="H31" s="33"/>
      <c r="I31" s="20"/>
    </row>
    <row r="32" spans="2:9" ht="11.25">
      <c r="B32" s="32" t="s">
        <v>52</v>
      </c>
      <c r="C32" s="32"/>
      <c r="D32" s="32"/>
      <c r="E32" s="52" t="s">
        <v>51</v>
      </c>
      <c r="F32" s="25" t="s">
        <v>14</v>
      </c>
      <c r="G32" s="51">
        <v>0.14285714285714285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0.9999999999999998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93</v>
      </c>
      <c r="C37" s="32"/>
      <c r="D37" s="32"/>
      <c r="E37" s="52" t="s">
        <v>94</v>
      </c>
      <c r="F37" s="64" t="s">
        <v>14</v>
      </c>
      <c r="G37" s="51">
        <v>0.3333333333333333</v>
      </c>
      <c r="H37" s="51"/>
      <c r="I37" s="20"/>
    </row>
    <row r="38" spans="2:9" ht="11.25">
      <c r="B38" s="32" t="s">
        <v>83</v>
      </c>
      <c r="C38" s="32"/>
      <c r="D38" s="32"/>
      <c r="E38" s="52" t="s">
        <v>84</v>
      </c>
      <c r="F38" s="64"/>
      <c r="G38" s="51"/>
      <c r="H38" s="51"/>
      <c r="I38" s="20"/>
    </row>
    <row r="39" spans="2:9" ht="11.25">
      <c r="B39" s="32" t="s">
        <v>36</v>
      </c>
      <c r="C39" s="32"/>
      <c r="D39" s="32"/>
      <c r="E39" s="52" t="s">
        <v>37</v>
      </c>
      <c r="F39" s="25" t="s">
        <v>14</v>
      </c>
      <c r="G39" s="51">
        <v>0.3333333333333333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19</v>
      </c>
      <c r="F41" s="28">
        <f>COUNTA(F35:F40)</f>
        <v>3</v>
      </c>
      <c r="G41" s="29">
        <f>SUM(G35:G40)</f>
        <v>1</v>
      </c>
      <c r="H41" s="30">
        <f>SUM(H35:H40)</f>
        <v>0</v>
      </c>
      <c r="I41" s="28">
        <f>COUNTA(I35:I40)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39</v>
      </c>
      <c r="C43" s="32"/>
      <c r="D43" s="32"/>
      <c r="E43" s="52" t="s">
        <v>50</v>
      </c>
      <c r="F43" s="25" t="s">
        <v>14</v>
      </c>
      <c r="G43" s="51">
        <v>0.5</v>
      </c>
      <c r="H43" s="33"/>
      <c r="I43" s="20"/>
    </row>
    <row r="44" spans="2:9" ht="11.25">
      <c r="B44" s="32" t="s">
        <v>57</v>
      </c>
      <c r="C44" s="32"/>
      <c r="D44" s="32"/>
      <c r="E44" s="52" t="s">
        <v>58</v>
      </c>
      <c r="F44" s="25" t="s">
        <v>14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19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43</v>
      </c>
      <c r="C48" s="32"/>
      <c r="D48" s="32"/>
      <c r="E48" s="52" t="s">
        <v>44</v>
      </c>
      <c r="F48" s="25" t="s">
        <v>14</v>
      </c>
      <c r="G48" s="51">
        <v>0.5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0.5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COUNTA(F47:F50)</f>
        <v>2</v>
      </c>
      <c r="G51" s="29">
        <f>SUM(G47:G50)</f>
        <v>1</v>
      </c>
      <c r="H51" s="30">
        <f>SUM(H47:H50)</f>
        <v>0</v>
      </c>
      <c r="I51" s="28">
        <f>COUNTA(I47:I50)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40</v>
      </c>
      <c r="C53" s="32"/>
      <c r="D53" s="32"/>
      <c r="E53" s="52" t="s">
        <v>45</v>
      </c>
      <c r="F53" s="25" t="s">
        <v>14</v>
      </c>
      <c r="G53" s="51">
        <v>0.2</v>
      </c>
      <c r="H53" s="51"/>
      <c r="I53" s="20"/>
    </row>
    <row r="54" spans="2:9" ht="11.25">
      <c r="B54" s="32" t="s">
        <v>85</v>
      </c>
      <c r="C54" s="32"/>
      <c r="D54" s="32"/>
      <c r="E54" s="52" t="s">
        <v>88</v>
      </c>
      <c r="F54" s="25" t="s">
        <v>14</v>
      </c>
      <c r="G54" s="51">
        <v>0.2</v>
      </c>
      <c r="H54" s="51"/>
      <c r="I54" s="20"/>
    </row>
    <row r="55" spans="2:9" ht="11.25">
      <c r="B55" s="32" t="s">
        <v>86</v>
      </c>
      <c r="C55" s="32"/>
      <c r="D55" s="32"/>
      <c r="E55" s="52" t="s">
        <v>89</v>
      </c>
      <c r="F55" s="25" t="s">
        <v>14</v>
      </c>
      <c r="G55" s="51">
        <v>0.2</v>
      </c>
      <c r="H55" s="51"/>
      <c r="I55" s="20"/>
    </row>
    <row r="56" spans="2:9" ht="11.25">
      <c r="B56" s="32" t="s">
        <v>87</v>
      </c>
      <c r="C56" s="32"/>
      <c r="D56" s="32"/>
      <c r="E56" s="52" t="s">
        <v>90</v>
      </c>
      <c r="F56" s="25" t="s">
        <v>14</v>
      </c>
      <c r="G56" s="51">
        <v>0.2</v>
      </c>
      <c r="H56" s="51"/>
      <c r="I56" s="20"/>
    </row>
    <row r="57" spans="2:9" ht="11.25">
      <c r="B57" s="32" t="s">
        <v>35</v>
      </c>
      <c r="C57" s="32"/>
      <c r="D57" s="32"/>
      <c r="E57" s="52" t="s">
        <v>53</v>
      </c>
      <c r="F57" s="25" t="s">
        <v>14</v>
      </c>
      <c r="G57" s="51">
        <v>0.2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19</v>
      </c>
      <c r="F59" s="28">
        <f>COUNTA(F52:F58)</f>
        <v>5</v>
      </c>
      <c r="G59" s="29">
        <f>SUM(G52:G58)</f>
        <v>1</v>
      </c>
      <c r="H59" s="30">
        <f>SUM(H52:H58)</f>
        <v>0</v>
      </c>
      <c r="I59" s="28">
        <f>COUNTA(I52:I58)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19</v>
      </c>
      <c r="F62" s="28">
        <f>F16+F23+F59+F51+F34+F46+F41</f>
        <v>26</v>
      </c>
      <c r="G62" s="43">
        <f>G16+G23+G59+G51+G34+G46+G41</f>
        <v>7</v>
      </c>
      <c r="H62" s="43">
        <f>H16+H23+H59+H51+H34+H46+H41</f>
        <v>0</v>
      </c>
      <c r="I62" s="28">
        <f>I16+I23+I59+I51+I34+I46+I41</f>
        <v>0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24</v>
      </c>
    </row>
    <row r="67" ht="12" hidden="1" thickTop="1">
      <c r="B67" s="48" t="s">
        <v>17</v>
      </c>
    </row>
    <row r="68" ht="11.25" hidden="1">
      <c r="B68" s="48" t="s">
        <v>16</v>
      </c>
    </row>
    <row r="69" ht="11.25" hidden="1">
      <c r="B69" s="49" t="s">
        <v>18</v>
      </c>
    </row>
    <row r="70" ht="11.25" hidden="1"/>
    <row r="71" ht="12" hidden="1" thickBot="1">
      <c r="B71" s="47" t="s">
        <v>25</v>
      </c>
    </row>
    <row r="72" ht="12" hidden="1" thickTop="1">
      <c r="B72" s="48" t="s">
        <v>22</v>
      </c>
    </row>
    <row r="73" ht="11.25" hidden="1">
      <c r="B73" s="63" t="s">
        <v>23</v>
      </c>
    </row>
    <row r="74" ht="11.25" hidden="1"/>
    <row r="75" ht="12" hidden="1" thickBot="1">
      <c r="B75" s="47" t="s">
        <v>26</v>
      </c>
    </row>
    <row r="76" ht="12" hidden="1" thickTop="1">
      <c r="B76" s="48" t="s">
        <v>20</v>
      </c>
    </row>
    <row r="77" ht="11.25" hidden="1">
      <c r="B77" s="49"/>
    </row>
    <row r="78" ht="11.25" hidden="1"/>
    <row r="79" ht="12" hidden="1" thickBot="1">
      <c r="B79" s="47" t="s">
        <v>27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28</v>
      </c>
    </row>
    <row r="84" ht="12" hidden="1" thickTop="1">
      <c r="B84" s="48" t="s">
        <v>14</v>
      </c>
    </row>
    <row r="85" ht="11.25" hidden="1">
      <c r="B85" s="49"/>
    </row>
    <row r="86" ht="11.25" hidden="1"/>
    <row r="87" ht="12" hidden="1" thickBot="1">
      <c r="B87" s="47" t="s">
        <v>29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7:I47 F35:I35 F33:I33 F22:I22 F24:I24 F42:I42 F40:I40 F50:I50 I52 I10 F15:I15 F17:I17">
      <formula1>#REF!</formula1>
    </dataValidation>
    <dataValidation type="list" showInputMessage="1" showErrorMessage="1" sqref="F36:F39 F48:F49 F43:F45 F25:F32 F18:F21 F53:F57">
      <formula1>$B$80:$B$81</formula1>
    </dataValidation>
    <dataValidation type="list" showInputMessage="1" showErrorMessage="1" sqref="I36:I39 I48:I49 I43:I45 I11:I14 I25:I32 I18:I21 I53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showInputMessage="1" showErrorMessage="1" sqref="D11:D14">
      <formula1>$B$67:$B$69</formula1>
    </dataValidation>
    <dataValidation type="list" allowBlank="1" showInputMessage="1" showErrorMessage="1" sqref="F11:F14">
      <formula1>$B$80:$B$81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2022-01-18T17:52:41Z</dcterms:modified>
  <cp:category/>
  <cp:version/>
  <cp:contentType/>
  <cp:contentStatus/>
</cp:coreProperties>
</file>