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<sst xmlns="http://schemas.openxmlformats.org/spreadsheetml/2006/main" count="142" uniqueCount="92">
  <si>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</si>
  <si>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</si>
  <si>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</si>
  <si>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</si>
  <si>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</si>
  <si>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</si>
  <si>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</si>
  <si>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</si>
  <si>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</si>
  <si>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</si>
  <si>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</si>
  <si>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</si>
  <si>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</si>
  <si>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</si>
  <si>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</si>
  <si>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</si>
  <si>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</si>
  <si>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</si>
  <si>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</si>
  <si>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</si>
  <si>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</si>
  <si>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</si>
  <si>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</si>
  <si>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</si>
  <si>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</si>
  <si>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</si>
  <si>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</si>
  <si>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</si>
  <si>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</si>
  <si>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</si>
  <si>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</si>
  <si>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</si>
  <si>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</si>
  <si>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</si>
  <si>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</si>
  <si>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</si>
  <si>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</si>
  <si>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</si>
  <si>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</si>
  <si>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</si>
  <si>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</si>
  <si>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</si>
  <si>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</si>
  <si>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</si>
  <si>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</si>
  <si>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</si>
  <si>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</si>
  <si>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</si>
  <si>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</si>
  <si>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</si>
  <si>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</si>
  <si>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</si>
  <si>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</si>
  <si>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</si>
  <si>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</si>
  <si>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</si>
  <si>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</si>
  <si>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</si>
  <si>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</si>
  <si>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</si>
  <si>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</si>
  <si>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</si>
  <si>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</si>
  <si>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</si>
  <si>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</si>
  <si>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</si>
  <si>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</si>
  <si>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</si>
  <si>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</si>
  <si>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Katie Rich</t>
  </si>
  <si>
    <t>Exelon</t>
  </si>
  <si>
    <t xml:space="preserve">Lori Simpson </t>
  </si>
  <si>
    <t xml:space="preserve">Eithar Nashawati </t>
  </si>
  <si>
    <t xml:space="preserve">  </t>
  </si>
  <si>
    <t>Prepared by:   Phil Bracy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</si>
  <si>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</si>
  <si>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</si>
  <si>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</si>
  <si>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</si>
  <si>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</si>
  <si>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</si>
  <si>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</si>
  <si>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</si>
  <si>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</si>
  <si>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</si>
  <si>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</si>
  <si>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</si>
  <si>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Date:  January 6, 2022</t>
  </si>
  <si>
    <t>Daniel Marr (Sandeep Borkar)</t>
  </si>
  <si>
    <t>ROS Motion: To endorse NPRR1096 as amended by the 11/3/21 ERCOT comments as revised by ROS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</si>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</sst>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33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  <v>6.666666666666666</v>
      </c>
      <c r="H5" s="55">
        <f>IF((G59+H59)=0,"",H59)</f>
        <v>0.3333333333333333</v>
      </c>
      <c r="I5" s="56">
        <f>I59</f>
        <v>9</v>
      </c>
    </row>
    <row r="6" spans="2:9" ht="22.5" customHeight="1">
      <c r="B6" s="6" t="s">
        <v>74</v>
      </c>
      <c r="C6" s="14"/>
      <c r="D6" s="15"/>
      <c r="E6" s="16"/>
      <c r="F6" s="59" t="s">
        <v>90</v>
      </c>
      <c r="G6" s="57">
        <f>G60</f>
        <v>0.9523809523809524</v>
      </c>
      <c r="H6" s="57">
        <f>H60</f>
        <v>0.04761904761904762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58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78</v>
      </c>
      <c r="C13" s="27"/>
      <c r="D13" s="28" t="s">
        <v>18</v>
      </c>
      <c r="E13" s="48" t="s">
        <v>79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</v>
      </c>
      <c r="H16" s="39">
        <f>SUM(H10:H15)</f>
        <v>0</v>
      </c>
      <c r="I16" s="25">
        <f>COUNTA(I10:I15)</f>
        <v>1</v>
      </c>
    </row>
    <row r="17" spans="2:9" ht="11.25">
      <c r="B17" s="6" t="s">
        <v>75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69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88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36</v>
      </c>
      <c r="C20" s="22"/>
      <c r="D20" s="22"/>
      <c r="E20" s="63" t="s">
        <v>64</v>
      </c>
      <c r="F20" s="23" t="s">
        <v>14</v>
      </c>
      <c r="G20" s="54"/>
      <c r="H20" s="54">
        <v>0.3333333333333333</v>
      </c>
      <c r="I20" s="20"/>
    </row>
    <row r="21" spans="2:9" s="21" customFormat="1" ht="11.25">
      <c r="B21" s="22" t="s">
        <v>80</v>
      </c>
      <c r="C21" s="22"/>
      <c r="D21" s="22"/>
      <c r="E21" s="63" t="s">
        <v>81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0.6666666666666666</v>
      </c>
      <c r="H23" s="39">
        <f>SUM(H17:H22)</f>
        <v>0.3333333333333333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63</v>
      </c>
      <c r="C25" s="26"/>
      <c r="D25" s="26"/>
      <c r="E25" s="63" t="s">
        <v>62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70</v>
      </c>
      <c r="C26" s="26"/>
      <c r="D26" s="26"/>
      <c r="E26" s="63" t="s">
        <v>71</v>
      </c>
      <c r="F26" s="23" t="s">
        <v>14</v>
      </c>
      <c r="G26" s="53"/>
      <c r="H26" s="53"/>
      <c r="I26" s="20" t="s">
        <v>21</v>
      </c>
    </row>
    <row r="27" spans="2:9" ht="11.25">
      <c r="B27" s="22" t="s">
        <v>65</v>
      </c>
      <c r="C27" s="26"/>
      <c r="D27" s="26"/>
      <c r="E27" s="63" t="s">
        <v>66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53</v>
      </c>
      <c r="C28" s="26"/>
      <c r="D28" s="26"/>
      <c r="E28" s="63" t="s">
        <v>59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60</v>
      </c>
      <c r="C32" s="26"/>
      <c r="D32" s="26"/>
      <c r="E32" s="63" t="s">
        <v>61</v>
      </c>
      <c r="F32" s="23" t="s">
        <v>14</v>
      </c>
      <c r="G32" s="53"/>
      <c r="H32" s="53"/>
      <c r="I32" s="20" t="s">
        <v>21</v>
      </c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0.5</v>
      </c>
      <c r="H33" s="53"/>
      <c r="I33" s="20"/>
    </row>
    <row r="34" spans="2:9" ht="11.25">
      <c r="B34" s="22" t="s">
        <v>82</v>
      </c>
      <c r="C34" s="26"/>
      <c r="D34" s="26"/>
      <c r="E34" s="63" t="s">
        <v>83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54</v>
      </c>
      <c r="C35" s="26"/>
      <c r="D35" s="26"/>
      <c r="E35" s="63" t="s">
        <v>84</v>
      </c>
      <c r="F35" s="23" t="s">
        <v>14</v>
      </c>
      <c r="G35" s="53">
        <v>0.5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68</v>
      </c>
      <c r="F39" s="49" t="s">
        <v>14</v>
      </c>
      <c r="G39" s="53">
        <v>1</v>
      </c>
      <c r="H39" s="41"/>
      <c r="I39" s="20"/>
    </row>
    <row r="40" spans="2:9" ht="11.25">
      <c r="B40" s="26"/>
      <c r="C40" s="26"/>
      <c r="D40" s="26"/>
      <c r="E40" s="48" t="s">
        <v>67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55</v>
      </c>
      <c r="C44" s="26"/>
      <c r="D44" s="26"/>
      <c r="E44" s="48" t="s">
        <v>51</v>
      </c>
      <c r="F44" s="49" t="s">
        <v>14</v>
      </c>
      <c r="G44" s="53"/>
      <c r="H44" s="53"/>
      <c r="I44" s="20" t="s">
        <v>21</v>
      </c>
    </row>
    <row r="45" spans="2:9" ht="11.25">
      <c r="B45" s="26" t="s">
        <v>37</v>
      </c>
      <c r="C45" s="26"/>
      <c r="D45" s="26"/>
      <c r="E45" s="48" t="s">
        <v>46</v>
      </c>
      <c r="F45" s="49" t="s">
        <v>14</v>
      </c>
      <c r="G45" s="53">
        <v>1</v>
      </c>
      <c r="H45" s="53"/>
      <c r="I45" s="20"/>
    </row>
    <row r="46" spans="2:9" ht="11.25">
      <c r="B46" s="26" t="s">
        <v>45</v>
      </c>
      <c r="C46" s="27"/>
      <c r="D46" s="27"/>
      <c r="E46" s="48" t="s">
        <v>72</v>
      </c>
      <c r="F46" s="49" t="s">
        <v>14</v>
      </c>
      <c r="G46" s="53"/>
      <c r="H46" s="53"/>
      <c r="I46" s="20" t="s">
        <v>21</v>
      </c>
    </row>
    <row r="47" spans="2:9" ht="11.25">
      <c r="B47" s="26" t="s">
        <v>33</v>
      </c>
      <c r="C47" s="27"/>
      <c r="D47" s="27"/>
      <c r="E47" s="48" t="s">
        <v>48</v>
      </c>
      <c r="F47" s="23" t="s">
        <v>14</v>
      </c>
      <c r="G47" s="53"/>
      <c r="H47" s="53"/>
      <c r="I47" s="20" t="s">
        <v>21</v>
      </c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3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34</v>
      </c>
      <c r="C51" s="26"/>
      <c r="D51" s="26"/>
      <c r="E51" s="48" t="s">
        <v>56</v>
      </c>
      <c r="F51" s="49" t="s">
        <v>14</v>
      </c>
      <c r="G51" s="53">
        <v>0.3333333333333333</v>
      </c>
      <c r="H51" s="53"/>
      <c r="I51" s="20"/>
    </row>
    <row r="52" spans="2:9" ht="11.25">
      <c r="B52" s="26" t="s">
        <v>32</v>
      </c>
      <c r="C52" s="26"/>
      <c r="D52" s="26"/>
      <c r="E52" s="48" t="s">
        <v>57</v>
      </c>
      <c r="F52" s="23" t="s">
        <v>14</v>
      </c>
      <c r="G52" s="53">
        <v>0.3333333333333333</v>
      </c>
      <c r="H52" s="53"/>
      <c r="I52" s="20"/>
    </row>
    <row r="53" spans="2:9" ht="11.25">
      <c r="B53" s="26" t="s">
        <v>40</v>
      </c>
      <c r="C53" s="26"/>
      <c r="D53" s="26"/>
      <c r="E53" s="48" t="s">
        <v>52</v>
      </c>
      <c r="F53" s="23" t="s">
        <v>14</v>
      </c>
      <c r="G53" s="53"/>
      <c r="H53" s="53"/>
      <c r="I53" s="20" t="s">
        <v>21</v>
      </c>
    </row>
    <row r="54" spans="2:9" ht="11.25">
      <c r="B54" s="26" t="s">
        <v>85</v>
      </c>
      <c r="C54" s="26"/>
      <c r="D54" s="26"/>
      <c r="E54" s="48" t="s">
        <v>86</v>
      </c>
      <c r="F54" s="23" t="s">
        <v>14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1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6.666666666666666</v>
      </c>
      <c r="H59" s="47">
        <f>H16+H23+H30+H37+H42+H49+H56</f>
        <v>0.3333333333333333</v>
      </c>
      <c r="I59" s="25">
        <f>I16+countCoopAbstain+countIndGenAbstain+I37+countIndREPAbstain+I49+I56</f>
        <v>9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0.9523809523809524</v>
      </c>
      <c r="H60" s="32">
        <f>IF((G59+H59)=0,"",H59/(G59+H59))</f>
        <v>0.04761904761904762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76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39:F40 F51:F54 F44:F47 F25:F28 F18:F21 F11:F14">
      <formula1>$B$77:$B$78</formula1>
    </dataValidation>
    <dataValidation type="list" showInputMessage="1" showErrorMessage="1" sqref="I32:I35 I39:I40 I51:I54 I44:I47 I25:I28 I18:I21 I11:I14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2022-01-12T15:53:37Z</dcterms:modified>
  <cp:category/>
  <cp:version/>
  <cp:contentType/>
  <cp:contentStatus/>
</cp:coreProperties>
</file>