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17_TAC_11172021\"/>
    </mc:Choice>
  </mc:AlternateContent>
  <xr:revisionPtr revIDLastSave="0" documentId="13_ncr:1_{05C74293-5771-4600-955B-5B7452617DCD}" xr6:coauthVersionLast="46" xr6:coauthVersionMax="46" xr10:uidLastSave="{00000000-0000-0000-0000-000000000000}"/>
  <bookViews>
    <workbookView xWindow="-15690" yWindow="-18120" windowWidth="29040" windowHeight="17640" tabRatio="713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r:id="rId8"/>
    <sheet name="2022 high_variability" sheetId="10" state="hidden" r:id="rId9"/>
  </sheets>
  <externalReferences>
    <externalReference r:id="rId10"/>
  </externalReferences>
  <definedNames>
    <definedName name="_xlnm._FilterDatabase" localSheetId="5" hidden="1">Charts!$A$1:$N$289</definedName>
  </definedNames>
  <calcPr calcId="191029"/>
  <pivotCaches>
    <pivotCache cacheId="0" r:id="rId11"/>
    <pivotCache cacheId="1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0" i="3" l="1"/>
  <c r="X37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" i="3"/>
  <c r="W34" i="3"/>
  <c r="X34" i="3"/>
  <c r="W35" i="3"/>
  <c r="X35" i="3"/>
  <c r="W36" i="3"/>
  <c r="X36" i="3"/>
  <c r="W37" i="3"/>
  <c r="W38" i="3"/>
  <c r="X38" i="3"/>
  <c r="W39" i="3"/>
  <c r="X39" i="3"/>
  <c r="W40" i="3"/>
  <c r="X40" i="3"/>
  <c r="W41" i="3"/>
  <c r="X41" i="3"/>
  <c r="W42" i="3"/>
  <c r="X42" i="3"/>
  <c r="W43" i="3"/>
  <c r="X43" i="3"/>
  <c r="W44" i="3"/>
  <c r="X44" i="3"/>
  <c r="X33" i="3"/>
  <c r="W33" i="3"/>
  <c r="H194" i="3"/>
  <c r="H236" i="3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3" i="9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70" i="3"/>
  <c r="G147" i="3" l="1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46" i="3"/>
  <c r="H146" i="3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3" i="9"/>
  <c r="H193" i="3" l="1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L4" i="9" l="1"/>
  <c r="M4" i="9"/>
  <c r="L5" i="9"/>
  <c r="M5" i="9"/>
  <c r="L6" i="9"/>
  <c r="M6" i="9"/>
  <c r="L7" i="9"/>
  <c r="M7" i="9"/>
  <c r="L8" i="9"/>
  <c r="M8" i="9"/>
  <c r="L9" i="9"/>
  <c r="M9" i="9"/>
  <c r="L10" i="9"/>
  <c r="M10" i="9"/>
  <c r="L11" i="9"/>
  <c r="M11" i="9"/>
  <c r="L12" i="9"/>
  <c r="M12" i="9"/>
  <c r="L13" i="9"/>
  <c r="M13" i="9"/>
  <c r="L14" i="9"/>
  <c r="M14" i="9"/>
  <c r="L15" i="9"/>
  <c r="M15" i="9"/>
  <c r="L16" i="9"/>
  <c r="M16" i="9"/>
  <c r="L17" i="9"/>
  <c r="M17" i="9"/>
  <c r="L18" i="9"/>
  <c r="M18" i="9"/>
  <c r="L19" i="9"/>
  <c r="M19" i="9"/>
  <c r="L20" i="9"/>
  <c r="M20" i="9"/>
  <c r="L21" i="9"/>
  <c r="M21" i="9"/>
  <c r="L22" i="9"/>
  <c r="M22" i="9"/>
  <c r="L23" i="9"/>
  <c r="M23" i="9"/>
  <c r="L24" i="9"/>
  <c r="M24" i="9"/>
  <c r="L25" i="9"/>
  <c r="M25" i="9"/>
  <c r="L26" i="9"/>
  <c r="M26" i="9"/>
  <c r="L3" i="9"/>
  <c r="M3" i="9"/>
  <c r="L4" i="25"/>
  <c r="M4" i="25"/>
  <c r="L5" i="25"/>
  <c r="M5" i="25"/>
  <c r="L6" i="25"/>
  <c r="M6" i="25"/>
  <c r="L7" i="25"/>
  <c r="M7" i="25"/>
  <c r="L8" i="25"/>
  <c r="M8" i="25"/>
  <c r="L9" i="25"/>
  <c r="M9" i="25"/>
  <c r="L10" i="25"/>
  <c r="M10" i="25"/>
  <c r="L11" i="25"/>
  <c r="M11" i="25"/>
  <c r="L12" i="25"/>
  <c r="M12" i="25"/>
  <c r="L13" i="25"/>
  <c r="M13" i="25"/>
  <c r="L14" i="25"/>
  <c r="M14" i="25"/>
  <c r="L15" i="25"/>
  <c r="M15" i="25"/>
  <c r="L16" i="25"/>
  <c r="M16" i="25"/>
  <c r="L17" i="25"/>
  <c r="M17" i="25"/>
  <c r="L18" i="25"/>
  <c r="M18" i="25"/>
  <c r="L19" i="25"/>
  <c r="M19" i="25"/>
  <c r="L20" i="25"/>
  <c r="M20" i="25"/>
  <c r="L21" i="25"/>
  <c r="M21" i="25"/>
  <c r="L22" i="25"/>
  <c r="M22" i="25"/>
  <c r="L23" i="25"/>
  <c r="M23" i="25"/>
  <c r="L24" i="25"/>
  <c r="M24" i="25"/>
  <c r="L25" i="25"/>
  <c r="M25" i="25"/>
  <c r="L26" i="25"/>
  <c r="M26" i="25"/>
  <c r="L3" i="25"/>
  <c r="M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S27" i="4"/>
  <c r="R27" i="4"/>
  <c r="Q27" i="4"/>
  <c r="P27" i="4"/>
  <c r="O27" i="4"/>
  <c r="I27" i="4"/>
  <c r="H27" i="4"/>
  <c r="G27" i="4"/>
  <c r="F27" i="4"/>
  <c r="E27" i="4"/>
  <c r="D27" i="4"/>
  <c r="C27" i="4"/>
  <c r="B27" i="4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H26" i="10" l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9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S28" i="4"/>
  <c r="R28" i="4" l="1"/>
  <c r="Q28" i="4"/>
  <c r="P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O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<sst xmlns="http://schemas.openxmlformats.org/spreadsheetml/2006/main" count="656" uniqueCount="79">
  <si>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</si>
  <si>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</si>
  <si>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</si>
  <si>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</si>
  <si>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</si>
  <si>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</si>
  <si>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</si>
  <si>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</si>
  <si>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</si>
  <si>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</si>
  <si>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</si>
  <si>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</si>
  <si>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</si>
  <si>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</si>
  <si>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</si>
  <si>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</si>
  <si>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</si>
  <si>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</si>
  <si>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</si>
  <si>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</si>
  <si>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</si>
  <si>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</si>
  <si>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</si>
  <si>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</si>
  <si>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</si>
  <si>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</si>
  <si>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</si>
  <si>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</si>
  <si>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</si>
  <si>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</si>
  <si>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</si>
  <si>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</si>
  <si>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</si>
  <si>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</si>
  <si>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</si>
  <si>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</si>
  <si>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</si>
  <si>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</si>
  <si>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</si>
  <si>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</si>
  <si>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</si>
  <si>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</si>
  <si>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</si>
  <si>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</si>
  <si>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</si>
  <si>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</si>
  <si>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</si>
  <si>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</si>
  <si>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</si>
  <si>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</si>
  <si>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</si>
  <si>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</si>
  <si>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</si>
  <si>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</si>
  <si>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</si>
  <si>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</si>
  <si>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</si>
  <si>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</si>
  <si>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</si>
  <si>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</si>
  <si>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</si>
  <si>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</si>
  <si>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</si>
  <si>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</si>
  <si>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</si>
  <si>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</si>
  <si>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</si>
  <si>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</si>
  <si>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</si>
  <si>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</si>
  <si>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</si>
  <si>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</si>
  <si>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</si>
  <si>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NSRS (6500 MW Method)</t>
  </si>
  <si>
    <t>2022 NSRS Proposed</t>
  </si>
  <si>
    <t>2021 (Intra year Postings)</t>
  </si>
  <si>
    <t>2021 (Intra Year Postings)</t>
  </si>
  <si>
    <t>Posted 1/1/2021</t>
  </si>
  <si>
    <t>Intra Year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</si>
</sst>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colors>
    <mruColors>
      <color rgb="FF00AEC7"/>
      <color rgb="FFFF8200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[03_2022_NSRS_v10_NewCharts.xlsx]Charts!PivotTable1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solidFill>
              <a:srgbClr val="003865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1106</c:v>
                </c:pt>
                <c:pt idx="1">
                  <c:v>1106</c:v>
                </c:pt>
                <c:pt idx="2">
                  <c:v>1316</c:v>
                </c:pt>
                <c:pt idx="3">
                  <c:v>1316</c:v>
                </c:pt>
                <c:pt idx="4">
                  <c:v>1316</c:v>
                </c:pt>
                <c:pt idx="5">
                  <c:v>1316</c:v>
                </c:pt>
                <c:pt idx="6">
                  <c:v>2003</c:v>
                </c:pt>
                <c:pt idx="7">
                  <c:v>2003</c:v>
                </c:pt>
                <c:pt idx="8">
                  <c:v>2003</c:v>
                </c:pt>
                <c:pt idx="9">
                  <c:v>2003</c:v>
                </c:pt>
                <c:pt idx="10">
                  <c:v>1553</c:v>
                </c:pt>
                <c:pt idx="11">
                  <c:v>1553</c:v>
                </c:pt>
                <c:pt idx="12">
                  <c:v>1553</c:v>
                </c:pt>
                <c:pt idx="13">
                  <c:v>1553</c:v>
                </c:pt>
                <c:pt idx="14">
                  <c:v>1828</c:v>
                </c:pt>
                <c:pt idx="15">
                  <c:v>1828</c:v>
                </c:pt>
                <c:pt idx="16">
                  <c:v>1828</c:v>
                </c:pt>
                <c:pt idx="17">
                  <c:v>1828</c:v>
                </c:pt>
                <c:pt idx="18">
                  <c:v>1355</c:v>
                </c:pt>
                <c:pt idx="19">
                  <c:v>1355</c:v>
                </c:pt>
                <c:pt idx="20">
                  <c:v>1355</c:v>
                </c:pt>
                <c:pt idx="21">
                  <c:v>1355</c:v>
                </c:pt>
                <c:pt idx="22">
                  <c:v>1106</c:v>
                </c:pt>
                <c:pt idx="23">
                  <c:v>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1"/>
          <c:order val="1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1499</c:v>
                </c:pt>
                <c:pt idx="1">
                  <c:v>1499</c:v>
                </c:pt>
                <c:pt idx="2">
                  <c:v>1592</c:v>
                </c:pt>
                <c:pt idx="3">
                  <c:v>1592</c:v>
                </c:pt>
                <c:pt idx="4">
                  <c:v>1592</c:v>
                </c:pt>
                <c:pt idx="5">
                  <c:v>1592</c:v>
                </c:pt>
                <c:pt idx="6">
                  <c:v>2167</c:v>
                </c:pt>
                <c:pt idx="7">
                  <c:v>2167</c:v>
                </c:pt>
                <c:pt idx="8">
                  <c:v>2167</c:v>
                </c:pt>
                <c:pt idx="9">
                  <c:v>2167</c:v>
                </c:pt>
                <c:pt idx="10">
                  <c:v>2071</c:v>
                </c:pt>
                <c:pt idx="11">
                  <c:v>2071</c:v>
                </c:pt>
                <c:pt idx="12">
                  <c:v>2071</c:v>
                </c:pt>
                <c:pt idx="13">
                  <c:v>2071</c:v>
                </c:pt>
                <c:pt idx="14">
                  <c:v>2012</c:v>
                </c:pt>
                <c:pt idx="15">
                  <c:v>2012</c:v>
                </c:pt>
                <c:pt idx="16">
                  <c:v>2012</c:v>
                </c:pt>
                <c:pt idx="17">
                  <c:v>2012</c:v>
                </c:pt>
                <c:pt idx="18">
                  <c:v>1594</c:v>
                </c:pt>
                <c:pt idx="19">
                  <c:v>1594</c:v>
                </c:pt>
                <c:pt idx="20">
                  <c:v>1594</c:v>
                </c:pt>
                <c:pt idx="21">
                  <c:v>1594</c:v>
                </c:pt>
                <c:pt idx="22">
                  <c:v>1499</c:v>
                </c:pt>
                <c:pt idx="23">
                  <c:v>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3883</c:v>
                </c:pt>
                <c:pt idx="1">
                  <c:v>3883</c:v>
                </c:pt>
                <c:pt idx="2">
                  <c:v>3504</c:v>
                </c:pt>
                <c:pt idx="3">
                  <c:v>3504</c:v>
                </c:pt>
                <c:pt idx="4">
                  <c:v>3504</c:v>
                </c:pt>
                <c:pt idx="5">
                  <c:v>3504</c:v>
                </c:pt>
                <c:pt idx="6">
                  <c:v>4405</c:v>
                </c:pt>
                <c:pt idx="7">
                  <c:v>4405</c:v>
                </c:pt>
                <c:pt idx="8">
                  <c:v>4405</c:v>
                </c:pt>
                <c:pt idx="9">
                  <c:v>4405</c:v>
                </c:pt>
                <c:pt idx="10">
                  <c:v>4753</c:v>
                </c:pt>
                <c:pt idx="11">
                  <c:v>4753</c:v>
                </c:pt>
                <c:pt idx="12">
                  <c:v>4839</c:v>
                </c:pt>
                <c:pt idx="13">
                  <c:v>4839</c:v>
                </c:pt>
                <c:pt idx="14">
                  <c:v>3889</c:v>
                </c:pt>
                <c:pt idx="15">
                  <c:v>3889</c:v>
                </c:pt>
                <c:pt idx="16">
                  <c:v>3889</c:v>
                </c:pt>
                <c:pt idx="17">
                  <c:v>3889</c:v>
                </c:pt>
                <c:pt idx="18">
                  <c:v>4404</c:v>
                </c:pt>
                <c:pt idx="19">
                  <c:v>4404</c:v>
                </c:pt>
                <c:pt idx="20">
                  <c:v>4404</c:v>
                </c:pt>
                <c:pt idx="21">
                  <c:v>4404</c:v>
                </c:pt>
                <c:pt idx="22">
                  <c:v>4395</c:v>
                </c:pt>
                <c:pt idx="23">
                  <c:v>4395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7816"/>
        <c:axId val="577115072"/>
      </c:bar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292874975993845E-2"/>
          <c:y val="0.1209349593495935"/>
          <c:w val="0.91691894047953204"/>
          <c:h val="0.11632097817041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[03_2022_NSRS_v10_NewCharts.xlsx]Charts!PivotTable2</c:name>
    <c:fmtId val="0"/>
  </c:pivotSource>
  <c:chart>
    <c:title>
      <c:tx>
        <c:strRef>
          <c:f>Charts!$X$30</c:f>
          <c:strCache>
            <c:ptCount val="1"/>
            <c:pt idx="0">
              <c:v>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solidFill>
              <a:srgbClr val="003865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1"/>
          <c:order val="1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1496.8333333333333</c:v>
                </c:pt>
                <c:pt idx="8">
                  <c:v>1378.1666666666667</c:v>
                </c:pt>
                <c:pt idx="9">
                  <c:v>1970.1666666666667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3591.75</c:v>
                </c:pt>
                <c:pt idx="8">
                  <c:v>3413.8333333333335</c:v>
                </c:pt>
                <c:pt idx="9">
                  <c:v>4403.583333333333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9776"/>
        <c:axId val="577120168"/>
      </c:bar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367150387193316E-2"/>
          <c:y val="0.12083262819427991"/>
          <c:w val="0.86235498736962912"/>
          <c:h val="9.591454647454902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1273546</xdr:colOff>
      <xdr:row>47</xdr:row>
      <xdr:rowOff>55896</xdr:rowOff>
    </xdr:from>
    <xdr:to>
      <xdr:col>25</xdr:col>
      <xdr:colOff>989610</xdr:colOff>
      <xdr:row>68</xdr:row>
      <xdr:rowOff>93361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10.520975810185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26" maxValue="2047"/>
    </cacheField>
    <cacheField name="2021 Prime NSRS" numFmtId="1">
      <sharedItems containsSemiMixedTypes="0" containsString="0" containsNumber="1" containsInteger="1" minValue="1076" maxValue="5081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69"/>
    </cacheField>
    <cacheField name="2022 NSRS (6500 Method)" numFmtId="1">
      <sharedItems containsMixedTypes="1" containsNumber="1" minValue="4525.6800000965595" maxValue="5137"/>
    </cacheField>
    <cacheField name="2022 NSRS (Proposed)" numFmtId="1">
      <sharedItems containsMixedTypes="1" containsNumber="1" containsInteger="1" minValue="2540" maxValue="54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18.456353472226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26" maxValue="2047"/>
    </cacheField>
    <cacheField name="2021 Prime NSRS" numFmtId="0">
      <sharedItems containsString="0" containsBlank="1" containsNumber="1" containsInteger="1" minValue="1076" maxValue="5081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-2506" maxValue="3481"/>
    </cacheField>
    <cacheField name="2022 NSRS (Dec 2020 Method)" numFmtId="0">
      <sharedItems containsString="0" containsBlank="1" containsNumber="1" containsInteger="1" minValue="0" maxValue="2669"/>
    </cacheField>
    <cacheField name="2022 NSRS (6500 Method)" numFmtId="0">
      <sharedItems containsBlank="1" containsMixedTypes="1" containsNumber="1" minValue="4525.6800000965595" maxValue="5137"/>
    </cacheField>
    <cacheField name="2022 NSRS (Proposed)" numFmtId="0">
      <sharedItems containsBlank="1" containsMixedTypes="1" containsNumber="1" containsInteger="1" minValue="2540" maxValue="54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4977.4213332096733"/>
    <n v="3207"/>
  </r>
  <r>
    <x v="0"/>
    <d v="2018-01-01T00:00:00"/>
    <s v="a. HE1-2 &amp; HE23-24"/>
    <x v="1"/>
    <x v="0"/>
    <n v="1196"/>
    <n v="1169"/>
    <n v="1169"/>
    <m/>
    <m/>
    <n v="1884"/>
    <n v="1323"/>
    <n v="5016.3279998600483"/>
    <n v="3207"/>
  </r>
  <r>
    <x v="0"/>
    <d v="2018-01-01T00:00:00"/>
    <s v="b. HE3-6"/>
    <x v="2"/>
    <x v="0"/>
    <n v="1227"/>
    <n v="1147"/>
    <n v="1147"/>
    <m/>
    <m/>
    <n v="1809"/>
    <n v="1486"/>
    <n v="4987.9093333760893"/>
    <n v="3295"/>
  </r>
  <r>
    <x v="0"/>
    <d v="2018-01-01T00:00:00"/>
    <s v="b. HE3-6"/>
    <x v="3"/>
    <x v="0"/>
    <n v="1227"/>
    <n v="1147"/>
    <n v="1147"/>
    <m/>
    <m/>
    <n v="1809"/>
    <n v="1486"/>
    <n v="4941.8733331610756"/>
    <n v="3295"/>
  </r>
  <r>
    <x v="0"/>
    <d v="2018-01-01T00:00:00"/>
    <s v="b. HE3-6"/>
    <x v="4"/>
    <x v="0"/>
    <n v="1227"/>
    <n v="1147"/>
    <n v="1147"/>
    <m/>
    <m/>
    <n v="1809"/>
    <n v="1486"/>
    <n v="4836.5777776738005"/>
    <n v="3295"/>
  </r>
  <r>
    <x v="0"/>
    <d v="2018-01-01T00:00:00"/>
    <s v="b. HE3-6"/>
    <x v="5"/>
    <x v="0"/>
    <n v="1227"/>
    <n v="1147"/>
    <n v="1147"/>
    <m/>
    <m/>
    <n v="1809"/>
    <n v="1486"/>
    <n v="4675.8400000631809"/>
    <n v="3295"/>
  </r>
  <r>
    <x v="0"/>
    <d v="2018-01-01T00:00:00"/>
    <s v="c. HE7-10"/>
    <x v="6"/>
    <x v="0"/>
    <n v="2036"/>
    <n v="1895"/>
    <n v="1895"/>
    <m/>
    <m/>
    <n v="2158"/>
    <n v="1879"/>
    <n v="4555.839999973774"/>
    <n v="4037"/>
  </r>
  <r>
    <x v="0"/>
    <d v="2018-01-01T00:00:00"/>
    <s v="c. HE7-10"/>
    <x v="7"/>
    <x v="0"/>
    <n v="2036"/>
    <n v="1895"/>
    <n v="1895"/>
    <m/>
    <m/>
    <n v="2158"/>
    <n v="1879"/>
    <n v="4816.5960000510013"/>
    <n v="4037"/>
  </r>
  <r>
    <x v="0"/>
    <d v="2018-01-01T00:00:00"/>
    <s v="c. HE7-10"/>
    <x v="8"/>
    <x v="0"/>
    <n v="2036"/>
    <n v="1895"/>
    <n v="1895"/>
    <m/>
    <m/>
    <n v="2158"/>
    <n v="1879"/>
    <n v="4898.1555554072065"/>
    <n v="4037"/>
  </r>
  <r>
    <x v="0"/>
    <d v="2018-01-01T00:00:00"/>
    <s v="c. HE7-10"/>
    <x v="9"/>
    <x v="0"/>
    <n v="2036"/>
    <n v="1895"/>
    <n v="1895"/>
    <m/>
    <m/>
    <n v="2158"/>
    <n v="1879"/>
    <n v="4853.0381667986512"/>
    <n v="4037"/>
  </r>
  <r>
    <x v="0"/>
    <d v="2018-01-01T00:00:00"/>
    <s v="d. HE11-14"/>
    <x v="10"/>
    <x v="0"/>
    <n v="1612"/>
    <n v="1531"/>
    <n v="1531"/>
    <m/>
    <m/>
    <n v="1934"/>
    <n v="1867"/>
    <n v="4869.839999884367"/>
    <n v="3801"/>
  </r>
  <r>
    <x v="0"/>
    <d v="2018-01-01T00:00:00"/>
    <s v="d. HE11-14"/>
    <x v="11"/>
    <x v="0"/>
    <n v="1612"/>
    <n v="1531"/>
    <n v="1531"/>
    <m/>
    <m/>
    <n v="1934"/>
    <n v="1867"/>
    <n v="4831.7600006759167"/>
    <n v="3801"/>
  </r>
  <r>
    <x v="0"/>
    <d v="2018-01-01T00:00:00"/>
    <s v="d. HE11-14"/>
    <x v="12"/>
    <x v="0"/>
    <n v="1612"/>
    <n v="1531"/>
    <n v="1531"/>
    <m/>
    <m/>
    <n v="2086"/>
    <n v="1867"/>
    <n v="4875.7600003376601"/>
    <n v="3953"/>
  </r>
  <r>
    <x v="0"/>
    <d v="2018-01-01T00:00:00"/>
    <s v="d. HE11-14"/>
    <x v="13"/>
    <x v="0"/>
    <n v="1612"/>
    <n v="1531"/>
    <n v="1531"/>
    <m/>
    <m/>
    <n v="2086"/>
    <n v="1867"/>
    <n v="4889.7600006759167"/>
    <n v="3953"/>
  </r>
  <r>
    <x v="0"/>
    <d v="2018-01-01T00:00:00"/>
    <s v="e. HE15-18"/>
    <x v="14"/>
    <x v="0"/>
    <n v="1418"/>
    <n v="1420"/>
    <n v="1420"/>
    <m/>
    <m/>
    <n v="2878"/>
    <n v="1642"/>
    <n v="4863.7600006759167"/>
    <n v="4520"/>
  </r>
  <r>
    <x v="0"/>
    <d v="2018-01-01T00:00:00"/>
    <s v="e. HE15-18"/>
    <x v="15"/>
    <x v="0"/>
    <n v="1418"/>
    <n v="1420"/>
    <n v="1420"/>
    <m/>
    <m/>
    <n v="2878"/>
    <n v="1642"/>
    <n v="4773.7999993264675"/>
    <n v="4520"/>
  </r>
  <r>
    <x v="0"/>
    <d v="2018-01-01T00:00:00"/>
    <s v="e. HE15-18"/>
    <x v="16"/>
    <x v="0"/>
    <n v="1418"/>
    <n v="1420"/>
    <n v="1420"/>
    <m/>
    <m/>
    <n v="2878"/>
    <n v="1642"/>
    <n v="4646.7200003266335"/>
    <n v="4520"/>
  </r>
  <r>
    <x v="0"/>
    <d v="2018-01-01T00:00:00"/>
    <s v="e. HE15-18"/>
    <x v="17"/>
    <x v="0"/>
    <n v="1418"/>
    <n v="1420"/>
    <n v="1420"/>
    <m/>
    <m/>
    <n v="2878"/>
    <n v="1642"/>
    <n v="4533.5200003385544"/>
    <n v="4520"/>
  </r>
  <r>
    <x v="0"/>
    <d v="2018-01-01T00:00:00"/>
    <s v="f. HE19-22"/>
    <x v="18"/>
    <x v="0"/>
    <n v="1901"/>
    <n v="2047"/>
    <n v="2047"/>
    <m/>
    <m/>
    <n v="1964"/>
    <n v="1933"/>
    <n v="4842.6088889042539"/>
    <n v="3897"/>
  </r>
  <r>
    <x v="0"/>
    <d v="2018-01-01T00:00:00"/>
    <s v="f. HE19-22"/>
    <x v="19"/>
    <x v="0"/>
    <n v="1901"/>
    <n v="2047"/>
    <n v="2047"/>
    <m/>
    <m/>
    <n v="1964"/>
    <n v="1933"/>
    <n v="5023.3437777325507"/>
    <n v="3897"/>
  </r>
  <r>
    <x v="0"/>
    <d v="2018-01-01T00:00:00"/>
    <s v="f. HE19-22"/>
    <x v="20"/>
    <x v="0"/>
    <n v="1901"/>
    <n v="2047"/>
    <n v="2047"/>
    <m/>
    <m/>
    <n v="1964"/>
    <n v="1933"/>
    <n v="4968.3959998870887"/>
    <n v="3897"/>
  </r>
  <r>
    <x v="0"/>
    <d v="2018-01-01T00:00:00"/>
    <s v="f. HE19-22"/>
    <x v="21"/>
    <x v="0"/>
    <n v="1901"/>
    <n v="2047"/>
    <n v="2047"/>
    <m/>
    <m/>
    <n v="1964"/>
    <n v="1933"/>
    <n v="5031.1199999153614"/>
    <n v="3897"/>
  </r>
  <r>
    <x v="0"/>
    <d v="2018-01-01T00:00:00"/>
    <s v="a. HE1-2 &amp; HE23-24"/>
    <x v="22"/>
    <x v="0"/>
    <n v="1196"/>
    <n v="1169"/>
    <n v="1169"/>
    <m/>
    <m/>
    <n v="2095"/>
    <n v="1323"/>
    <n v="5028.999999910593"/>
    <n v="3418"/>
  </r>
  <r>
    <x v="0"/>
    <d v="2018-01-01T00:00:00"/>
    <s v="a. HE1-2 &amp; HE23-24"/>
    <x v="23"/>
    <x v="0"/>
    <n v="1196"/>
    <n v="1169"/>
    <n v="1169"/>
    <m/>
    <m/>
    <n v="2095"/>
    <n v="1323"/>
    <n v="5005.9999997317791"/>
    <n v="3418"/>
  </r>
  <r>
    <x v="1"/>
    <d v="2018-02-01T00:00:00"/>
    <s v="a. HE1-2 &amp; HE23-24"/>
    <x v="0"/>
    <x v="0"/>
    <n v="1238"/>
    <n v="1190"/>
    <n v="1190"/>
    <m/>
    <m/>
    <n v="2058"/>
    <n v="1565"/>
    <n v="4981.1306665470202"/>
    <n v="3623"/>
  </r>
  <r>
    <x v="1"/>
    <d v="2018-02-01T00:00:00"/>
    <s v="a. HE1-2 &amp; HE23-24"/>
    <x v="1"/>
    <x v="0"/>
    <n v="1238"/>
    <n v="1190"/>
    <n v="1190"/>
    <m/>
    <m/>
    <n v="2058"/>
    <n v="1565"/>
    <n v="5002.1999997533858"/>
    <n v="3623"/>
  </r>
  <r>
    <x v="1"/>
    <d v="2018-02-01T00:00:00"/>
    <s v="b. HE3-6"/>
    <x v="2"/>
    <x v="0"/>
    <n v="1402"/>
    <n v="1257"/>
    <n v="1257"/>
    <m/>
    <m/>
    <n v="2427"/>
    <n v="1401"/>
    <n v="4961.6933331117034"/>
    <n v="3828"/>
  </r>
  <r>
    <x v="1"/>
    <d v="2018-02-01T00:00:00"/>
    <s v="b. HE3-6"/>
    <x v="3"/>
    <x v="0"/>
    <n v="1402"/>
    <n v="1257"/>
    <n v="1257"/>
    <m/>
    <m/>
    <n v="2427"/>
    <n v="1401"/>
    <n v="4944.6399998535717"/>
    <n v="3828"/>
  </r>
  <r>
    <x v="1"/>
    <d v="2018-02-01T00:00:00"/>
    <s v="b. HE3-6"/>
    <x v="4"/>
    <x v="0"/>
    <n v="1402"/>
    <n v="1257"/>
    <n v="1257"/>
    <m/>
    <m/>
    <n v="2427"/>
    <n v="1401"/>
    <n v="4825.9826665014025"/>
    <n v="3828"/>
  </r>
  <r>
    <x v="1"/>
    <d v="2018-02-01T00:00:00"/>
    <s v="b. HE3-6"/>
    <x v="5"/>
    <x v="0"/>
    <n v="1402"/>
    <n v="1257"/>
    <n v="1257"/>
    <m/>
    <m/>
    <n v="2427"/>
    <n v="1401"/>
    <n v="4670.8000009208918"/>
    <n v="3828"/>
  </r>
  <r>
    <x v="1"/>
    <d v="2018-02-01T00:00:00"/>
    <s v="c. HE7-10"/>
    <x v="6"/>
    <x v="0"/>
    <n v="2128"/>
    <n v="1984"/>
    <n v="1984"/>
    <m/>
    <m/>
    <n v="2230"/>
    <n v="1818"/>
    <n v="4525.6800000965595"/>
    <n v="4048"/>
  </r>
  <r>
    <x v="1"/>
    <d v="2018-02-01T00:00:00"/>
    <s v="c. HE7-10"/>
    <x v="7"/>
    <x v="0"/>
    <n v="2128"/>
    <n v="1984"/>
    <n v="1984"/>
    <m/>
    <m/>
    <n v="2230"/>
    <n v="1818"/>
    <n v="4838.9199998676777"/>
    <n v="4048"/>
  </r>
  <r>
    <x v="1"/>
    <d v="2018-02-01T00:00:00"/>
    <s v="c. HE7-10"/>
    <x v="8"/>
    <x v="0"/>
    <n v="2128"/>
    <n v="1984"/>
    <n v="1984"/>
    <m/>
    <m/>
    <n v="2230"/>
    <n v="1818"/>
    <n v="4828.3557777270671"/>
    <n v="4048"/>
  </r>
  <r>
    <x v="1"/>
    <d v="2018-02-01T00:00:00"/>
    <s v="c. HE7-10"/>
    <x v="9"/>
    <x v="0"/>
    <n v="2128"/>
    <n v="1984"/>
    <n v="1984"/>
    <m/>
    <m/>
    <n v="2230"/>
    <n v="1818"/>
    <n v="4828.8399999439716"/>
    <n v="4048"/>
  </r>
  <r>
    <x v="1"/>
    <d v="2018-02-01T00:00:00"/>
    <s v="d. HE11-14"/>
    <x v="10"/>
    <x v="0"/>
    <n v="1612"/>
    <n v="1632"/>
    <n v="1632"/>
    <m/>
    <m/>
    <n v="2076"/>
    <n v="2034"/>
    <n v="4854.1199997961521"/>
    <n v="4110"/>
  </r>
  <r>
    <x v="1"/>
    <d v="2018-02-01T00:00:00"/>
    <s v="d. HE11-14"/>
    <x v="11"/>
    <x v="0"/>
    <n v="1612"/>
    <n v="1632"/>
    <n v="1632"/>
    <m/>
    <m/>
    <n v="2076"/>
    <n v="2034"/>
    <n v="4836.0000007301569"/>
    <n v="4110"/>
  </r>
  <r>
    <x v="1"/>
    <d v="2018-02-01T00:00:00"/>
    <s v="d. HE11-14"/>
    <x v="12"/>
    <x v="0"/>
    <n v="1612"/>
    <n v="1632"/>
    <n v="1632"/>
    <m/>
    <m/>
    <n v="1968"/>
    <n v="2034"/>
    <n v="4758.8000002503395"/>
    <n v="4002"/>
  </r>
  <r>
    <x v="1"/>
    <d v="2018-02-01T00:00:00"/>
    <s v="d. HE11-14"/>
    <x v="13"/>
    <x v="0"/>
    <n v="1612"/>
    <n v="1632"/>
    <n v="1632"/>
    <m/>
    <m/>
    <n v="1968"/>
    <n v="2034"/>
    <n v="4793.6400006085632"/>
    <n v="4002"/>
  </r>
  <r>
    <x v="1"/>
    <d v="2018-02-01T00:00:00"/>
    <s v="e. HE15-18"/>
    <x v="14"/>
    <x v="0"/>
    <n v="1667"/>
    <n v="1636"/>
    <n v="1636"/>
    <m/>
    <m/>
    <n v="3032"/>
    <n v="2085"/>
    <n v="4785.8400006741285"/>
    <n v="5117"/>
  </r>
  <r>
    <x v="1"/>
    <d v="2018-02-01T00:00:00"/>
    <s v="e. HE15-18"/>
    <x v="15"/>
    <x v="0"/>
    <n v="1667"/>
    <n v="1636"/>
    <n v="1636"/>
    <m/>
    <m/>
    <n v="3032"/>
    <n v="2085"/>
    <n v="4754.7999993264675"/>
    <n v="5117"/>
  </r>
  <r>
    <x v="1"/>
    <d v="2018-02-01T00:00:00"/>
    <s v="e. HE15-18"/>
    <x v="16"/>
    <x v="0"/>
    <n v="1667"/>
    <n v="1636"/>
    <n v="1636"/>
    <m/>
    <m/>
    <n v="3032"/>
    <n v="2085"/>
    <n v="4661.22566729337"/>
    <n v="5117"/>
  </r>
  <r>
    <x v="1"/>
    <d v="2018-02-01T00:00:00"/>
    <s v="e. HE15-18"/>
    <x v="17"/>
    <x v="0"/>
    <n v="1667"/>
    <n v="1636"/>
    <n v="1636"/>
    <m/>
    <m/>
    <n v="3032"/>
    <n v="2085"/>
    <n v="4588.4009999724731"/>
    <n v="5117"/>
  </r>
  <r>
    <x v="1"/>
    <d v="2018-02-01T00:00:00"/>
    <s v="f. HE19-22"/>
    <x v="18"/>
    <x v="0"/>
    <n v="1752"/>
    <n v="1926"/>
    <n v="1926"/>
    <m/>
    <m/>
    <n v="2302"/>
    <n v="2102"/>
    <n v="4696.1977777128413"/>
    <n v="4404"/>
  </r>
  <r>
    <x v="1"/>
    <d v="2018-02-01T00:00:00"/>
    <s v="f. HE19-22"/>
    <x v="19"/>
    <x v="0"/>
    <n v="1752"/>
    <n v="1926"/>
    <n v="1926"/>
    <m/>
    <m/>
    <n v="2302"/>
    <n v="2102"/>
    <n v="4968.9826666424669"/>
    <n v="4404"/>
  </r>
  <r>
    <x v="1"/>
    <d v="2018-02-01T00:00:00"/>
    <s v="f. HE19-22"/>
    <x v="20"/>
    <x v="0"/>
    <n v="1752"/>
    <n v="1926"/>
    <n v="1926"/>
    <m/>
    <m/>
    <n v="2302"/>
    <n v="2102"/>
    <n v="4955.197777558863"/>
    <n v="4404"/>
  </r>
  <r>
    <x v="1"/>
    <d v="2018-02-01T00:00:00"/>
    <s v="f. HE19-22"/>
    <x v="21"/>
    <x v="0"/>
    <n v="1752"/>
    <n v="1926"/>
    <n v="1926"/>
    <m/>
    <m/>
    <n v="2302"/>
    <n v="2102"/>
    <n v="5027.7044444223247"/>
    <n v="4404"/>
  </r>
  <r>
    <x v="1"/>
    <d v="2018-02-01T00:00:00"/>
    <s v="a. HE1-2 &amp; HE23-24"/>
    <x v="22"/>
    <x v="0"/>
    <n v="1238"/>
    <n v="1190"/>
    <n v="1190"/>
    <m/>
    <m/>
    <n v="2250"/>
    <n v="1565"/>
    <n v="4966.0399999171495"/>
    <n v="3815"/>
  </r>
  <r>
    <x v="1"/>
    <d v="2018-02-01T00:00:00"/>
    <s v="a. HE1-2 &amp; HE23-24"/>
    <x v="23"/>
    <x v="0"/>
    <n v="1238"/>
    <n v="1190"/>
    <n v="1190"/>
    <m/>
    <m/>
    <n v="2250"/>
    <n v="1565"/>
    <n v="5046.1199997365475"/>
    <n v="3815"/>
  </r>
  <r>
    <x v="2"/>
    <d v="2018-03-01T00:00:00"/>
    <s v="a. HE1-2 &amp; HE23-24"/>
    <x v="0"/>
    <x v="0"/>
    <n v="1222"/>
    <n v="1136"/>
    <n v="1136"/>
    <m/>
    <m/>
    <n v="2068"/>
    <n v="1293"/>
    <n v="4907.6120004400609"/>
    <n v="3361"/>
  </r>
  <r>
    <x v="2"/>
    <d v="2018-03-01T00:00:00"/>
    <s v="a. HE1-2 &amp; HE23-24"/>
    <x v="1"/>
    <x v="0"/>
    <n v="1222"/>
    <n v="1136"/>
    <n v="1136"/>
    <m/>
    <m/>
    <n v="2068"/>
    <n v="1293"/>
    <n v="4955.839999884367"/>
    <n v="3361"/>
  </r>
  <r>
    <x v="2"/>
    <d v="2018-03-01T00:00:00"/>
    <s v="b. HE3-6"/>
    <x v="2"/>
    <x v="0"/>
    <n v="1221"/>
    <n v="1327"/>
    <n v="1327"/>
    <m/>
    <m/>
    <n v="1797"/>
    <n v="1885"/>
    <n v="4976.839999884367"/>
    <n v="3682"/>
  </r>
  <r>
    <x v="2"/>
    <d v="2018-03-01T00:00:00"/>
    <s v="b. HE3-6"/>
    <x v="3"/>
    <x v="0"/>
    <n v="1221"/>
    <n v="1327"/>
    <n v="1327"/>
    <m/>
    <m/>
    <n v="1797"/>
    <n v="1885"/>
    <n v="4949.8400003612041"/>
    <n v="3682"/>
  </r>
  <r>
    <x v="2"/>
    <d v="2018-03-01T00:00:00"/>
    <s v="b. HE3-6"/>
    <x v="4"/>
    <x v="0"/>
    <n v="1221"/>
    <n v="1327"/>
    <n v="1327"/>
    <m/>
    <m/>
    <n v="1797"/>
    <n v="1885"/>
    <n v="4900.839999884367"/>
    <n v="3682"/>
  </r>
  <r>
    <x v="2"/>
    <d v="2018-03-01T00:00:00"/>
    <s v="b. HE3-6"/>
    <x v="5"/>
    <x v="0"/>
    <n v="1221"/>
    <n v="1327"/>
    <n v="1327"/>
    <m/>
    <m/>
    <n v="1797"/>
    <n v="1885"/>
    <n v="4763.3638889268041"/>
    <n v="3682"/>
  </r>
  <r>
    <x v="2"/>
    <d v="2018-03-01T00:00:00"/>
    <s v="c. HE7-10"/>
    <x v="6"/>
    <x v="0"/>
    <n v="1773"/>
    <n v="1816"/>
    <n v="1816"/>
    <m/>
    <m/>
    <n v="1764"/>
    <n v="2130"/>
    <n v="4677.1150001560645"/>
    <n v="3894"/>
  </r>
  <r>
    <x v="2"/>
    <d v="2018-03-01T00:00:00"/>
    <s v="c. HE7-10"/>
    <x v="7"/>
    <x v="0"/>
    <n v="1773"/>
    <n v="1816"/>
    <n v="1816"/>
    <m/>
    <m/>
    <n v="1764"/>
    <n v="2130"/>
    <n v="4808.839999884367"/>
    <n v="3894"/>
  </r>
  <r>
    <x v="2"/>
    <d v="2018-03-01T00:00:00"/>
    <s v="c. HE7-10"/>
    <x v="8"/>
    <x v="0"/>
    <n v="1773"/>
    <n v="1816"/>
    <n v="1816"/>
    <m/>
    <m/>
    <n v="1764"/>
    <n v="2130"/>
    <n v="4852.0786665367586"/>
    <n v="3894"/>
  </r>
  <r>
    <x v="2"/>
    <d v="2018-03-01T00:00:00"/>
    <s v="c. HE7-10"/>
    <x v="9"/>
    <x v="0"/>
    <n v="1773"/>
    <n v="1816"/>
    <n v="1816"/>
    <m/>
    <m/>
    <n v="1764"/>
    <n v="2130"/>
    <n v="4760.3333335777124"/>
    <n v="3894"/>
  </r>
  <r>
    <x v="2"/>
    <d v="2018-03-01T00:00:00"/>
    <s v="d. HE11-14"/>
    <x v="10"/>
    <x v="0"/>
    <n v="1734"/>
    <n v="1770"/>
    <n v="1770"/>
    <m/>
    <m/>
    <n v="1195"/>
    <n v="2612"/>
    <n v="4754.6333337644737"/>
    <n v="3807"/>
  </r>
  <r>
    <x v="2"/>
    <d v="2018-03-01T00:00:00"/>
    <s v="d. HE11-14"/>
    <x v="11"/>
    <x v="0"/>
    <n v="1734"/>
    <n v="1770"/>
    <n v="1770"/>
    <m/>
    <m/>
    <n v="1195"/>
    <n v="2612"/>
    <n v="4775.3500002086166"/>
    <n v="3807"/>
  </r>
  <r>
    <x v="2"/>
    <d v="2018-03-01T00:00:00"/>
    <s v="d. HE11-14"/>
    <x v="12"/>
    <x v="0"/>
    <n v="1734"/>
    <n v="1770"/>
    <n v="1770"/>
    <m/>
    <m/>
    <n v="1076"/>
    <n v="2612"/>
    <n v="4727.824500286828"/>
    <n v="3688"/>
  </r>
  <r>
    <x v="2"/>
    <d v="2018-03-01T00:00:00"/>
    <s v="d. HE11-14"/>
    <x v="13"/>
    <x v="0"/>
    <n v="1734"/>
    <n v="1770"/>
    <n v="1770"/>
    <m/>
    <m/>
    <n v="1076"/>
    <n v="2612"/>
    <n v="4753.3480006414156"/>
    <n v="3688"/>
  </r>
  <r>
    <x v="2"/>
    <d v="2018-03-01T00:00:00"/>
    <s v="e. HE15-18"/>
    <x v="14"/>
    <x v="0"/>
    <n v="1204"/>
    <n v="1390"/>
    <n v="1390"/>
    <m/>
    <m/>
    <n v="1992"/>
    <n v="2319"/>
    <n v="4768.166665791472"/>
    <n v="4311"/>
  </r>
  <r>
    <x v="2"/>
    <d v="2018-03-01T00:00:00"/>
    <s v="e. HE15-18"/>
    <x v="15"/>
    <x v="0"/>
    <n v="1204"/>
    <n v="1390"/>
    <n v="1390"/>
    <m/>
    <m/>
    <n v="1992"/>
    <n v="2319"/>
    <n v="4757.3253331651285"/>
    <n v="4311"/>
  </r>
  <r>
    <x v="2"/>
    <d v="2018-03-01T00:00:00"/>
    <s v="e. HE15-18"/>
    <x v="16"/>
    <x v="0"/>
    <n v="1204"/>
    <n v="1390"/>
    <n v="1390"/>
    <m/>
    <m/>
    <n v="1992"/>
    <n v="2319"/>
    <n v="4645.5715003165105"/>
    <n v="4311"/>
  </r>
  <r>
    <x v="2"/>
    <d v="2018-03-01T00:00:00"/>
    <s v="e. HE15-18"/>
    <x v="17"/>
    <x v="0"/>
    <n v="1204"/>
    <n v="1390"/>
    <n v="1390"/>
    <m/>
    <m/>
    <n v="1992"/>
    <n v="2319"/>
    <n v="4661.1783894571163"/>
    <n v="4311"/>
  </r>
  <r>
    <x v="2"/>
    <d v="2018-03-01T00:00:00"/>
    <s v="f. HE19-22"/>
    <x v="18"/>
    <x v="0"/>
    <n v="1615"/>
    <n v="1560"/>
    <n v="1560"/>
    <m/>
    <m/>
    <n v="1995"/>
    <n v="1625"/>
    <n v="4619.9539999037979"/>
    <n v="3620"/>
  </r>
  <r>
    <x v="2"/>
    <d v="2018-03-01T00:00:00"/>
    <s v="f. HE19-22"/>
    <x v="19"/>
    <x v="0"/>
    <n v="1615"/>
    <n v="1560"/>
    <n v="1560"/>
    <m/>
    <m/>
    <n v="1995"/>
    <n v="1625"/>
    <n v="4697.5516667753454"/>
    <n v="3620"/>
  </r>
  <r>
    <x v="2"/>
    <d v="2018-03-01T00:00:00"/>
    <s v="f. HE19-22"/>
    <x v="20"/>
    <x v="0"/>
    <n v="1615"/>
    <n v="1560"/>
    <n v="1560"/>
    <m/>
    <m/>
    <n v="1995"/>
    <n v="1625"/>
    <n v="4956.7000004142519"/>
    <n v="3620"/>
  </r>
  <r>
    <x v="2"/>
    <d v="2018-03-01T00:00:00"/>
    <s v="f. HE19-22"/>
    <x v="21"/>
    <x v="0"/>
    <n v="1615"/>
    <n v="1560"/>
    <n v="1560"/>
    <m/>
    <m/>
    <n v="1995"/>
    <n v="1625"/>
    <n v="4998.839999884367"/>
    <n v="3620"/>
  </r>
  <r>
    <x v="2"/>
    <d v="2018-03-01T00:00:00"/>
    <s v="a. HE1-2 &amp; HE23-24"/>
    <x v="22"/>
    <x v="0"/>
    <n v="1222"/>
    <n v="1136"/>
    <n v="1136"/>
    <m/>
    <m/>
    <n v="2218"/>
    <n v="1293"/>
    <n v="4913.8936663843688"/>
    <n v="3511"/>
  </r>
  <r>
    <x v="2"/>
    <d v="2018-03-01T00:00:00"/>
    <s v="a. HE1-2 &amp; HE23-24"/>
    <x v="23"/>
    <x v="0"/>
    <n v="1222"/>
    <n v="1136"/>
    <n v="1136"/>
    <m/>
    <m/>
    <n v="2218"/>
    <n v="1293"/>
    <n v="4993.4861115162566"/>
    <n v="3511"/>
  </r>
  <r>
    <x v="3"/>
    <d v="2018-04-01T00:00:00"/>
    <s v="a. HE1-2 &amp; HE23-24"/>
    <x v="0"/>
    <x v="0"/>
    <n v="1128"/>
    <n v="1196"/>
    <n v="1196"/>
    <m/>
    <m/>
    <n v="2096"/>
    <n v="1763"/>
    <n v="4994.839999884367"/>
    <n v="3859"/>
  </r>
  <r>
    <x v="3"/>
    <d v="2018-04-01T00:00:00"/>
    <s v="a. HE1-2 &amp; HE23-24"/>
    <x v="1"/>
    <x v="0"/>
    <n v="1128"/>
    <n v="1196"/>
    <n v="1196"/>
    <m/>
    <m/>
    <n v="2096"/>
    <n v="1763"/>
    <n v="5012.799999922514"/>
    <n v="3859"/>
  </r>
  <r>
    <x v="3"/>
    <d v="2018-04-01T00:00:00"/>
    <s v="b. HE3-6"/>
    <x v="2"/>
    <x v="0"/>
    <n v="1409"/>
    <n v="1379"/>
    <n v="1379"/>
    <m/>
    <m/>
    <n v="2252"/>
    <n v="1839"/>
    <n v="5012.799999922514"/>
    <n v="4091"/>
  </r>
  <r>
    <x v="3"/>
    <d v="2018-04-01T00:00:00"/>
    <s v="b. HE3-6"/>
    <x v="3"/>
    <x v="0"/>
    <n v="1409"/>
    <n v="1379"/>
    <n v="1379"/>
    <m/>
    <m/>
    <n v="2252"/>
    <n v="1839"/>
    <n v="4949.3688887506723"/>
    <n v="4091"/>
  </r>
  <r>
    <x v="3"/>
    <d v="2018-04-01T00:00:00"/>
    <s v="b. HE3-6"/>
    <x v="4"/>
    <x v="0"/>
    <n v="1409"/>
    <n v="1379"/>
    <n v="1379"/>
    <m/>
    <m/>
    <n v="2252"/>
    <n v="1839"/>
    <n v="4936.0795554464057"/>
    <n v="4091"/>
  </r>
  <r>
    <x v="3"/>
    <d v="2018-04-01T00:00:00"/>
    <s v="b. HE3-6"/>
    <x v="5"/>
    <x v="0"/>
    <n v="1409"/>
    <n v="1379"/>
    <n v="1379"/>
    <m/>
    <m/>
    <n v="2252"/>
    <n v="1839"/>
    <n v="4809.9999998509884"/>
    <n v="4091"/>
  </r>
  <r>
    <x v="3"/>
    <d v="2018-04-01T00:00:00"/>
    <s v="c. HE7-10"/>
    <x v="6"/>
    <x v="0"/>
    <n v="1810"/>
    <n v="1820"/>
    <n v="1820"/>
    <m/>
    <m/>
    <n v="1893"/>
    <n v="2501"/>
    <n v="4689.9200000613928"/>
    <n v="4394"/>
  </r>
  <r>
    <x v="3"/>
    <d v="2018-04-01T00:00:00"/>
    <s v="c. HE7-10"/>
    <x v="7"/>
    <x v="0"/>
    <n v="1810"/>
    <n v="1820"/>
    <n v="1820"/>
    <m/>
    <m/>
    <n v="1893"/>
    <n v="2501"/>
    <n v="4893.1555553774042"/>
    <n v="4394"/>
  </r>
  <r>
    <x v="3"/>
    <d v="2018-04-01T00:00:00"/>
    <s v="c. HE7-10"/>
    <x v="8"/>
    <x v="0"/>
    <n v="1810"/>
    <n v="1820"/>
    <n v="1820"/>
    <m/>
    <m/>
    <n v="1893"/>
    <n v="2501"/>
    <n v="4844.1555553774042"/>
    <n v="4394"/>
  </r>
  <r>
    <x v="3"/>
    <d v="2018-04-01T00:00:00"/>
    <s v="c. HE7-10"/>
    <x v="9"/>
    <x v="0"/>
    <n v="1810"/>
    <n v="1820"/>
    <n v="1820"/>
    <m/>
    <m/>
    <n v="1893"/>
    <n v="2501"/>
    <n v="4752.8276665796839"/>
    <n v="4394"/>
  </r>
  <r>
    <x v="3"/>
    <d v="2018-04-01T00:00:00"/>
    <s v="d. HE11-14"/>
    <x v="10"/>
    <x v="0"/>
    <n v="1256"/>
    <n v="1540"/>
    <n v="1540"/>
    <m/>
    <m/>
    <n v="1694"/>
    <n v="2443"/>
    <n v="4797.7893332034346"/>
    <n v="4137"/>
  </r>
  <r>
    <x v="3"/>
    <d v="2018-04-01T00:00:00"/>
    <s v="d. HE11-14"/>
    <x v="11"/>
    <x v="0"/>
    <n v="1256"/>
    <n v="1540"/>
    <n v="1540"/>
    <m/>
    <m/>
    <n v="1694"/>
    <n v="2443"/>
    <n v="4742.3787779668965"/>
    <n v="4137"/>
  </r>
  <r>
    <x v="3"/>
    <d v="2018-04-01T00:00:00"/>
    <s v="d. HE11-14"/>
    <x v="12"/>
    <x v="0"/>
    <n v="1256"/>
    <n v="1540"/>
    <n v="1540"/>
    <m/>
    <m/>
    <n v="1696"/>
    <n v="2443"/>
    <n v="4742.7300002207357"/>
    <n v="4139"/>
  </r>
  <r>
    <x v="3"/>
    <d v="2018-04-01T00:00:00"/>
    <s v="d. HE11-14"/>
    <x v="13"/>
    <x v="0"/>
    <n v="1256"/>
    <n v="1540"/>
    <n v="1540"/>
    <m/>
    <m/>
    <n v="1696"/>
    <n v="2443"/>
    <n v="4741.6050000667574"/>
    <n v="4139"/>
  </r>
  <r>
    <x v="3"/>
    <d v="2018-04-01T00:00:00"/>
    <s v="e. HE15-18"/>
    <x v="14"/>
    <x v="0"/>
    <n v="1290"/>
    <n v="1530"/>
    <n v="1530"/>
    <m/>
    <m/>
    <n v="1848"/>
    <n v="2191"/>
    <n v="4737.2466664686799"/>
    <n v="4039"/>
  </r>
  <r>
    <x v="3"/>
    <d v="2018-04-01T00:00:00"/>
    <s v="e. HE15-18"/>
    <x v="15"/>
    <x v="0"/>
    <n v="1290"/>
    <n v="1530"/>
    <n v="1530"/>
    <m/>
    <m/>
    <n v="1848"/>
    <n v="2191"/>
    <n v="4738.238722932525"/>
    <n v="4039"/>
  </r>
  <r>
    <x v="3"/>
    <d v="2018-04-01T00:00:00"/>
    <s v="e. HE15-18"/>
    <x v="16"/>
    <x v="0"/>
    <n v="1290"/>
    <n v="1530"/>
    <n v="1530"/>
    <m/>
    <m/>
    <n v="1848"/>
    <n v="2191"/>
    <n v="4729.3933896468334"/>
    <n v="4039"/>
  </r>
  <r>
    <x v="3"/>
    <d v="2018-04-01T00:00:00"/>
    <s v="e. HE15-18"/>
    <x v="17"/>
    <x v="0"/>
    <n v="1290"/>
    <n v="1530"/>
    <n v="1530"/>
    <m/>
    <m/>
    <n v="1848"/>
    <n v="2191"/>
    <n v="4699.7138893020647"/>
    <n v="4039"/>
  </r>
  <r>
    <x v="3"/>
    <d v="2018-04-01T00:00:00"/>
    <s v="f. HE19-22"/>
    <x v="18"/>
    <x v="0"/>
    <n v="1770"/>
    <n v="1718"/>
    <n v="1718"/>
    <m/>
    <m/>
    <n v="2220"/>
    <n v="1537"/>
    <n v="4675.5186667879425"/>
    <n v="3757"/>
  </r>
  <r>
    <x v="3"/>
    <d v="2018-04-01T00:00:00"/>
    <s v="f. HE19-22"/>
    <x v="19"/>
    <x v="0"/>
    <n v="1770"/>
    <n v="1718"/>
    <n v="1718"/>
    <m/>
    <m/>
    <n v="2220"/>
    <n v="1537"/>
    <n v="4728.7533336691558"/>
    <n v="3757"/>
  </r>
  <r>
    <x v="3"/>
    <d v="2018-04-01T00:00:00"/>
    <s v="f. HE19-22"/>
    <x v="20"/>
    <x v="0"/>
    <n v="1770"/>
    <n v="1718"/>
    <n v="1718"/>
    <m/>
    <m/>
    <n v="2220"/>
    <n v="1537"/>
    <n v="4896.8000000774864"/>
    <n v="3757"/>
  </r>
  <r>
    <x v="3"/>
    <d v="2018-04-01T00:00:00"/>
    <s v="f. HE19-22"/>
    <x v="21"/>
    <x v="0"/>
    <n v="1770"/>
    <n v="1718"/>
    <n v="1718"/>
    <m/>
    <m/>
    <n v="2220"/>
    <n v="1537"/>
    <n v="4930.7229999949532"/>
    <n v="3757"/>
  </r>
  <r>
    <x v="3"/>
    <d v="2018-04-01T00:00:00"/>
    <s v="a. HE1-2 &amp; HE23-24"/>
    <x v="22"/>
    <x v="0"/>
    <n v="1128"/>
    <n v="1196"/>
    <n v="1196"/>
    <m/>
    <m/>
    <n v="2369"/>
    <n v="1763"/>
    <n v="5035.926666562259"/>
    <n v="4132"/>
  </r>
  <r>
    <x v="3"/>
    <d v="2018-04-01T00:00:00"/>
    <s v="a. HE1-2 &amp; HE23-24"/>
    <x v="23"/>
    <x v="0"/>
    <n v="1128"/>
    <n v="1196"/>
    <n v="1196"/>
    <m/>
    <m/>
    <n v="2369"/>
    <n v="1763"/>
    <n v="4984.9199998825788"/>
    <n v="4132"/>
  </r>
  <r>
    <x v="4"/>
    <d v="2018-05-01T00:00:00"/>
    <s v="a. HE1-2 &amp; HE23-24"/>
    <x v="0"/>
    <x v="0"/>
    <n v="1061"/>
    <n v="1076"/>
    <n v="1076"/>
    <m/>
    <m/>
    <n v="2104"/>
    <n v="1795"/>
    <n v="5009.839999884367"/>
    <n v="3899"/>
  </r>
  <r>
    <x v="4"/>
    <d v="2018-05-01T00:00:00"/>
    <s v="a. HE1-2 &amp; HE23-24"/>
    <x v="1"/>
    <x v="0"/>
    <n v="1061"/>
    <n v="1076"/>
    <n v="1076"/>
    <m/>
    <m/>
    <n v="2104"/>
    <n v="1795"/>
    <n v="4943.799999922514"/>
    <n v="3899"/>
  </r>
  <r>
    <x v="4"/>
    <d v="2018-05-01T00:00:00"/>
    <s v="b. HE3-6"/>
    <x v="2"/>
    <x v="0"/>
    <n v="1409"/>
    <n v="1314"/>
    <n v="1314"/>
    <m/>
    <m/>
    <n v="2036"/>
    <n v="2306"/>
    <n v="4953.0100002676245"/>
    <n v="4342"/>
  </r>
  <r>
    <x v="4"/>
    <d v="2018-05-01T00:00:00"/>
    <s v="b. HE3-6"/>
    <x v="3"/>
    <x v="0"/>
    <n v="1409"/>
    <n v="1314"/>
    <n v="1314"/>
    <m/>
    <m/>
    <n v="2036"/>
    <n v="2306"/>
    <n v="4942.6399999250971"/>
    <n v="4342"/>
  </r>
  <r>
    <x v="4"/>
    <d v="2018-05-01T00:00:00"/>
    <s v="b. HE3-6"/>
    <x v="4"/>
    <x v="0"/>
    <n v="1409"/>
    <n v="1314"/>
    <n v="1314"/>
    <m/>
    <m/>
    <n v="2036"/>
    <n v="2306"/>
    <n v="4921.5839998841284"/>
    <n v="4342"/>
  </r>
  <r>
    <x v="4"/>
    <d v="2018-05-01T00:00:00"/>
    <s v="b. HE3-6"/>
    <x v="5"/>
    <x v="0"/>
    <n v="1409"/>
    <n v="1314"/>
    <n v="1314"/>
    <m/>
    <m/>
    <n v="2036"/>
    <n v="2306"/>
    <n v="4846.799999922514"/>
    <n v="4342"/>
  </r>
  <r>
    <x v="4"/>
    <d v="2018-05-01T00:00:00"/>
    <s v="c. HE7-10"/>
    <x v="6"/>
    <x v="0"/>
    <n v="2048"/>
    <n v="1881"/>
    <n v="1881"/>
    <m/>
    <m/>
    <n v="2342"/>
    <n v="2618"/>
    <n v="4698.799999922514"/>
    <n v="4960"/>
  </r>
  <r>
    <x v="4"/>
    <d v="2018-05-01T00:00:00"/>
    <s v="c. HE7-10"/>
    <x v="7"/>
    <x v="0"/>
    <n v="2048"/>
    <n v="1881"/>
    <n v="1881"/>
    <m/>
    <m/>
    <n v="2342"/>
    <n v="2618"/>
    <n v="4852.5662221262855"/>
    <n v="4960"/>
  </r>
  <r>
    <x v="4"/>
    <d v="2018-05-01T00:00:00"/>
    <s v="c. HE7-10"/>
    <x v="8"/>
    <x v="0"/>
    <n v="2048"/>
    <n v="1881"/>
    <n v="1881"/>
    <m/>
    <m/>
    <n v="2342"/>
    <n v="2618"/>
    <n v="4805.799999922514"/>
    <n v="4960"/>
  </r>
  <r>
    <x v="4"/>
    <d v="2018-05-01T00:00:00"/>
    <s v="c. HE7-10"/>
    <x v="9"/>
    <x v="0"/>
    <n v="2048"/>
    <n v="1881"/>
    <n v="1881"/>
    <m/>
    <m/>
    <n v="2342"/>
    <n v="2618"/>
    <n v="4707.839999884367"/>
    <n v="4960"/>
  </r>
  <r>
    <x v="4"/>
    <d v="2018-05-01T00:00:00"/>
    <s v="d. HE11-14"/>
    <x v="10"/>
    <x v="0"/>
    <n v="1663"/>
    <n v="1686"/>
    <n v="1686"/>
    <m/>
    <m/>
    <n v="2371"/>
    <n v="2558"/>
    <n v="4630.4491110345971"/>
    <n v="4929"/>
  </r>
  <r>
    <x v="4"/>
    <d v="2018-05-01T00:00:00"/>
    <s v="d. HE11-14"/>
    <x v="11"/>
    <x v="0"/>
    <n v="1663"/>
    <n v="1686"/>
    <n v="1686"/>
    <m/>
    <m/>
    <n v="2371"/>
    <n v="2558"/>
    <n v="4644.6400001943111"/>
    <n v="4929"/>
  </r>
  <r>
    <x v="4"/>
    <d v="2018-05-01T00:00:00"/>
    <s v="d. HE11-14"/>
    <x v="12"/>
    <x v="0"/>
    <n v="1663"/>
    <n v="1686"/>
    <n v="1686"/>
    <m/>
    <m/>
    <n v="2436"/>
    <n v="2558"/>
    <n v="4674.5160002633929"/>
    <n v="4994"/>
  </r>
  <r>
    <x v="4"/>
    <d v="2018-05-01T00:00:00"/>
    <s v="d. HE11-14"/>
    <x v="13"/>
    <x v="0"/>
    <n v="1663"/>
    <n v="1686"/>
    <n v="1686"/>
    <m/>
    <m/>
    <n v="2436"/>
    <n v="2558"/>
    <n v="4699.1000003710387"/>
    <n v="4994"/>
  </r>
  <r>
    <x v="4"/>
    <d v="2018-05-01T00:00:00"/>
    <s v="e. HE15-18"/>
    <x v="14"/>
    <x v="0"/>
    <n v="1397"/>
    <n v="1538"/>
    <n v="1538"/>
    <m/>
    <m/>
    <n v="2513"/>
    <n v="2150"/>
    <n v="4724.3006668801108"/>
    <n v="4663"/>
  </r>
  <r>
    <x v="4"/>
    <d v="2018-05-01T00:00:00"/>
    <s v="e. HE15-18"/>
    <x v="15"/>
    <x v="0"/>
    <n v="1397"/>
    <n v="1538"/>
    <n v="1538"/>
    <m/>
    <m/>
    <n v="2513"/>
    <n v="2150"/>
    <n v="4719.2905006890496"/>
    <n v="4663"/>
  </r>
  <r>
    <x v="4"/>
    <d v="2018-05-01T00:00:00"/>
    <s v="e. HE15-18"/>
    <x v="16"/>
    <x v="0"/>
    <n v="1397"/>
    <n v="1538"/>
    <n v="1538"/>
    <m/>
    <m/>
    <n v="2513"/>
    <n v="2150"/>
    <n v="4706.8000003427269"/>
    <n v="4663"/>
  </r>
  <r>
    <x v="4"/>
    <d v="2018-05-01T00:00:00"/>
    <s v="e. HE15-18"/>
    <x v="17"/>
    <x v="0"/>
    <n v="1397"/>
    <n v="1538"/>
    <n v="1538"/>
    <m/>
    <m/>
    <n v="2513"/>
    <n v="2150"/>
    <n v="4792.9980562170349"/>
    <n v="4663"/>
  </r>
  <r>
    <x v="4"/>
    <d v="2018-05-01T00:00:00"/>
    <s v="f. HE19-22"/>
    <x v="18"/>
    <x v="0"/>
    <n v="1373"/>
    <n v="1388"/>
    <n v="1388"/>
    <m/>
    <m/>
    <n v="2511"/>
    <n v="1600"/>
    <n v="4755.5690000534059"/>
    <n v="4111"/>
  </r>
  <r>
    <x v="4"/>
    <d v="2018-05-01T00:00:00"/>
    <s v="f. HE19-22"/>
    <x v="19"/>
    <x v="0"/>
    <n v="1373"/>
    <n v="1388"/>
    <n v="1388"/>
    <m/>
    <m/>
    <n v="2511"/>
    <n v="1600"/>
    <n v="4765.0700002938511"/>
    <n v="4111"/>
  </r>
  <r>
    <x v="4"/>
    <d v="2018-05-01T00:00:00"/>
    <s v="f. HE19-22"/>
    <x v="20"/>
    <x v="0"/>
    <n v="1373"/>
    <n v="1388"/>
    <n v="1388"/>
    <m/>
    <m/>
    <n v="2511"/>
    <n v="1600"/>
    <n v="4905.9200000613928"/>
    <n v="4111"/>
  </r>
  <r>
    <x v="4"/>
    <d v="2018-05-01T00:00:00"/>
    <s v="f. HE19-22"/>
    <x v="21"/>
    <x v="0"/>
    <n v="1373"/>
    <n v="1388"/>
    <n v="1388"/>
    <m/>
    <m/>
    <n v="2511"/>
    <n v="1600"/>
    <n v="4738.799999922514"/>
    <n v="4111"/>
  </r>
  <r>
    <x v="4"/>
    <d v="2018-05-01T00:00:00"/>
    <s v="a. HE1-2 &amp; HE23-24"/>
    <x v="22"/>
    <x v="0"/>
    <n v="1061"/>
    <n v="1076"/>
    <n v="1076"/>
    <m/>
    <m/>
    <n v="2355"/>
    <n v="1795"/>
    <n v="4971.4579997611545"/>
    <n v="4150"/>
  </r>
  <r>
    <x v="4"/>
    <d v="2018-05-01T00:00:00"/>
    <s v="a. HE1-2 &amp; HE23-24"/>
    <x v="23"/>
    <x v="0"/>
    <n v="1061"/>
    <n v="1076"/>
    <n v="1076"/>
    <m/>
    <m/>
    <n v="2355"/>
    <n v="1795"/>
    <n v="5038.839999884367"/>
    <n v="4150"/>
  </r>
  <r>
    <x v="5"/>
    <d v="2018-06-01T00:00:00"/>
    <s v="a. HE1-2 &amp; HE23-24"/>
    <x v="0"/>
    <x v="0"/>
    <n v="1057"/>
    <n v="1106"/>
    <n v="1106"/>
    <m/>
    <m/>
    <n v="2384"/>
    <n v="1499"/>
    <n v="4958.6337777475519"/>
    <n v="3883"/>
  </r>
  <r>
    <x v="5"/>
    <d v="2018-06-01T00:00:00"/>
    <s v="a. HE1-2 &amp; HE23-24"/>
    <x v="1"/>
    <x v="0"/>
    <n v="1057"/>
    <n v="1106"/>
    <n v="1106"/>
    <m/>
    <m/>
    <n v="2384"/>
    <n v="1499"/>
    <n v="5040.1599998757247"/>
    <n v="3883"/>
  </r>
  <r>
    <x v="5"/>
    <d v="2018-06-01T00:00:00"/>
    <s v="b. HE3-6"/>
    <x v="2"/>
    <x v="0"/>
    <n v="1360"/>
    <n v="1316"/>
    <n v="1316"/>
    <m/>
    <m/>
    <n v="1912"/>
    <n v="1592"/>
    <n v="4991.4400001466274"/>
    <n v="3504"/>
  </r>
  <r>
    <x v="5"/>
    <d v="2018-06-01T00:00:00"/>
    <s v="b. HE3-6"/>
    <x v="3"/>
    <x v="0"/>
    <n v="1360"/>
    <n v="1316"/>
    <n v="1316"/>
    <m/>
    <m/>
    <n v="1912"/>
    <n v="1592"/>
    <n v="4942.6088887681562"/>
    <n v="3504"/>
  </r>
  <r>
    <x v="5"/>
    <d v="2018-06-01T00:00:00"/>
    <s v="b. HE3-6"/>
    <x v="4"/>
    <x v="0"/>
    <n v="1360"/>
    <n v="1316"/>
    <n v="1316"/>
    <m/>
    <m/>
    <n v="1912"/>
    <n v="1592"/>
    <n v="4933.1759999180831"/>
    <n v="3504"/>
  </r>
  <r>
    <x v="5"/>
    <d v="2018-06-01T00:00:00"/>
    <s v="b. HE3-6"/>
    <x v="5"/>
    <x v="0"/>
    <n v="1360"/>
    <n v="1316"/>
    <n v="1316"/>
    <m/>
    <m/>
    <n v="1912"/>
    <n v="1592"/>
    <n v="4843.8219999305902"/>
    <n v="3504"/>
  </r>
  <r>
    <x v="5"/>
    <d v="2018-06-01T00:00:00"/>
    <s v="c. HE7-10"/>
    <x v="6"/>
    <x v="0"/>
    <n v="1926"/>
    <n v="2003"/>
    <n v="2003"/>
    <m/>
    <m/>
    <n v="2238"/>
    <n v="2167"/>
    <n v="4774.563333304226"/>
    <n v="4405"/>
  </r>
  <r>
    <x v="5"/>
    <d v="2018-06-01T00:00:00"/>
    <s v="c. HE7-10"/>
    <x v="7"/>
    <x v="0"/>
    <n v="1926"/>
    <n v="2003"/>
    <n v="2003"/>
    <m/>
    <m/>
    <n v="2238"/>
    <n v="2167"/>
    <n v="4801.8608888559047"/>
    <n v="4405"/>
  </r>
  <r>
    <x v="5"/>
    <d v="2018-06-01T00:00:00"/>
    <s v="c. HE7-10"/>
    <x v="8"/>
    <x v="0"/>
    <n v="1926"/>
    <n v="2003"/>
    <n v="2003"/>
    <m/>
    <m/>
    <n v="2238"/>
    <n v="2167"/>
    <n v="4778.122666660448"/>
    <n v="4405"/>
  </r>
  <r>
    <x v="5"/>
    <d v="2018-06-01T00:00:00"/>
    <s v="c. HE7-10"/>
    <x v="9"/>
    <x v="0"/>
    <n v="1926"/>
    <n v="2003"/>
    <n v="2003"/>
    <m/>
    <m/>
    <n v="2238"/>
    <n v="2167"/>
    <n v="4641.9262222270172"/>
    <n v="4405"/>
  </r>
  <r>
    <x v="5"/>
    <d v="2018-06-01T00:00:00"/>
    <s v="d. HE11-14"/>
    <x v="10"/>
    <x v="0"/>
    <n v="1493"/>
    <n v="1553"/>
    <n v="1553"/>
    <m/>
    <m/>
    <n v="2682"/>
    <n v="2071"/>
    <n v="4580.5839998602869"/>
    <n v="4753"/>
  </r>
  <r>
    <x v="5"/>
    <d v="2018-06-01T00:00:00"/>
    <s v="d. HE11-14"/>
    <x v="11"/>
    <x v="0"/>
    <n v="1493"/>
    <n v="1553"/>
    <n v="1553"/>
    <m/>
    <m/>
    <n v="2682"/>
    <n v="2071"/>
    <n v="4603.1199999153614"/>
    <n v="4753"/>
  </r>
  <r>
    <x v="5"/>
    <d v="2018-06-01T00:00:00"/>
    <s v="d. HE11-14"/>
    <x v="12"/>
    <x v="0"/>
    <n v="1493"/>
    <n v="1553"/>
    <n v="1553"/>
    <m/>
    <m/>
    <n v="2768"/>
    <n v="2071"/>
    <n v="4657.999999910593"/>
    <n v="4839"/>
  </r>
  <r>
    <x v="5"/>
    <d v="2018-06-01T00:00:00"/>
    <s v="d. HE11-14"/>
    <x v="13"/>
    <x v="0"/>
    <n v="1493"/>
    <n v="1553"/>
    <n v="1553"/>
    <m/>
    <m/>
    <n v="2768"/>
    <n v="2071"/>
    <n v="4717.999999910593"/>
    <n v="4839"/>
  </r>
  <r>
    <x v="5"/>
    <d v="2018-06-01T00:00:00"/>
    <s v="e. HE15-18"/>
    <x v="14"/>
    <x v="0"/>
    <n v="1578"/>
    <n v="1828"/>
    <n v="1828"/>
    <m/>
    <m/>
    <n v="1877"/>
    <n v="2012"/>
    <n v="4754.999999910593"/>
    <n v="3889"/>
  </r>
  <r>
    <x v="5"/>
    <d v="2018-06-01T00:00:00"/>
    <s v="e. HE15-18"/>
    <x v="15"/>
    <x v="0"/>
    <n v="1578"/>
    <n v="1828"/>
    <n v="1828"/>
    <m/>
    <m/>
    <n v="1877"/>
    <n v="2012"/>
    <n v="4807.6000003665686"/>
    <n v="3889"/>
  </r>
  <r>
    <x v="5"/>
    <d v="2018-06-01T00:00:00"/>
    <s v="e. HE15-18"/>
    <x v="16"/>
    <x v="0"/>
    <n v="1578"/>
    <n v="1828"/>
    <n v="1828"/>
    <m/>
    <m/>
    <n v="1877"/>
    <n v="2012"/>
    <n v="4832.0310005664824"/>
    <n v="3889"/>
  </r>
  <r>
    <x v="5"/>
    <d v="2018-06-01T00:00:00"/>
    <s v="e. HE15-18"/>
    <x v="17"/>
    <x v="0"/>
    <n v="1578"/>
    <n v="1828"/>
    <n v="1828"/>
    <m/>
    <m/>
    <n v="1877"/>
    <n v="2012"/>
    <n v="4839.807000186046"/>
    <n v="3889"/>
  </r>
  <r>
    <x v="5"/>
    <d v="2018-06-01T00:00:00"/>
    <s v="f. HE19-22"/>
    <x v="18"/>
    <x v="0"/>
    <n v="1249"/>
    <n v="1355"/>
    <n v="1355"/>
    <m/>
    <m/>
    <n v="2810"/>
    <n v="1594"/>
    <n v="4811.8400000631809"/>
    <n v="4404"/>
  </r>
  <r>
    <x v="5"/>
    <d v="2018-06-01T00:00:00"/>
    <s v="f. HE19-22"/>
    <x v="19"/>
    <x v="0"/>
    <n v="1249"/>
    <n v="1355"/>
    <n v="1355"/>
    <m/>
    <m/>
    <n v="2810"/>
    <n v="1594"/>
    <n v="4861.799999922514"/>
    <n v="4404"/>
  </r>
  <r>
    <x v="5"/>
    <d v="2018-06-01T00:00:00"/>
    <s v="f. HE19-22"/>
    <x v="20"/>
    <x v="0"/>
    <n v="1249"/>
    <n v="1355"/>
    <n v="1355"/>
    <m/>
    <m/>
    <n v="2810"/>
    <n v="1594"/>
    <n v="4964.8999998832742"/>
    <n v="4404"/>
  </r>
  <r>
    <x v="5"/>
    <d v="2018-06-01T00:00:00"/>
    <s v="f. HE19-22"/>
    <x v="21"/>
    <x v="0"/>
    <n v="1249"/>
    <n v="1355"/>
    <n v="1355"/>
    <m/>
    <m/>
    <n v="2810"/>
    <n v="1594"/>
    <n v="4990.5000001490116"/>
    <n v="4404"/>
  </r>
  <r>
    <x v="5"/>
    <d v="2018-06-01T00:00:00"/>
    <s v="a. HE1-2 &amp; HE23-24"/>
    <x v="22"/>
    <x v="0"/>
    <n v="1057"/>
    <n v="1106"/>
    <n v="1106"/>
    <m/>
    <m/>
    <n v="2896"/>
    <n v="1499"/>
    <n v="4951.1133332322042"/>
    <n v="4395"/>
  </r>
  <r>
    <x v="5"/>
    <d v="2018-06-01T00:00:00"/>
    <s v="a. HE1-2 &amp; HE23-24"/>
    <x v="23"/>
    <x v="0"/>
    <n v="1057"/>
    <n v="1106"/>
    <n v="1106"/>
    <m/>
    <m/>
    <n v="2896"/>
    <n v="1499"/>
    <n v="5032.2799998715518"/>
    <n v="4395"/>
  </r>
  <r>
    <x v="6"/>
    <d v="2018-07-01T00:00:00"/>
    <s v="a. HE1-2 &amp; HE23-24"/>
    <x v="0"/>
    <x v="0"/>
    <n v="1238"/>
    <n v="1110"/>
    <n v="3835"/>
    <m/>
    <m/>
    <n v="2065"/>
    <n v="1358"/>
    <n v="5019.4633334025739"/>
    <n v="3423"/>
  </r>
  <r>
    <x v="6"/>
    <d v="2018-07-01T00:00:00"/>
    <s v="a. HE1-2 &amp; HE23-24"/>
    <x v="1"/>
    <x v="0"/>
    <n v="1238"/>
    <n v="1110"/>
    <n v="3876"/>
    <m/>
    <m/>
    <n v="2065"/>
    <n v="1358"/>
    <n v="5062.1213333760697"/>
    <n v="3423"/>
  </r>
  <r>
    <x v="6"/>
    <d v="2018-07-01T00:00:00"/>
    <s v="b. HE3-6"/>
    <x v="2"/>
    <x v="0"/>
    <n v="1313"/>
    <n v="1245"/>
    <n v="3789"/>
    <m/>
    <m/>
    <n v="1945"/>
    <n v="1369"/>
    <n v="5039.1140000760552"/>
    <n v="3314"/>
  </r>
  <r>
    <x v="6"/>
    <d v="2018-07-01T00:00:00"/>
    <s v="b. HE3-6"/>
    <x v="3"/>
    <x v="0"/>
    <n v="1313"/>
    <n v="1245"/>
    <n v="3756"/>
    <m/>
    <m/>
    <n v="1945"/>
    <n v="1369"/>
    <n v="5005.1480000451211"/>
    <n v="3314"/>
  </r>
  <r>
    <x v="6"/>
    <d v="2018-07-01T00:00:00"/>
    <s v="b. HE3-6"/>
    <x v="4"/>
    <x v="0"/>
    <n v="1313"/>
    <n v="1245"/>
    <n v="3712"/>
    <m/>
    <m/>
    <n v="1945"/>
    <n v="1369"/>
    <n v="4960.6888887981577"/>
    <n v="3314"/>
  </r>
  <r>
    <x v="6"/>
    <d v="2018-07-01T00:00:00"/>
    <s v="b. HE3-6"/>
    <x v="5"/>
    <x v="0"/>
    <n v="1313"/>
    <n v="1245"/>
    <n v="3631"/>
    <m/>
    <m/>
    <n v="1945"/>
    <n v="1369"/>
    <n v="4890.7020001225173"/>
    <n v="3314"/>
  </r>
  <r>
    <x v="6"/>
    <d v="2018-07-01T00:00:00"/>
    <s v="c. HE7-10"/>
    <x v="6"/>
    <x v="0"/>
    <n v="1533"/>
    <n v="1577"/>
    <n v="3676"/>
    <m/>
    <m/>
    <n v="1727"/>
    <n v="2356"/>
    <n v="4820.0955554554857"/>
    <n v="4083"/>
  </r>
  <r>
    <x v="6"/>
    <d v="2018-07-01T00:00:00"/>
    <s v="c. HE7-10"/>
    <x v="7"/>
    <x v="0"/>
    <n v="1533"/>
    <n v="1577"/>
    <n v="3661"/>
    <m/>
    <m/>
    <n v="1727"/>
    <n v="2356"/>
    <n v="4859.6493332748614"/>
    <n v="4083"/>
  </r>
  <r>
    <x v="6"/>
    <d v="2018-07-01T00:00:00"/>
    <s v="c. HE7-10"/>
    <x v="8"/>
    <x v="0"/>
    <n v="1533"/>
    <n v="1577"/>
    <n v="3609"/>
    <m/>
    <m/>
    <n v="1727"/>
    <n v="2356"/>
    <n v="4841.2399999638401"/>
    <n v="4083"/>
  </r>
  <r>
    <x v="6"/>
    <d v="2018-07-01T00:00:00"/>
    <s v="c. HE7-10"/>
    <x v="9"/>
    <x v="0"/>
    <n v="1533"/>
    <n v="1577"/>
    <n v="3521"/>
    <m/>
    <m/>
    <n v="1727"/>
    <n v="2356"/>
    <n v="4640.2438892282544"/>
    <n v="4083"/>
  </r>
  <r>
    <x v="6"/>
    <d v="2018-07-01T00:00:00"/>
    <s v="d. HE11-14"/>
    <x v="10"/>
    <x v="0"/>
    <n v="1574"/>
    <n v="1599"/>
    <n v="3628"/>
    <m/>
    <m/>
    <n v="2615"/>
    <n v="1658"/>
    <n v="4591.5560556545852"/>
    <n v="4273"/>
  </r>
  <r>
    <x v="6"/>
    <d v="2018-07-01T00:00:00"/>
    <s v="d. HE11-14"/>
    <x v="11"/>
    <x v="0"/>
    <n v="1574"/>
    <n v="1599"/>
    <n v="3631"/>
    <m/>
    <m/>
    <n v="2615"/>
    <n v="1658"/>
    <n v="4578.8800008744001"/>
    <n v="4273"/>
  </r>
  <r>
    <x v="6"/>
    <d v="2018-07-01T00:00:00"/>
    <s v="d. HE11-14"/>
    <x v="12"/>
    <x v="0"/>
    <n v="1574"/>
    <n v="1599"/>
    <n v="3709"/>
    <m/>
    <m/>
    <n v="2635"/>
    <n v="1658"/>
    <n v="4664.0888338702416"/>
    <n v="4293"/>
  </r>
  <r>
    <x v="6"/>
    <d v="2018-07-01T00:00:00"/>
    <s v="d. HE11-14"/>
    <x v="13"/>
    <x v="0"/>
    <n v="1574"/>
    <n v="1599"/>
    <n v="3753"/>
    <m/>
    <m/>
    <n v="2635"/>
    <n v="1658"/>
    <n v="4711.600000448525"/>
    <n v="4293"/>
  </r>
  <r>
    <x v="6"/>
    <d v="2018-07-01T00:00:00"/>
    <s v="e. HE15-18"/>
    <x v="14"/>
    <x v="0"/>
    <n v="1150"/>
    <n v="1406"/>
    <n v="3328"/>
    <m/>
    <m/>
    <n v="1961"/>
    <n v="1540"/>
    <n v="4772.999999910593"/>
    <n v="3501"/>
  </r>
  <r>
    <x v="6"/>
    <d v="2018-07-01T00:00:00"/>
    <s v="e. HE15-18"/>
    <x v="15"/>
    <x v="0"/>
    <n v="1150"/>
    <n v="1406"/>
    <n v="3382"/>
    <m/>
    <m/>
    <n v="1961"/>
    <n v="1540"/>
    <n v="4800.415000015746"/>
    <n v="3501"/>
  </r>
  <r>
    <x v="6"/>
    <d v="2018-07-01T00:00:00"/>
    <s v="e. HE15-18"/>
    <x v="16"/>
    <x v="0"/>
    <n v="1150"/>
    <n v="1406"/>
    <n v="3405"/>
    <m/>
    <m/>
    <n v="1961"/>
    <n v="1540"/>
    <n v="4820.6800004690886"/>
    <n v="3501"/>
  </r>
  <r>
    <x v="6"/>
    <d v="2018-07-01T00:00:00"/>
    <s v="e. HE15-18"/>
    <x v="17"/>
    <x v="0"/>
    <n v="1150"/>
    <n v="1406"/>
    <n v="3411"/>
    <m/>
    <m/>
    <n v="1961"/>
    <n v="1540"/>
    <n v="4827.6000003069639"/>
    <n v="3501"/>
  </r>
  <r>
    <x v="6"/>
    <d v="2018-07-01T00:00:00"/>
    <s v="f. HE19-22"/>
    <x v="18"/>
    <x v="0"/>
    <n v="1117"/>
    <n v="1276"/>
    <n v="3461"/>
    <m/>
    <m/>
    <n v="2434"/>
    <n v="1299"/>
    <n v="4899.6800000965595"/>
    <n v="3733"/>
  </r>
  <r>
    <x v="6"/>
    <d v="2018-07-01T00:00:00"/>
    <s v="f. HE19-22"/>
    <x v="19"/>
    <x v="0"/>
    <n v="1117"/>
    <n v="1276"/>
    <n v="3501"/>
    <m/>
    <m/>
    <n v="2434"/>
    <n v="1299"/>
    <n v="4843.4359999746084"/>
    <n v="3733"/>
  </r>
  <r>
    <x v="6"/>
    <d v="2018-07-01T00:00:00"/>
    <s v="f. HE19-22"/>
    <x v="20"/>
    <x v="0"/>
    <n v="1117"/>
    <n v="1276"/>
    <n v="3484"/>
    <m/>
    <m/>
    <n v="2434"/>
    <n v="1299"/>
    <n v="4905.799999922514"/>
    <n v="3733"/>
  </r>
  <r>
    <x v="6"/>
    <d v="2018-07-01T00:00:00"/>
    <s v="f. HE19-22"/>
    <x v="21"/>
    <x v="0"/>
    <n v="1117"/>
    <n v="1276"/>
    <n v="3552"/>
    <m/>
    <m/>
    <n v="2434"/>
    <n v="1299"/>
    <n v="5092.8766666059691"/>
    <n v="3733"/>
  </r>
  <r>
    <x v="6"/>
    <d v="2018-07-01T00:00:00"/>
    <s v="a. HE1-2 &amp; HE23-24"/>
    <x v="22"/>
    <x v="0"/>
    <n v="1238"/>
    <n v="1110"/>
    <n v="3813"/>
    <m/>
    <m/>
    <n v="2387"/>
    <n v="1358"/>
    <n v="5033.146666616698"/>
    <n v="3745"/>
  </r>
  <r>
    <x v="6"/>
    <d v="2018-07-01T00:00:00"/>
    <s v="a. HE1-2 &amp; HE23-24"/>
    <x v="23"/>
    <x v="0"/>
    <n v="1238"/>
    <n v="1110"/>
    <n v="3922"/>
    <m/>
    <m/>
    <n v="2387"/>
    <n v="1358"/>
    <n v="5116.6382223401215"/>
    <n v="3745"/>
  </r>
  <r>
    <x v="7"/>
    <d v="2018-08-01T00:00:00"/>
    <s v="a. HE1-2 &amp; HE23-24"/>
    <x v="0"/>
    <x v="0"/>
    <n v="1194"/>
    <n v="1183"/>
    <n v="3817"/>
    <m/>
    <m/>
    <n v="2366"/>
    <n v="1494"/>
    <n v="5008"/>
    <n v="3860"/>
  </r>
  <r>
    <x v="7"/>
    <d v="2018-08-01T00:00:00"/>
    <s v="a. HE1-2 &amp; HE23-24"/>
    <x v="1"/>
    <x v="0"/>
    <n v="1194"/>
    <n v="1183"/>
    <n v="3923"/>
    <m/>
    <m/>
    <n v="2366"/>
    <n v="1494"/>
    <n v="5079"/>
    <n v="3860"/>
  </r>
  <r>
    <x v="7"/>
    <d v="2018-08-01T00:00:00"/>
    <s v="b. HE3-6"/>
    <x v="2"/>
    <x v="0"/>
    <n v="1401"/>
    <n v="1409"/>
    <n v="3891"/>
    <m/>
    <m/>
    <n v="1710"/>
    <n v="1372"/>
    <n v="5055"/>
    <n v="3082"/>
  </r>
  <r>
    <x v="7"/>
    <d v="2018-08-01T00:00:00"/>
    <s v="b. HE3-6"/>
    <x v="3"/>
    <x v="0"/>
    <n v="1401"/>
    <n v="1409"/>
    <n v="3838"/>
    <m/>
    <m/>
    <n v="1710"/>
    <n v="1372"/>
    <n v="5019"/>
    <n v="3082"/>
  </r>
  <r>
    <x v="7"/>
    <d v="2018-08-01T00:00:00"/>
    <s v="b. HE3-6"/>
    <x v="4"/>
    <x v="0"/>
    <n v="1401"/>
    <n v="1409"/>
    <n v="3792"/>
    <m/>
    <m/>
    <n v="1710"/>
    <n v="1372"/>
    <n v="4951"/>
    <n v="3082"/>
  </r>
  <r>
    <x v="7"/>
    <d v="2018-08-01T00:00:00"/>
    <s v="b. HE3-6"/>
    <x v="5"/>
    <x v="0"/>
    <n v="1401"/>
    <n v="1409"/>
    <n v="3656"/>
    <m/>
    <m/>
    <n v="1710"/>
    <n v="1372"/>
    <n v="4888"/>
    <n v="3082"/>
  </r>
  <r>
    <x v="7"/>
    <d v="2018-08-01T00:00:00"/>
    <s v="c. HE7-10"/>
    <x v="6"/>
    <x v="0"/>
    <n v="1755"/>
    <n v="1607"/>
    <n v="3646"/>
    <m/>
    <m/>
    <n v="1834"/>
    <n v="1837"/>
    <n v="4783"/>
    <n v="3671"/>
  </r>
  <r>
    <x v="7"/>
    <d v="2018-08-01T00:00:00"/>
    <s v="c. HE7-10"/>
    <x v="7"/>
    <x v="0"/>
    <n v="1755"/>
    <n v="1607"/>
    <n v="3756"/>
    <m/>
    <m/>
    <n v="1834"/>
    <n v="1837"/>
    <n v="4903"/>
    <n v="3671"/>
  </r>
  <r>
    <x v="7"/>
    <d v="2018-08-01T00:00:00"/>
    <s v="c. HE7-10"/>
    <x v="8"/>
    <x v="0"/>
    <n v="1755"/>
    <n v="1607"/>
    <n v="3684"/>
    <m/>
    <m/>
    <n v="1834"/>
    <n v="1837"/>
    <n v="4773"/>
    <n v="3671"/>
  </r>
  <r>
    <x v="7"/>
    <d v="2018-08-01T00:00:00"/>
    <s v="c. HE7-10"/>
    <x v="9"/>
    <x v="0"/>
    <n v="1755"/>
    <n v="1607"/>
    <n v="3615"/>
    <m/>
    <m/>
    <n v="1834"/>
    <n v="1837"/>
    <n v="4668"/>
    <n v="3671"/>
  </r>
  <r>
    <x v="7"/>
    <d v="2018-08-01T00:00:00"/>
    <s v="d. HE11-14"/>
    <x v="10"/>
    <x v="0"/>
    <n v="1776"/>
    <n v="1814"/>
    <n v="3582"/>
    <m/>
    <m/>
    <n v="2458"/>
    <n v="1842"/>
    <n v="4535"/>
    <n v="4300"/>
  </r>
  <r>
    <x v="7"/>
    <d v="2018-08-01T00:00:00"/>
    <s v="d. HE11-14"/>
    <x v="11"/>
    <x v="0"/>
    <n v="1776"/>
    <n v="1814"/>
    <n v="3607"/>
    <m/>
    <m/>
    <n v="2458"/>
    <n v="1842"/>
    <n v="4543"/>
    <n v="4300"/>
  </r>
  <r>
    <x v="7"/>
    <d v="2018-08-01T00:00:00"/>
    <s v="d. HE11-14"/>
    <x v="12"/>
    <x v="0"/>
    <n v="1776"/>
    <n v="1814"/>
    <n v="3679"/>
    <m/>
    <m/>
    <n v="2462"/>
    <n v="1842"/>
    <n v="4611"/>
    <n v="4304"/>
  </r>
  <r>
    <x v="7"/>
    <d v="2018-08-01T00:00:00"/>
    <s v="d. HE11-14"/>
    <x v="13"/>
    <x v="0"/>
    <n v="1776"/>
    <n v="1814"/>
    <n v="3733"/>
    <m/>
    <m/>
    <n v="2462"/>
    <n v="1842"/>
    <n v="4671"/>
    <n v="4304"/>
  </r>
  <r>
    <x v="7"/>
    <d v="2018-08-01T00:00:00"/>
    <s v="e. HE15-18"/>
    <x v="14"/>
    <x v="0"/>
    <n v="1157"/>
    <n v="1385"/>
    <n v="3266"/>
    <m/>
    <m/>
    <n v="1703"/>
    <n v="1028"/>
    <n v="4729"/>
    <n v="2731"/>
  </r>
  <r>
    <x v="7"/>
    <d v="2018-08-01T00:00:00"/>
    <s v="e. HE15-18"/>
    <x v="15"/>
    <x v="0"/>
    <n v="1157"/>
    <n v="1385"/>
    <n v="3343"/>
    <m/>
    <m/>
    <n v="1703"/>
    <n v="1028"/>
    <n v="4774"/>
    <n v="2731"/>
  </r>
  <r>
    <x v="7"/>
    <d v="2018-08-01T00:00:00"/>
    <s v="e. HE15-18"/>
    <x v="16"/>
    <x v="0"/>
    <n v="1157"/>
    <n v="1385"/>
    <n v="3386"/>
    <m/>
    <m/>
    <n v="1703"/>
    <n v="1028"/>
    <n v="4811"/>
    <n v="2731"/>
  </r>
  <r>
    <x v="7"/>
    <d v="2018-08-01T00:00:00"/>
    <s v="e. HE15-18"/>
    <x v="17"/>
    <x v="0"/>
    <n v="1157"/>
    <n v="1385"/>
    <n v="3442"/>
    <m/>
    <m/>
    <n v="1703"/>
    <n v="1028"/>
    <n v="4831"/>
    <n v="2731"/>
  </r>
  <r>
    <x v="7"/>
    <d v="2018-08-01T00:00:00"/>
    <s v="f. HE19-22"/>
    <x v="18"/>
    <x v="0"/>
    <n v="1198"/>
    <n v="1230"/>
    <n v="3443"/>
    <m/>
    <m/>
    <n v="2340"/>
    <n v="1408"/>
    <n v="4864"/>
    <n v="3748"/>
  </r>
  <r>
    <x v="7"/>
    <d v="2018-08-01T00:00:00"/>
    <s v="f. HE19-22"/>
    <x v="19"/>
    <x v="0"/>
    <n v="1198"/>
    <n v="1230"/>
    <n v="3414"/>
    <m/>
    <m/>
    <n v="2340"/>
    <n v="1408"/>
    <n v="4920"/>
    <n v="3748"/>
  </r>
  <r>
    <x v="7"/>
    <d v="2018-08-01T00:00:00"/>
    <s v="f. HE19-22"/>
    <x v="20"/>
    <x v="0"/>
    <n v="1198"/>
    <n v="1230"/>
    <n v="3498"/>
    <m/>
    <m/>
    <n v="2340"/>
    <n v="1408"/>
    <n v="4953"/>
    <n v="3748"/>
  </r>
  <r>
    <x v="7"/>
    <d v="2018-08-01T00:00:00"/>
    <s v="f. HE19-22"/>
    <x v="21"/>
    <x v="0"/>
    <n v="1198"/>
    <n v="1230"/>
    <n v="3583"/>
    <m/>
    <m/>
    <n v="2340"/>
    <n v="1408"/>
    <n v="5137"/>
    <n v="3748"/>
  </r>
  <r>
    <x v="7"/>
    <d v="2018-08-01T00:00:00"/>
    <s v="a. HE1-2 &amp; HE23-24"/>
    <x v="22"/>
    <x v="0"/>
    <n v="1194"/>
    <n v="1183"/>
    <n v="3906"/>
    <m/>
    <m/>
    <n v="2679"/>
    <n v="1494"/>
    <n v="5089"/>
    <n v="4173"/>
  </r>
  <r>
    <x v="7"/>
    <d v="2018-08-01T00:00:00"/>
    <s v="a. HE1-2 &amp; HE23-24"/>
    <x v="23"/>
    <x v="0"/>
    <n v="1194"/>
    <n v="1183"/>
    <n v="3896"/>
    <m/>
    <m/>
    <n v="2679"/>
    <n v="1494"/>
    <n v="5098"/>
    <n v="4173"/>
  </r>
  <r>
    <x v="8"/>
    <d v="2018-09-01T00:00:00"/>
    <s v="a. HE1-2 &amp; HE23-24"/>
    <x v="0"/>
    <x v="0"/>
    <n v="1215"/>
    <n v="1026"/>
    <n v="5038"/>
    <m/>
    <m/>
    <n v="2149"/>
    <n v="964"/>
    <n v="4998"/>
    <n v="3113"/>
  </r>
  <r>
    <x v="8"/>
    <d v="2018-09-01T00:00:00"/>
    <s v="a. HE1-2 &amp; HE23-24"/>
    <x v="1"/>
    <x v="0"/>
    <n v="1215"/>
    <n v="1026"/>
    <n v="5067"/>
    <m/>
    <m/>
    <n v="2149"/>
    <n v="964"/>
    <n v="5042"/>
    <n v="3113"/>
  </r>
  <r>
    <x v="8"/>
    <d v="2018-09-01T00:00:00"/>
    <s v="b. HE3-6"/>
    <x v="2"/>
    <x v="0"/>
    <n v="1337"/>
    <n v="1255"/>
    <n v="5046"/>
    <m/>
    <m/>
    <n v="1426"/>
    <n v="1114"/>
    <n v="5025"/>
    <n v="2540"/>
  </r>
  <r>
    <x v="8"/>
    <d v="2018-09-01T00:00:00"/>
    <s v="b. HE3-6"/>
    <x v="3"/>
    <x v="0"/>
    <n v="1337"/>
    <n v="1255"/>
    <n v="5027"/>
    <m/>
    <m/>
    <n v="1426"/>
    <n v="1114"/>
    <n v="5024"/>
    <n v="2540"/>
  </r>
  <r>
    <x v="8"/>
    <d v="2018-09-01T00:00:00"/>
    <s v="b. HE3-6"/>
    <x v="4"/>
    <x v="0"/>
    <n v="1337"/>
    <n v="1255"/>
    <n v="4953"/>
    <m/>
    <m/>
    <n v="1426"/>
    <n v="1114"/>
    <n v="4966"/>
    <n v="2540"/>
  </r>
  <r>
    <x v="8"/>
    <d v="2018-09-01T00:00:00"/>
    <s v="b. HE3-6"/>
    <x v="5"/>
    <x v="0"/>
    <n v="1337"/>
    <n v="1255"/>
    <n v="4818"/>
    <m/>
    <m/>
    <n v="1426"/>
    <n v="1114"/>
    <n v="4842"/>
    <n v="2540"/>
  </r>
  <r>
    <x v="8"/>
    <d v="2018-09-01T00:00:00"/>
    <s v="c. HE7-10"/>
    <x v="6"/>
    <x v="0"/>
    <n v="1490"/>
    <n v="1633"/>
    <n v="4718"/>
    <m/>
    <m/>
    <n v="2091"/>
    <n v="1767"/>
    <n v="4738"/>
    <n v="3858"/>
  </r>
  <r>
    <x v="8"/>
    <d v="2018-09-01T00:00:00"/>
    <s v="c. HE7-10"/>
    <x v="7"/>
    <x v="0"/>
    <n v="1490"/>
    <n v="1633"/>
    <n v="4863"/>
    <m/>
    <m/>
    <n v="2091"/>
    <n v="1767"/>
    <n v="4922"/>
    <n v="3858"/>
  </r>
  <r>
    <x v="8"/>
    <d v="2018-09-01T00:00:00"/>
    <s v="c. HE7-10"/>
    <x v="8"/>
    <x v="0"/>
    <n v="1490"/>
    <n v="1633"/>
    <n v="4789"/>
    <m/>
    <m/>
    <n v="2091"/>
    <n v="1767"/>
    <n v="4896"/>
    <n v="3858"/>
  </r>
  <r>
    <x v="8"/>
    <d v="2018-09-01T00:00:00"/>
    <s v="c. HE7-10"/>
    <x v="9"/>
    <x v="0"/>
    <n v="1490"/>
    <n v="1633"/>
    <n v="4708"/>
    <m/>
    <m/>
    <n v="2091"/>
    <n v="1767"/>
    <n v="4785"/>
    <n v="3858"/>
  </r>
  <r>
    <x v="8"/>
    <d v="2018-09-01T00:00:00"/>
    <s v="d. HE11-14"/>
    <x v="10"/>
    <x v="0"/>
    <n v="1869"/>
    <n v="2031"/>
    <n v="4692"/>
    <m/>
    <m/>
    <n v="2367"/>
    <n v="1891"/>
    <n v="4658"/>
    <n v="4258"/>
  </r>
  <r>
    <x v="8"/>
    <d v="2018-09-01T00:00:00"/>
    <s v="d. HE11-14"/>
    <x v="11"/>
    <x v="0"/>
    <n v="1869"/>
    <n v="2031"/>
    <n v="4669"/>
    <m/>
    <m/>
    <n v="2367"/>
    <n v="1891"/>
    <n v="4613"/>
    <n v="4258"/>
  </r>
  <r>
    <x v="8"/>
    <d v="2018-09-01T00:00:00"/>
    <s v="d. HE11-14"/>
    <x v="12"/>
    <x v="0"/>
    <n v="1869"/>
    <n v="2031"/>
    <n v="4705"/>
    <m/>
    <m/>
    <n v="2241"/>
    <n v="1891"/>
    <n v="4635"/>
    <n v="4132"/>
  </r>
  <r>
    <x v="8"/>
    <d v="2018-09-01T00:00:00"/>
    <s v="d. HE11-14"/>
    <x v="13"/>
    <x v="0"/>
    <n v="1869"/>
    <n v="2031"/>
    <n v="4753"/>
    <m/>
    <m/>
    <n v="2241"/>
    <n v="1891"/>
    <n v="4684"/>
    <n v="4132"/>
  </r>
  <r>
    <x v="8"/>
    <d v="2018-09-01T00:00:00"/>
    <s v="e. HE15-18"/>
    <x v="14"/>
    <x v="0"/>
    <n v="1150"/>
    <n v="1437"/>
    <n v="4805"/>
    <m/>
    <m/>
    <n v="1781"/>
    <n v="1284"/>
    <n v="4745"/>
    <n v="3065"/>
  </r>
  <r>
    <x v="8"/>
    <d v="2018-09-01T00:00:00"/>
    <s v="e. HE15-18"/>
    <x v="15"/>
    <x v="0"/>
    <n v="1150"/>
    <n v="1437"/>
    <n v="4830"/>
    <m/>
    <m/>
    <n v="1781"/>
    <n v="1284"/>
    <n v="4741"/>
    <n v="3065"/>
  </r>
  <r>
    <x v="8"/>
    <d v="2018-09-01T00:00:00"/>
    <s v="e. HE15-18"/>
    <x v="16"/>
    <x v="0"/>
    <n v="1150"/>
    <n v="1437"/>
    <n v="4877"/>
    <m/>
    <m/>
    <n v="1781"/>
    <n v="1284"/>
    <n v="4767"/>
    <n v="3065"/>
  </r>
  <r>
    <x v="8"/>
    <d v="2018-09-01T00:00:00"/>
    <s v="e. HE15-18"/>
    <x v="17"/>
    <x v="0"/>
    <n v="1150"/>
    <n v="1437"/>
    <n v="4904"/>
    <m/>
    <m/>
    <n v="1781"/>
    <n v="1284"/>
    <n v="4813"/>
    <n v="3065"/>
  </r>
  <r>
    <x v="8"/>
    <d v="2018-09-01T00:00:00"/>
    <s v="f. HE19-22"/>
    <x v="18"/>
    <x v="0"/>
    <n v="1263"/>
    <n v="1146"/>
    <n v="4905"/>
    <m/>
    <m/>
    <n v="2287"/>
    <n v="1249"/>
    <n v="4825"/>
    <n v="3536"/>
  </r>
  <r>
    <x v="8"/>
    <d v="2018-09-01T00:00:00"/>
    <s v="f. HE19-22"/>
    <x v="19"/>
    <x v="0"/>
    <n v="1263"/>
    <n v="1146"/>
    <n v="4978"/>
    <m/>
    <m/>
    <n v="2287"/>
    <n v="1249"/>
    <n v="4937"/>
    <n v="3536"/>
  </r>
  <r>
    <x v="8"/>
    <d v="2018-09-01T00:00:00"/>
    <s v="f. HE19-22"/>
    <x v="20"/>
    <x v="0"/>
    <n v="1263"/>
    <n v="1146"/>
    <n v="5040"/>
    <m/>
    <m/>
    <n v="2287"/>
    <n v="1249"/>
    <n v="5061"/>
    <n v="3536"/>
  </r>
  <r>
    <x v="8"/>
    <d v="2018-09-01T00:00:00"/>
    <s v="f. HE19-22"/>
    <x v="21"/>
    <x v="0"/>
    <n v="1263"/>
    <n v="1146"/>
    <n v="5074"/>
    <m/>
    <m/>
    <n v="2287"/>
    <n v="1249"/>
    <n v="5056"/>
    <n v="3536"/>
  </r>
  <r>
    <x v="8"/>
    <d v="2018-09-01T00:00:00"/>
    <s v="a. HE1-2 &amp; HE23-24"/>
    <x v="22"/>
    <x v="0"/>
    <n v="1215"/>
    <n v="1026"/>
    <n v="5033"/>
    <m/>
    <m/>
    <n v="2501"/>
    <n v="964"/>
    <n v="5025"/>
    <n v="3465"/>
  </r>
  <r>
    <x v="8"/>
    <d v="2018-09-01T00:00:00"/>
    <s v="a. HE1-2 &amp; HE23-24"/>
    <x v="23"/>
    <x v="0"/>
    <n v="1215"/>
    <n v="1026"/>
    <n v="5043"/>
    <m/>
    <m/>
    <n v="2501"/>
    <n v="964"/>
    <n v="5020"/>
    <n v="3465"/>
  </r>
  <r>
    <x v="9"/>
    <d v="2018-10-01T00:00:00"/>
    <s v="a. HE1-2 &amp; HE23-24"/>
    <x v="0"/>
    <x v="0"/>
    <n v="1092"/>
    <n v="1158"/>
    <n v="5052"/>
    <m/>
    <m/>
    <n v="2189"/>
    <n v="1582"/>
    <n v="5007"/>
    <n v="3771"/>
  </r>
  <r>
    <x v="9"/>
    <d v="2018-10-01T00:00:00"/>
    <s v="a. HE1-2 &amp; HE23-24"/>
    <x v="1"/>
    <x v="0"/>
    <n v="1092"/>
    <n v="1158"/>
    <n v="5043"/>
    <m/>
    <m/>
    <n v="2189"/>
    <n v="1582"/>
    <n v="5042"/>
    <n v="3771"/>
  </r>
  <r>
    <x v="9"/>
    <d v="2018-10-01T00:00:00"/>
    <s v="b. HE3-6"/>
    <x v="2"/>
    <x v="0"/>
    <n v="1517"/>
    <n v="1555"/>
    <n v="5036"/>
    <m/>
    <m/>
    <n v="2157"/>
    <n v="1535"/>
    <n v="5047"/>
    <n v="3692"/>
  </r>
  <r>
    <x v="9"/>
    <d v="2018-10-01T00:00:00"/>
    <s v="b. HE3-6"/>
    <x v="3"/>
    <x v="0"/>
    <n v="1517"/>
    <n v="1555"/>
    <n v="5013"/>
    <m/>
    <m/>
    <n v="2157"/>
    <n v="1535"/>
    <n v="4998"/>
    <n v="3692"/>
  </r>
  <r>
    <x v="9"/>
    <d v="2018-10-01T00:00:00"/>
    <s v="b. HE3-6"/>
    <x v="4"/>
    <x v="0"/>
    <n v="1517"/>
    <n v="1555"/>
    <n v="4949"/>
    <m/>
    <m/>
    <n v="2157"/>
    <n v="1535"/>
    <n v="4952"/>
    <n v="3692"/>
  </r>
  <r>
    <x v="9"/>
    <d v="2018-10-01T00:00:00"/>
    <s v="b. HE3-6"/>
    <x v="5"/>
    <x v="0"/>
    <n v="1517"/>
    <n v="1555"/>
    <n v="4789"/>
    <m/>
    <m/>
    <n v="2157"/>
    <n v="1535"/>
    <n v="4836"/>
    <n v="3692"/>
  </r>
  <r>
    <x v="9"/>
    <d v="2018-10-01T00:00:00"/>
    <s v="c. HE7-10"/>
    <x v="6"/>
    <x v="0"/>
    <n v="1858"/>
    <n v="2012"/>
    <n v="4680"/>
    <m/>
    <m/>
    <n v="1938"/>
    <n v="2199"/>
    <n v="4684"/>
    <n v="4137"/>
  </r>
  <r>
    <x v="9"/>
    <d v="2018-10-01T00:00:00"/>
    <s v="c. HE7-10"/>
    <x v="7"/>
    <x v="0"/>
    <n v="1858"/>
    <n v="2012"/>
    <n v="4872"/>
    <m/>
    <m/>
    <n v="1938"/>
    <n v="2199"/>
    <n v="4854"/>
    <n v="4137"/>
  </r>
  <r>
    <x v="9"/>
    <d v="2018-10-01T00:00:00"/>
    <s v="c. HE7-10"/>
    <x v="8"/>
    <x v="0"/>
    <n v="1858"/>
    <n v="2012"/>
    <n v="4839"/>
    <m/>
    <m/>
    <n v="1938"/>
    <n v="2199"/>
    <n v="4877"/>
    <n v="4137"/>
  </r>
  <r>
    <x v="9"/>
    <d v="2018-10-01T00:00:00"/>
    <s v="c. HE7-10"/>
    <x v="9"/>
    <x v="0"/>
    <n v="1858"/>
    <n v="2012"/>
    <n v="4799"/>
    <m/>
    <m/>
    <n v="1938"/>
    <n v="2199"/>
    <n v="4760"/>
    <n v="4137"/>
  </r>
  <r>
    <x v="9"/>
    <d v="2018-10-01T00:00:00"/>
    <s v="d. HE11-14"/>
    <x v="10"/>
    <x v="0"/>
    <n v="1694"/>
    <n v="1695"/>
    <n v="4730"/>
    <m/>
    <m/>
    <n v="2313"/>
    <n v="2669"/>
    <n v="4734"/>
    <n v="4982"/>
  </r>
  <r>
    <x v="9"/>
    <d v="2018-10-01T00:00:00"/>
    <s v="d. HE11-14"/>
    <x v="11"/>
    <x v="0"/>
    <n v="1694"/>
    <n v="1695"/>
    <n v="4709"/>
    <m/>
    <m/>
    <n v="2313"/>
    <n v="2669"/>
    <n v="4692"/>
    <n v="4982"/>
  </r>
  <r>
    <x v="9"/>
    <d v="2018-10-01T00:00:00"/>
    <s v="d. HE11-14"/>
    <x v="12"/>
    <x v="0"/>
    <n v="1694"/>
    <n v="1695"/>
    <n v="4652"/>
    <m/>
    <m/>
    <n v="2769"/>
    <n v="2669"/>
    <n v="4721"/>
    <n v="5438"/>
  </r>
  <r>
    <x v="9"/>
    <d v="2018-10-01T00:00:00"/>
    <s v="d. HE11-14"/>
    <x v="13"/>
    <x v="0"/>
    <n v="1694"/>
    <n v="1695"/>
    <n v="4778"/>
    <m/>
    <m/>
    <n v="2769"/>
    <n v="2669"/>
    <n v="4763"/>
    <n v="5438"/>
  </r>
  <r>
    <x v="9"/>
    <d v="2018-10-01T00:00:00"/>
    <s v="e. HE15-18"/>
    <x v="14"/>
    <x v="0"/>
    <n v="1366"/>
    <n v="1555"/>
    <n v="4792"/>
    <m/>
    <m/>
    <n v="2547"/>
    <n v="2245"/>
    <n v="4796"/>
    <n v="4792"/>
  </r>
  <r>
    <x v="9"/>
    <d v="2018-10-01T00:00:00"/>
    <s v="e. HE15-18"/>
    <x v="15"/>
    <x v="0"/>
    <n v="1366"/>
    <n v="1555"/>
    <n v="4854"/>
    <m/>
    <m/>
    <n v="2547"/>
    <n v="2245"/>
    <n v="4775"/>
    <n v="4792"/>
  </r>
  <r>
    <x v="9"/>
    <d v="2018-10-01T00:00:00"/>
    <s v="e. HE15-18"/>
    <x v="16"/>
    <x v="0"/>
    <n v="1366"/>
    <n v="1555"/>
    <n v="4824"/>
    <m/>
    <m/>
    <n v="2547"/>
    <n v="2245"/>
    <n v="4814"/>
    <n v="4792"/>
  </r>
  <r>
    <x v="9"/>
    <d v="2018-10-01T00:00:00"/>
    <s v="e. HE15-18"/>
    <x v="17"/>
    <x v="0"/>
    <n v="1366"/>
    <n v="1555"/>
    <n v="4826"/>
    <m/>
    <m/>
    <n v="2547"/>
    <n v="2245"/>
    <n v="4694"/>
    <n v="4792"/>
  </r>
  <r>
    <x v="9"/>
    <d v="2018-10-01T00:00:00"/>
    <s v="f. HE19-22"/>
    <x v="18"/>
    <x v="0"/>
    <n v="1231"/>
    <n v="1144"/>
    <n v="4863"/>
    <m/>
    <m/>
    <n v="2815"/>
    <n v="1591"/>
    <n v="4666"/>
    <n v="4406"/>
  </r>
  <r>
    <x v="9"/>
    <d v="2018-10-01T00:00:00"/>
    <s v="f. HE19-22"/>
    <x v="19"/>
    <x v="0"/>
    <n v="1231"/>
    <n v="1144"/>
    <n v="4975"/>
    <m/>
    <m/>
    <n v="2815"/>
    <n v="1591"/>
    <n v="4948"/>
    <n v="4406"/>
  </r>
  <r>
    <x v="9"/>
    <d v="2018-10-01T00:00:00"/>
    <s v="f. HE19-22"/>
    <x v="20"/>
    <x v="0"/>
    <n v="1231"/>
    <n v="1144"/>
    <n v="4946"/>
    <m/>
    <m/>
    <n v="2815"/>
    <n v="1591"/>
    <n v="4994"/>
    <n v="4406"/>
  </r>
  <r>
    <x v="9"/>
    <d v="2018-10-01T00:00:00"/>
    <s v="f. HE19-22"/>
    <x v="21"/>
    <x v="0"/>
    <n v="1231"/>
    <n v="1144"/>
    <n v="5031"/>
    <m/>
    <m/>
    <n v="2815"/>
    <n v="1591"/>
    <n v="5058"/>
    <n v="4406"/>
  </r>
  <r>
    <x v="9"/>
    <d v="2018-10-01T00:00:00"/>
    <s v="a. HE1-2 &amp; HE23-24"/>
    <x v="22"/>
    <x v="0"/>
    <n v="1092"/>
    <n v="1158"/>
    <n v="5021"/>
    <m/>
    <m/>
    <n v="3016"/>
    <n v="1582"/>
    <n v="5060"/>
    <n v="4598"/>
  </r>
  <r>
    <x v="9"/>
    <d v="2018-10-01T00:00:00"/>
    <s v="a. HE1-2 &amp; HE23-24"/>
    <x v="23"/>
    <x v="0"/>
    <n v="1092"/>
    <n v="1158"/>
    <n v="5049"/>
    <m/>
    <m/>
    <n v="3016"/>
    <n v="1582"/>
    <n v="5038"/>
    <n v="4598"/>
  </r>
  <r>
    <x v="10"/>
    <d v="2018-11-01T00:00:00"/>
    <s v="a. HE1-2 &amp; HE23-24"/>
    <x v="0"/>
    <x v="0"/>
    <n v="1252"/>
    <n v="1268"/>
    <n v="5033"/>
    <m/>
    <m/>
    <e v="#N/A"/>
    <n v="0"/>
    <e v="#N/A"/>
    <e v="#N/A"/>
  </r>
  <r>
    <x v="10"/>
    <d v="2018-11-01T00:00:00"/>
    <s v="a. HE1-2 &amp; HE23-24"/>
    <x v="1"/>
    <x v="0"/>
    <n v="1252"/>
    <n v="1268"/>
    <n v="5017"/>
    <m/>
    <m/>
    <e v="#N/A"/>
    <n v="0"/>
    <e v="#N/A"/>
    <e v="#N/A"/>
  </r>
  <r>
    <x v="10"/>
    <d v="2018-11-01T00:00:00"/>
    <s v="b. HE3-6"/>
    <x v="2"/>
    <x v="0"/>
    <n v="1499"/>
    <n v="1347"/>
    <n v="4991"/>
    <m/>
    <m/>
    <e v="#N/A"/>
    <n v="0"/>
    <e v="#N/A"/>
    <e v="#N/A"/>
  </r>
  <r>
    <x v="10"/>
    <d v="2018-11-01T00:00:00"/>
    <s v="b. HE3-6"/>
    <x v="3"/>
    <x v="0"/>
    <n v="1499"/>
    <n v="1347"/>
    <n v="4949"/>
    <m/>
    <m/>
    <e v="#N/A"/>
    <n v="0"/>
    <e v="#N/A"/>
    <e v="#N/A"/>
  </r>
  <r>
    <x v="10"/>
    <d v="2018-11-01T00:00:00"/>
    <s v="b. HE3-6"/>
    <x v="4"/>
    <x v="0"/>
    <n v="1499"/>
    <n v="1347"/>
    <n v="4895"/>
    <m/>
    <m/>
    <e v="#N/A"/>
    <n v="0"/>
    <e v="#N/A"/>
    <e v="#N/A"/>
  </r>
  <r>
    <x v="10"/>
    <d v="2018-11-01T00:00:00"/>
    <s v="b. HE3-6"/>
    <x v="5"/>
    <x v="0"/>
    <n v="1499"/>
    <n v="1347"/>
    <n v="4739"/>
    <m/>
    <m/>
    <e v="#N/A"/>
    <n v="0"/>
    <e v="#N/A"/>
    <e v="#N/A"/>
  </r>
  <r>
    <x v="10"/>
    <d v="2018-11-01T00:00:00"/>
    <s v="c. HE7-10"/>
    <x v="6"/>
    <x v="0"/>
    <n v="1894"/>
    <n v="1854"/>
    <n v="4687"/>
    <m/>
    <m/>
    <e v="#N/A"/>
    <n v="0"/>
    <e v="#N/A"/>
    <e v="#N/A"/>
  </r>
  <r>
    <x v="10"/>
    <d v="2018-11-01T00:00:00"/>
    <s v="c. HE7-10"/>
    <x v="7"/>
    <x v="0"/>
    <n v="1894"/>
    <n v="1854"/>
    <n v="4913"/>
    <m/>
    <m/>
    <e v="#N/A"/>
    <n v="0"/>
    <e v="#N/A"/>
    <e v="#N/A"/>
  </r>
  <r>
    <x v="10"/>
    <d v="2018-11-01T00:00:00"/>
    <s v="c. HE7-10"/>
    <x v="8"/>
    <x v="0"/>
    <n v="1894"/>
    <n v="1854"/>
    <n v="4882"/>
    <m/>
    <m/>
    <e v="#N/A"/>
    <n v="0"/>
    <e v="#N/A"/>
    <e v="#N/A"/>
  </r>
  <r>
    <x v="10"/>
    <d v="2018-11-01T00:00:00"/>
    <s v="c. HE7-10"/>
    <x v="9"/>
    <x v="0"/>
    <n v="1894"/>
    <n v="1854"/>
    <n v="4844"/>
    <m/>
    <m/>
    <e v="#N/A"/>
    <n v="0"/>
    <e v="#N/A"/>
    <e v="#N/A"/>
  </r>
  <r>
    <x v="10"/>
    <d v="2018-11-01T00:00:00"/>
    <s v="d. HE11-14"/>
    <x v="10"/>
    <x v="0"/>
    <n v="1362"/>
    <n v="1508"/>
    <n v="4860"/>
    <m/>
    <m/>
    <e v="#N/A"/>
    <n v="0"/>
    <e v="#N/A"/>
    <e v="#N/A"/>
  </r>
  <r>
    <x v="10"/>
    <d v="2018-11-01T00:00:00"/>
    <s v="d. HE11-14"/>
    <x v="11"/>
    <x v="0"/>
    <n v="1362"/>
    <n v="1508"/>
    <n v="4885"/>
    <m/>
    <m/>
    <e v="#N/A"/>
    <n v="0"/>
    <e v="#N/A"/>
    <e v="#N/A"/>
  </r>
  <r>
    <x v="10"/>
    <d v="2018-11-01T00:00:00"/>
    <s v="d. HE11-14"/>
    <x v="12"/>
    <x v="0"/>
    <n v="1362"/>
    <n v="1508"/>
    <n v="4864"/>
    <m/>
    <m/>
    <e v="#N/A"/>
    <n v="0"/>
    <e v="#N/A"/>
    <e v="#N/A"/>
  </r>
  <r>
    <x v="10"/>
    <d v="2018-11-01T00:00:00"/>
    <s v="d. HE11-14"/>
    <x v="13"/>
    <x v="0"/>
    <n v="1362"/>
    <n v="1508"/>
    <n v="4882"/>
    <m/>
    <m/>
    <e v="#N/A"/>
    <n v="0"/>
    <e v="#N/A"/>
    <e v="#N/A"/>
  </r>
  <r>
    <x v="10"/>
    <d v="2018-11-01T00:00:00"/>
    <s v="e. HE15-18"/>
    <x v="14"/>
    <x v="0"/>
    <n v="1481"/>
    <n v="1782"/>
    <n v="4834"/>
    <m/>
    <m/>
    <e v="#N/A"/>
    <n v="0"/>
    <e v="#N/A"/>
    <e v="#N/A"/>
  </r>
  <r>
    <x v="10"/>
    <d v="2018-11-01T00:00:00"/>
    <s v="e. HE15-18"/>
    <x v="15"/>
    <x v="0"/>
    <n v="1481"/>
    <n v="1782"/>
    <n v="4847"/>
    <m/>
    <m/>
    <e v="#N/A"/>
    <n v="0"/>
    <e v="#N/A"/>
    <e v="#N/A"/>
  </r>
  <r>
    <x v="10"/>
    <d v="2018-11-01T00:00:00"/>
    <s v="e. HE15-18"/>
    <x v="16"/>
    <x v="0"/>
    <n v="1481"/>
    <n v="1782"/>
    <n v="4797"/>
    <m/>
    <m/>
    <e v="#N/A"/>
    <n v="0"/>
    <e v="#N/A"/>
    <e v="#N/A"/>
  </r>
  <r>
    <x v="10"/>
    <d v="2018-11-01T00:00:00"/>
    <s v="e. HE15-18"/>
    <x v="17"/>
    <x v="0"/>
    <n v="1481"/>
    <n v="1782"/>
    <n v="4758"/>
    <m/>
    <m/>
    <e v="#N/A"/>
    <n v="0"/>
    <e v="#N/A"/>
    <e v="#N/A"/>
  </r>
  <r>
    <x v="10"/>
    <d v="2018-11-01T00:00:00"/>
    <s v="f. HE19-22"/>
    <x v="18"/>
    <x v="0"/>
    <n v="1287"/>
    <n v="1294"/>
    <n v="4998"/>
    <m/>
    <m/>
    <e v="#N/A"/>
    <n v="0"/>
    <e v="#N/A"/>
    <e v="#N/A"/>
  </r>
  <r>
    <x v="10"/>
    <d v="2018-11-01T00:00:00"/>
    <s v="f. HE19-22"/>
    <x v="19"/>
    <x v="0"/>
    <n v="1287"/>
    <n v="1294"/>
    <n v="5008"/>
    <m/>
    <m/>
    <e v="#N/A"/>
    <n v="0"/>
    <e v="#N/A"/>
    <e v="#N/A"/>
  </r>
  <r>
    <x v="10"/>
    <d v="2018-11-01T00:00:00"/>
    <s v="f. HE19-22"/>
    <x v="20"/>
    <x v="0"/>
    <n v="1287"/>
    <n v="1294"/>
    <n v="5053"/>
    <m/>
    <m/>
    <e v="#N/A"/>
    <n v="0"/>
    <e v="#N/A"/>
    <e v="#N/A"/>
  </r>
  <r>
    <x v="10"/>
    <d v="2018-11-01T00:00:00"/>
    <s v="f. HE19-22"/>
    <x v="21"/>
    <x v="0"/>
    <n v="1287"/>
    <n v="1294"/>
    <n v="5057"/>
    <m/>
    <m/>
    <e v="#N/A"/>
    <n v="0"/>
    <e v="#N/A"/>
    <e v="#N/A"/>
  </r>
  <r>
    <x v="10"/>
    <d v="2018-11-01T00:00:00"/>
    <s v="a. HE1-2 &amp; HE23-24"/>
    <x v="22"/>
    <x v="0"/>
    <n v="1252"/>
    <n v="1268"/>
    <n v="5050"/>
    <m/>
    <m/>
    <e v="#N/A"/>
    <n v="0"/>
    <e v="#N/A"/>
    <e v="#N/A"/>
  </r>
  <r>
    <x v="10"/>
    <d v="2018-11-01T00:00:00"/>
    <s v="a. HE1-2 &amp; HE23-24"/>
    <x v="23"/>
    <x v="0"/>
    <n v="1252"/>
    <n v="1268"/>
    <n v="5014"/>
    <m/>
    <m/>
    <e v="#N/A"/>
    <n v="0"/>
    <e v="#N/A"/>
    <e v="#N/A"/>
  </r>
  <r>
    <x v="11"/>
    <d v="2018-12-01T00:00:00"/>
    <s v="a. HE1-2 &amp; HE23-24"/>
    <x v="0"/>
    <x v="0"/>
    <n v="1210"/>
    <n v="1047"/>
    <n v="5052"/>
    <m/>
    <m/>
    <e v="#N/A"/>
    <n v="0"/>
    <e v="#N/A"/>
    <e v="#N/A"/>
  </r>
  <r>
    <x v="11"/>
    <d v="2018-12-01T00:00:00"/>
    <s v="a. HE1-2 &amp; HE23-24"/>
    <x v="1"/>
    <x v="0"/>
    <n v="1210"/>
    <n v="1047"/>
    <n v="5016"/>
    <m/>
    <m/>
    <e v="#N/A"/>
    <n v="0"/>
    <e v="#N/A"/>
    <e v="#N/A"/>
  </r>
  <r>
    <x v="11"/>
    <d v="2018-12-01T00:00:00"/>
    <s v="b. HE3-6"/>
    <x v="2"/>
    <x v="0"/>
    <n v="1345"/>
    <n v="1292"/>
    <n v="5020"/>
    <m/>
    <m/>
    <e v="#N/A"/>
    <n v="0"/>
    <e v="#N/A"/>
    <e v="#N/A"/>
  </r>
  <r>
    <x v="11"/>
    <d v="2018-12-01T00:00:00"/>
    <s v="b. HE3-6"/>
    <x v="3"/>
    <x v="0"/>
    <n v="1345"/>
    <n v="1292"/>
    <n v="4967"/>
    <m/>
    <m/>
    <e v="#N/A"/>
    <n v="0"/>
    <e v="#N/A"/>
    <e v="#N/A"/>
  </r>
  <r>
    <x v="11"/>
    <d v="2018-12-01T00:00:00"/>
    <s v="b. HE3-6"/>
    <x v="4"/>
    <x v="0"/>
    <n v="1345"/>
    <n v="1292"/>
    <n v="4882"/>
    <m/>
    <m/>
    <e v="#N/A"/>
    <n v="0"/>
    <e v="#N/A"/>
    <e v="#N/A"/>
  </r>
  <r>
    <x v="11"/>
    <d v="2018-12-01T00:00:00"/>
    <s v="b. HE3-6"/>
    <x v="5"/>
    <x v="0"/>
    <n v="1345"/>
    <n v="1292"/>
    <n v="4694"/>
    <m/>
    <m/>
    <e v="#N/A"/>
    <n v="0"/>
    <e v="#N/A"/>
    <e v="#N/A"/>
  </r>
  <r>
    <x v="11"/>
    <d v="2018-12-01T00:00:00"/>
    <s v="c. HE7-10"/>
    <x v="6"/>
    <x v="0"/>
    <n v="1818"/>
    <n v="1873"/>
    <n v="4617"/>
    <m/>
    <m/>
    <e v="#N/A"/>
    <n v="0"/>
    <e v="#N/A"/>
    <e v="#N/A"/>
  </r>
  <r>
    <x v="11"/>
    <d v="2018-12-01T00:00:00"/>
    <s v="c. HE7-10"/>
    <x v="7"/>
    <x v="0"/>
    <n v="1818"/>
    <n v="1873"/>
    <n v="4899"/>
    <m/>
    <m/>
    <e v="#N/A"/>
    <n v="0"/>
    <e v="#N/A"/>
    <e v="#N/A"/>
  </r>
  <r>
    <x v="11"/>
    <d v="2018-12-01T00:00:00"/>
    <s v="c. HE7-10"/>
    <x v="8"/>
    <x v="0"/>
    <n v="1818"/>
    <n v="1873"/>
    <n v="4941"/>
    <m/>
    <m/>
    <e v="#N/A"/>
    <n v="0"/>
    <e v="#N/A"/>
    <e v="#N/A"/>
  </r>
  <r>
    <x v="11"/>
    <d v="2018-12-01T00:00:00"/>
    <s v="c. HE7-10"/>
    <x v="9"/>
    <x v="0"/>
    <n v="1818"/>
    <n v="1873"/>
    <n v="4931"/>
    <m/>
    <m/>
    <e v="#N/A"/>
    <n v="0"/>
    <e v="#N/A"/>
    <e v="#N/A"/>
  </r>
  <r>
    <x v="11"/>
    <d v="2018-12-01T00:00:00"/>
    <s v="d. HE11-14"/>
    <x v="10"/>
    <x v="0"/>
    <n v="1633"/>
    <n v="1637"/>
    <n v="4851"/>
    <m/>
    <m/>
    <e v="#N/A"/>
    <n v="0"/>
    <e v="#N/A"/>
    <e v="#N/A"/>
  </r>
  <r>
    <x v="11"/>
    <d v="2018-12-01T00:00:00"/>
    <s v="d. HE11-14"/>
    <x v="11"/>
    <x v="0"/>
    <n v="1633"/>
    <n v="1637"/>
    <n v="4871"/>
    <m/>
    <m/>
    <e v="#N/A"/>
    <n v="0"/>
    <e v="#N/A"/>
    <e v="#N/A"/>
  </r>
  <r>
    <x v="11"/>
    <d v="2018-12-01T00:00:00"/>
    <s v="d. HE11-14"/>
    <x v="12"/>
    <x v="0"/>
    <n v="1633"/>
    <n v="1637"/>
    <n v="4918"/>
    <m/>
    <m/>
    <e v="#N/A"/>
    <n v="0"/>
    <e v="#N/A"/>
    <e v="#N/A"/>
  </r>
  <r>
    <x v="11"/>
    <d v="2018-12-01T00:00:00"/>
    <s v="d. HE11-14"/>
    <x v="13"/>
    <x v="0"/>
    <n v="1633"/>
    <n v="1637"/>
    <n v="4906"/>
    <m/>
    <m/>
    <e v="#N/A"/>
    <n v="0"/>
    <e v="#N/A"/>
    <e v="#N/A"/>
  </r>
  <r>
    <x v="11"/>
    <d v="2018-12-01T00:00:00"/>
    <s v="e. HE15-18"/>
    <x v="14"/>
    <x v="0"/>
    <n v="1867"/>
    <n v="1936"/>
    <n v="4891"/>
    <m/>
    <m/>
    <e v="#N/A"/>
    <n v="0"/>
    <e v="#N/A"/>
    <e v="#N/A"/>
  </r>
  <r>
    <x v="11"/>
    <d v="2018-12-01T00:00:00"/>
    <s v="e. HE15-18"/>
    <x v="15"/>
    <x v="0"/>
    <n v="1867"/>
    <n v="1936"/>
    <n v="4895"/>
    <m/>
    <m/>
    <e v="#N/A"/>
    <n v="0"/>
    <e v="#N/A"/>
    <e v="#N/A"/>
  </r>
  <r>
    <x v="11"/>
    <d v="2018-12-01T00:00:00"/>
    <s v="e. HE15-18"/>
    <x v="16"/>
    <x v="0"/>
    <n v="1867"/>
    <n v="1936"/>
    <n v="4724"/>
    <m/>
    <m/>
    <e v="#N/A"/>
    <n v="0"/>
    <e v="#N/A"/>
    <e v="#N/A"/>
  </r>
  <r>
    <x v="11"/>
    <d v="2018-12-01T00:00:00"/>
    <s v="e. HE15-18"/>
    <x v="17"/>
    <x v="0"/>
    <n v="1867"/>
    <n v="1936"/>
    <n v="4643"/>
    <m/>
    <m/>
    <e v="#N/A"/>
    <n v="0"/>
    <e v="#N/A"/>
    <e v="#N/A"/>
  </r>
  <r>
    <x v="11"/>
    <d v="2018-12-01T00:00:00"/>
    <s v="f. HE19-22"/>
    <x v="18"/>
    <x v="0"/>
    <n v="1338"/>
    <n v="1281"/>
    <n v="4921"/>
    <m/>
    <m/>
    <e v="#N/A"/>
    <n v="0"/>
    <e v="#N/A"/>
    <e v="#N/A"/>
  </r>
  <r>
    <x v="11"/>
    <d v="2018-12-01T00:00:00"/>
    <s v="f. HE19-22"/>
    <x v="19"/>
    <x v="0"/>
    <n v="1338"/>
    <n v="1281"/>
    <n v="5022"/>
    <m/>
    <m/>
    <e v="#N/A"/>
    <n v="0"/>
    <e v="#N/A"/>
    <e v="#N/A"/>
  </r>
  <r>
    <x v="11"/>
    <d v="2018-12-01T00:00:00"/>
    <s v="f. HE19-22"/>
    <x v="20"/>
    <x v="0"/>
    <n v="1338"/>
    <n v="1281"/>
    <n v="5062"/>
    <m/>
    <m/>
    <e v="#N/A"/>
    <n v="0"/>
    <e v="#N/A"/>
    <e v="#N/A"/>
  </r>
  <r>
    <x v="11"/>
    <d v="2018-12-01T00:00:00"/>
    <s v="f. HE19-22"/>
    <x v="21"/>
    <x v="0"/>
    <n v="1338"/>
    <n v="1281"/>
    <n v="5057"/>
    <m/>
    <m/>
    <e v="#N/A"/>
    <n v="0"/>
    <e v="#N/A"/>
    <e v="#N/A"/>
  </r>
  <r>
    <x v="11"/>
    <d v="2018-12-01T00:00:00"/>
    <s v="a. HE1-2 &amp; HE23-24"/>
    <x v="22"/>
    <x v="0"/>
    <n v="1210"/>
    <n v="1047"/>
    <n v="5073"/>
    <m/>
    <m/>
    <e v="#N/A"/>
    <n v="0"/>
    <e v="#N/A"/>
    <e v="#N/A"/>
  </r>
  <r>
    <x v="11"/>
    <d v="2018-12-01T00:00:00"/>
    <s v="a. HE1-2 &amp; HE23-24"/>
    <x v="23"/>
    <x v="0"/>
    <n v="1210"/>
    <n v="1047"/>
    <n v="5081"/>
    <m/>
    <m/>
    <e v="#N/A"/>
    <n v="0"/>
    <e v="#N/A"/>
    <e v="#N/A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2038"/>
    <n v="1323"/>
    <n v="4977.4213332096733"/>
    <n v="3207"/>
  </r>
  <r>
    <x v="0"/>
    <d v="2018-01-01T00:00:00"/>
    <x v="0"/>
    <n v="2"/>
    <x v="0"/>
    <n v="1196"/>
    <n v="1169"/>
    <n v="1169"/>
    <m/>
    <m/>
    <n v="2038"/>
    <n v="1323"/>
    <n v="5016.3279998600483"/>
    <n v="3207"/>
  </r>
  <r>
    <x v="0"/>
    <d v="2018-01-01T00:00:00"/>
    <x v="1"/>
    <n v="3"/>
    <x v="0"/>
    <n v="1227"/>
    <n v="1147"/>
    <n v="1147"/>
    <m/>
    <m/>
    <n v="2148"/>
    <n v="1486"/>
    <n v="4987.9093333760893"/>
    <n v="3295"/>
  </r>
  <r>
    <x v="0"/>
    <d v="2018-01-01T00:00:00"/>
    <x v="1"/>
    <n v="4"/>
    <x v="0"/>
    <n v="1227"/>
    <n v="1147"/>
    <n v="1147"/>
    <m/>
    <m/>
    <n v="2148"/>
    <n v="1486"/>
    <n v="4941.8733331610756"/>
    <n v="3295"/>
  </r>
  <r>
    <x v="0"/>
    <d v="2018-01-01T00:00:00"/>
    <x v="1"/>
    <n v="5"/>
    <x v="0"/>
    <n v="1227"/>
    <n v="1147"/>
    <n v="1147"/>
    <m/>
    <m/>
    <n v="2148"/>
    <n v="1486"/>
    <n v="4836.5777776738005"/>
    <n v="3295"/>
  </r>
  <r>
    <x v="0"/>
    <d v="2018-01-01T00:00:00"/>
    <x v="1"/>
    <n v="6"/>
    <x v="0"/>
    <n v="1227"/>
    <n v="1147"/>
    <n v="1147"/>
    <m/>
    <m/>
    <n v="2148"/>
    <n v="1486"/>
    <n v="4675.8400000631809"/>
    <n v="3295"/>
  </r>
  <r>
    <x v="0"/>
    <d v="2018-01-01T00:00:00"/>
    <x v="2"/>
    <n v="7"/>
    <x v="0"/>
    <n v="2036"/>
    <n v="1895"/>
    <n v="1895"/>
    <m/>
    <m/>
    <n v="2142"/>
    <n v="1879"/>
    <n v="4555.839999973774"/>
    <n v="4037"/>
  </r>
  <r>
    <x v="0"/>
    <d v="2018-01-01T00:00:00"/>
    <x v="2"/>
    <n v="8"/>
    <x v="0"/>
    <n v="2036"/>
    <n v="1895"/>
    <n v="1895"/>
    <m/>
    <m/>
    <n v="2142"/>
    <n v="1879"/>
    <n v="4816.5960000510013"/>
    <n v="4037"/>
  </r>
  <r>
    <x v="0"/>
    <d v="2018-01-01T00:00:00"/>
    <x v="2"/>
    <n v="9"/>
    <x v="0"/>
    <n v="2036"/>
    <n v="1895"/>
    <n v="1895"/>
    <m/>
    <m/>
    <n v="2142"/>
    <n v="1879"/>
    <n v="4898.1555554072065"/>
    <n v="4037"/>
  </r>
  <r>
    <x v="0"/>
    <d v="2018-01-01T00:00:00"/>
    <x v="2"/>
    <n v="10"/>
    <x v="0"/>
    <n v="2036"/>
    <n v="1895"/>
    <n v="1895"/>
    <m/>
    <m/>
    <n v="2142"/>
    <n v="1879"/>
    <n v="4853.0381667986512"/>
    <n v="4037"/>
  </r>
  <r>
    <x v="0"/>
    <d v="2018-01-01T00:00:00"/>
    <x v="3"/>
    <n v="11"/>
    <x v="0"/>
    <n v="1612"/>
    <n v="1531"/>
    <n v="1531"/>
    <m/>
    <m/>
    <n v="2270"/>
    <n v="1867"/>
    <n v="4869.839999884367"/>
    <n v="3801"/>
  </r>
  <r>
    <x v="0"/>
    <d v="2018-01-01T00:00:00"/>
    <x v="3"/>
    <n v="12"/>
    <x v="0"/>
    <n v="1612"/>
    <n v="1531"/>
    <n v="1531"/>
    <m/>
    <m/>
    <n v="2270"/>
    <n v="1867"/>
    <n v="4831.7600006759167"/>
    <n v="3801"/>
  </r>
  <r>
    <x v="0"/>
    <d v="2018-01-01T00:00:00"/>
    <x v="3"/>
    <n v="13"/>
    <x v="0"/>
    <n v="1612"/>
    <n v="1531"/>
    <n v="1531"/>
    <m/>
    <m/>
    <n v="2422"/>
    <n v="1867"/>
    <n v="4875.7600003376601"/>
    <n v="3953"/>
  </r>
  <r>
    <x v="0"/>
    <d v="2018-01-01T00:00:00"/>
    <x v="3"/>
    <n v="14"/>
    <x v="0"/>
    <n v="1612"/>
    <n v="1531"/>
    <n v="1531"/>
    <m/>
    <m/>
    <n v="2422"/>
    <n v="1867"/>
    <n v="4889.7600006759167"/>
    <n v="3953"/>
  </r>
  <r>
    <x v="0"/>
    <d v="2018-01-01T00:00:00"/>
    <x v="4"/>
    <n v="15"/>
    <x v="0"/>
    <n v="1418"/>
    <n v="1420"/>
    <n v="1420"/>
    <m/>
    <m/>
    <n v="3100"/>
    <n v="1642"/>
    <n v="4863.7600006759167"/>
    <n v="4520"/>
  </r>
  <r>
    <x v="0"/>
    <d v="2018-01-01T00:00:00"/>
    <x v="4"/>
    <n v="16"/>
    <x v="0"/>
    <n v="1418"/>
    <n v="1420"/>
    <n v="1420"/>
    <m/>
    <m/>
    <n v="3100"/>
    <n v="1642"/>
    <n v="4773.7999993264675"/>
    <n v="4520"/>
  </r>
  <r>
    <x v="0"/>
    <d v="2018-01-01T00:00:00"/>
    <x v="4"/>
    <n v="17"/>
    <x v="0"/>
    <n v="1418"/>
    <n v="1420"/>
    <n v="1420"/>
    <m/>
    <m/>
    <n v="3100"/>
    <n v="1642"/>
    <n v="4646.7200003266335"/>
    <n v="4520"/>
  </r>
  <r>
    <x v="0"/>
    <d v="2018-01-01T00:00:00"/>
    <x v="4"/>
    <n v="18"/>
    <x v="0"/>
    <n v="1418"/>
    <n v="1420"/>
    <n v="1420"/>
    <m/>
    <m/>
    <n v="3100"/>
    <n v="1642"/>
    <n v="4533.5200003385544"/>
    <n v="4520"/>
  </r>
  <r>
    <x v="0"/>
    <d v="2018-01-01T00:00:00"/>
    <x v="5"/>
    <n v="19"/>
    <x v="0"/>
    <n v="1901"/>
    <n v="2047"/>
    <n v="2047"/>
    <m/>
    <m/>
    <n v="1850"/>
    <n v="1933"/>
    <n v="4842.6088889042539"/>
    <n v="3897"/>
  </r>
  <r>
    <x v="0"/>
    <d v="2018-01-01T00:00:00"/>
    <x v="5"/>
    <n v="20"/>
    <x v="0"/>
    <n v="1901"/>
    <n v="2047"/>
    <n v="2047"/>
    <m/>
    <m/>
    <n v="1850"/>
    <n v="1933"/>
    <n v="5023.3437777325507"/>
    <n v="3897"/>
  </r>
  <r>
    <x v="0"/>
    <d v="2018-01-01T00:00:00"/>
    <x v="5"/>
    <n v="21"/>
    <x v="0"/>
    <n v="1901"/>
    <n v="2047"/>
    <n v="2047"/>
    <m/>
    <m/>
    <n v="1850"/>
    <n v="1933"/>
    <n v="4968.3959998870887"/>
    <n v="3897"/>
  </r>
  <r>
    <x v="0"/>
    <d v="2018-01-01T00:00:00"/>
    <x v="5"/>
    <n v="22"/>
    <x v="0"/>
    <n v="1901"/>
    <n v="2047"/>
    <n v="2047"/>
    <m/>
    <m/>
    <n v="1850"/>
    <n v="1933"/>
    <n v="5031.1199999153614"/>
    <n v="3897"/>
  </r>
  <r>
    <x v="0"/>
    <d v="2018-01-01T00:00:00"/>
    <x v="0"/>
    <n v="23"/>
    <x v="0"/>
    <n v="1196"/>
    <n v="1169"/>
    <n v="1169"/>
    <m/>
    <m/>
    <n v="2249"/>
    <n v="1323"/>
    <n v="5028.999999910593"/>
    <n v="3418"/>
  </r>
  <r>
    <x v="0"/>
    <d v="2018-01-01T00:00:00"/>
    <x v="0"/>
    <n v="24"/>
    <x v="0"/>
    <n v="1196"/>
    <n v="1169"/>
    <n v="1169"/>
    <m/>
    <m/>
    <n v="2249"/>
    <n v="1323"/>
    <n v="5005.9999997317791"/>
    <n v="3418"/>
  </r>
  <r>
    <x v="1"/>
    <d v="2018-02-01T00:00:00"/>
    <x v="0"/>
    <n v="1"/>
    <x v="0"/>
    <n v="1238"/>
    <n v="1190"/>
    <n v="1190"/>
    <m/>
    <m/>
    <n v="2433"/>
    <n v="1565"/>
    <n v="4981.1306665470202"/>
    <n v="3623"/>
  </r>
  <r>
    <x v="1"/>
    <d v="2018-02-01T00:00:00"/>
    <x v="0"/>
    <n v="2"/>
    <x v="0"/>
    <n v="1238"/>
    <n v="1190"/>
    <n v="1190"/>
    <m/>
    <m/>
    <n v="2433"/>
    <n v="1565"/>
    <n v="5002.1999997533858"/>
    <n v="3623"/>
  </r>
  <r>
    <x v="1"/>
    <d v="2018-02-01T00:00:00"/>
    <x v="1"/>
    <n v="3"/>
    <x v="0"/>
    <n v="1402"/>
    <n v="1257"/>
    <n v="1257"/>
    <m/>
    <m/>
    <n v="2571"/>
    <n v="1401"/>
    <n v="4961.6933331117034"/>
    <n v="3828"/>
  </r>
  <r>
    <x v="1"/>
    <d v="2018-02-01T00:00:00"/>
    <x v="1"/>
    <n v="4"/>
    <x v="0"/>
    <n v="1402"/>
    <n v="1257"/>
    <n v="1257"/>
    <m/>
    <m/>
    <n v="2571"/>
    <n v="1401"/>
    <n v="4944.6399998535717"/>
    <n v="3828"/>
  </r>
  <r>
    <x v="1"/>
    <d v="2018-02-01T00:00:00"/>
    <x v="1"/>
    <n v="5"/>
    <x v="0"/>
    <n v="1402"/>
    <n v="1257"/>
    <n v="1257"/>
    <m/>
    <m/>
    <n v="2571"/>
    <n v="1401"/>
    <n v="4825.9826665014025"/>
    <n v="3828"/>
  </r>
  <r>
    <x v="1"/>
    <d v="2018-02-01T00:00:00"/>
    <x v="1"/>
    <n v="6"/>
    <x v="0"/>
    <n v="1402"/>
    <n v="1257"/>
    <n v="1257"/>
    <m/>
    <m/>
    <n v="2571"/>
    <n v="1401"/>
    <n v="4670.8000009208918"/>
    <n v="3828"/>
  </r>
  <r>
    <x v="1"/>
    <d v="2018-02-01T00:00:00"/>
    <x v="2"/>
    <n v="7"/>
    <x v="0"/>
    <n v="2128"/>
    <n v="1984"/>
    <n v="1984"/>
    <m/>
    <m/>
    <n v="2064"/>
    <n v="1818"/>
    <n v="4525.6800000965595"/>
    <n v="4048"/>
  </r>
  <r>
    <x v="1"/>
    <d v="2018-02-01T00:00:00"/>
    <x v="2"/>
    <n v="8"/>
    <x v="0"/>
    <n v="2128"/>
    <n v="1984"/>
    <n v="1984"/>
    <m/>
    <m/>
    <n v="2064"/>
    <n v="1818"/>
    <n v="4838.9199998676777"/>
    <n v="4048"/>
  </r>
  <r>
    <x v="1"/>
    <d v="2018-02-01T00:00:00"/>
    <x v="2"/>
    <n v="9"/>
    <x v="0"/>
    <n v="2128"/>
    <n v="1984"/>
    <n v="1984"/>
    <m/>
    <m/>
    <n v="2064"/>
    <n v="1818"/>
    <n v="4828.3557777270671"/>
    <n v="4048"/>
  </r>
  <r>
    <x v="1"/>
    <d v="2018-02-01T00:00:00"/>
    <x v="2"/>
    <n v="10"/>
    <x v="0"/>
    <n v="2128"/>
    <n v="1984"/>
    <n v="1984"/>
    <m/>
    <m/>
    <n v="2064"/>
    <n v="1818"/>
    <n v="4828.8399999439716"/>
    <n v="4048"/>
  </r>
  <r>
    <x v="1"/>
    <d v="2018-02-01T00:00:00"/>
    <x v="3"/>
    <n v="11"/>
    <x v="0"/>
    <n v="1612"/>
    <n v="1632"/>
    <n v="1632"/>
    <m/>
    <m/>
    <n v="2478"/>
    <n v="2034"/>
    <n v="4854.1199997961521"/>
    <n v="4110"/>
  </r>
  <r>
    <x v="1"/>
    <d v="2018-02-01T00:00:00"/>
    <x v="3"/>
    <n v="12"/>
    <x v="0"/>
    <n v="1612"/>
    <n v="1632"/>
    <n v="1632"/>
    <m/>
    <m/>
    <n v="2478"/>
    <n v="2034"/>
    <n v="4836.0000007301569"/>
    <n v="4110"/>
  </r>
  <r>
    <x v="1"/>
    <d v="2018-02-01T00:00:00"/>
    <x v="3"/>
    <n v="13"/>
    <x v="0"/>
    <n v="1612"/>
    <n v="1632"/>
    <n v="1632"/>
    <m/>
    <m/>
    <n v="2370"/>
    <n v="2034"/>
    <n v="4758.8000002503395"/>
    <n v="4002"/>
  </r>
  <r>
    <x v="1"/>
    <d v="2018-02-01T00:00:00"/>
    <x v="3"/>
    <n v="14"/>
    <x v="0"/>
    <n v="1612"/>
    <n v="1632"/>
    <n v="1632"/>
    <m/>
    <m/>
    <n v="2370"/>
    <n v="2034"/>
    <n v="4793.6400006085632"/>
    <n v="4002"/>
  </r>
  <r>
    <x v="1"/>
    <d v="2018-02-01T00:00:00"/>
    <x v="4"/>
    <n v="15"/>
    <x v="0"/>
    <n v="1667"/>
    <n v="1636"/>
    <n v="1636"/>
    <m/>
    <m/>
    <n v="3481"/>
    <n v="2085"/>
    <n v="4785.8400006741285"/>
    <n v="5117"/>
  </r>
  <r>
    <x v="1"/>
    <d v="2018-02-01T00:00:00"/>
    <x v="4"/>
    <n v="16"/>
    <x v="0"/>
    <n v="1667"/>
    <n v="1636"/>
    <n v="1636"/>
    <m/>
    <m/>
    <n v="3481"/>
    <n v="2085"/>
    <n v="4754.7999993264675"/>
    <n v="5117"/>
  </r>
  <r>
    <x v="1"/>
    <d v="2018-02-01T00:00:00"/>
    <x v="4"/>
    <n v="17"/>
    <x v="0"/>
    <n v="1667"/>
    <n v="1636"/>
    <n v="1636"/>
    <m/>
    <m/>
    <n v="3481"/>
    <n v="2085"/>
    <n v="4661.22566729337"/>
    <n v="5117"/>
  </r>
  <r>
    <x v="1"/>
    <d v="2018-02-01T00:00:00"/>
    <x v="4"/>
    <n v="18"/>
    <x v="0"/>
    <n v="1667"/>
    <n v="1636"/>
    <n v="1636"/>
    <m/>
    <m/>
    <n v="3481"/>
    <n v="2085"/>
    <n v="4588.4009999724731"/>
    <n v="5117"/>
  </r>
  <r>
    <x v="1"/>
    <d v="2018-02-01T00:00:00"/>
    <x v="5"/>
    <n v="19"/>
    <x v="0"/>
    <n v="1752"/>
    <n v="1926"/>
    <n v="1926"/>
    <m/>
    <m/>
    <n v="2478"/>
    <n v="2102"/>
    <n v="4696.1977777128413"/>
    <n v="4404"/>
  </r>
  <r>
    <x v="1"/>
    <d v="2018-02-01T00:00:00"/>
    <x v="5"/>
    <n v="20"/>
    <x v="0"/>
    <n v="1752"/>
    <n v="1926"/>
    <n v="1926"/>
    <m/>
    <m/>
    <n v="2478"/>
    <n v="2102"/>
    <n v="4968.9826666424669"/>
    <n v="4404"/>
  </r>
  <r>
    <x v="1"/>
    <d v="2018-02-01T00:00:00"/>
    <x v="5"/>
    <n v="21"/>
    <x v="0"/>
    <n v="1752"/>
    <n v="1926"/>
    <n v="1926"/>
    <m/>
    <m/>
    <n v="2478"/>
    <n v="2102"/>
    <n v="4955.197777558863"/>
    <n v="4404"/>
  </r>
  <r>
    <x v="1"/>
    <d v="2018-02-01T00:00:00"/>
    <x v="5"/>
    <n v="22"/>
    <x v="0"/>
    <n v="1752"/>
    <n v="1926"/>
    <n v="1926"/>
    <m/>
    <m/>
    <n v="2478"/>
    <n v="2102"/>
    <n v="5027.7044444223247"/>
    <n v="4404"/>
  </r>
  <r>
    <x v="1"/>
    <d v="2018-02-01T00:00:00"/>
    <x v="0"/>
    <n v="23"/>
    <x v="0"/>
    <n v="1238"/>
    <n v="1190"/>
    <n v="1190"/>
    <m/>
    <m/>
    <n v="2625"/>
    <n v="1565"/>
    <n v="4966.0399999171495"/>
    <n v="3815"/>
  </r>
  <r>
    <x v="1"/>
    <d v="2018-02-01T00:00:00"/>
    <x v="0"/>
    <n v="24"/>
    <x v="0"/>
    <n v="1238"/>
    <n v="1190"/>
    <n v="1190"/>
    <m/>
    <m/>
    <n v="2625"/>
    <n v="1565"/>
    <n v="5046.1199997365475"/>
    <n v="3815"/>
  </r>
  <r>
    <x v="2"/>
    <d v="2018-03-01T00:00:00"/>
    <x v="0"/>
    <n v="1"/>
    <x v="0"/>
    <n v="1222"/>
    <n v="1136"/>
    <n v="1136"/>
    <m/>
    <m/>
    <n v="2225"/>
    <n v="1293"/>
    <n v="4907.6120004400609"/>
    <n v="3361"/>
  </r>
  <r>
    <x v="2"/>
    <d v="2018-03-01T00:00:00"/>
    <x v="0"/>
    <n v="2"/>
    <x v="0"/>
    <n v="1222"/>
    <n v="1136"/>
    <n v="1136"/>
    <m/>
    <m/>
    <n v="2225"/>
    <n v="1293"/>
    <n v="4955.839999884367"/>
    <n v="3361"/>
  </r>
  <r>
    <x v="2"/>
    <d v="2018-03-01T00:00:00"/>
    <x v="1"/>
    <n v="3"/>
    <x v="0"/>
    <n v="1221"/>
    <n v="1327"/>
    <n v="1327"/>
    <m/>
    <m/>
    <n v="2355"/>
    <n v="1885"/>
    <n v="4976.839999884367"/>
    <n v="3682"/>
  </r>
  <r>
    <x v="2"/>
    <d v="2018-03-01T00:00:00"/>
    <x v="1"/>
    <n v="4"/>
    <x v="0"/>
    <n v="1221"/>
    <n v="1327"/>
    <n v="1327"/>
    <m/>
    <m/>
    <n v="2355"/>
    <n v="1885"/>
    <n v="4949.8400003612041"/>
    <n v="3682"/>
  </r>
  <r>
    <x v="2"/>
    <d v="2018-03-01T00:00:00"/>
    <x v="1"/>
    <n v="5"/>
    <x v="0"/>
    <n v="1221"/>
    <n v="1327"/>
    <n v="1327"/>
    <m/>
    <m/>
    <n v="2355"/>
    <n v="1885"/>
    <n v="4900.839999884367"/>
    <n v="3682"/>
  </r>
  <r>
    <x v="2"/>
    <d v="2018-03-01T00:00:00"/>
    <x v="1"/>
    <n v="6"/>
    <x v="0"/>
    <n v="1221"/>
    <n v="1327"/>
    <n v="1327"/>
    <m/>
    <m/>
    <n v="2355"/>
    <n v="1885"/>
    <n v="4763.3638889268041"/>
    <n v="3682"/>
  </r>
  <r>
    <x v="2"/>
    <d v="2018-03-01T00:00:00"/>
    <x v="2"/>
    <n v="7"/>
    <x v="0"/>
    <n v="1773"/>
    <n v="1816"/>
    <n v="1816"/>
    <m/>
    <m/>
    <n v="2078"/>
    <n v="2130"/>
    <n v="4677.1150001560645"/>
    <n v="3894"/>
  </r>
  <r>
    <x v="2"/>
    <d v="2018-03-01T00:00:00"/>
    <x v="2"/>
    <n v="8"/>
    <x v="0"/>
    <n v="1773"/>
    <n v="1816"/>
    <n v="1816"/>
    <m/>
    <m/>
    <n v="2078"/>
    <n v="2130"/>
    <n v="4808.839999884367"/>
    <n v="3894"/>
  </r>
  <r>
    <x v="2"/>
    <d v="2018-03-01T00:00:00"/>
    <x v="2"/>
    <n v="9"/>
    <x v="0"/>
    <n v="1773"/>
    <n v="1816"/>
    <n v="1816"/>
    <m/>
    <m/>
    <n v="2078"/>
    <n v="2130"/>
    <n v="4852.0786665367586"/>
    <n v="3894"/>
  </r>
  <r>
    <x v="2"/>
    <d v="2018-03-01T00:00:00"/>
    <x v="2"/>
    <n v="10"/>
    <x v="0"/>
    <n v="1773"/>
    <n v="1816"/>
    <n v="1816"/>
    <m/>
    <m/>
    <n v="2078"/>
    <n v="2130"/>
    <n v="4760.3333335777124"/>
    <n v="3894"/>
  </r>
  <r>
    <x v="2"/>
    <d v="2018-03-01T00:00:00"/>
    <x v="3"/>
    <n v="11"/>
    <x v="0"/>
    <n v="1734"/>
    <n v="1770"/>
    <n v="1770"/>
    <m/>
    <m/>
    <n v="2037"/>
    <n v="2612"/>
    <n v="4754.6333337644737"/>
    <n v="3807"/>
  </r>
  <r>
    <x v="2"/>
    <d v="2018-03-01T00:00:00"/>
    <x v="3"/>
    <n v="12"/>
    <x v="0"/>
    <n v="1734"/>
    <n v="1770"/>
    <n v="1770"/>
    <m/>
    <m/>
    <n v="2037"/>
    <n v="2612"/>
    <n v="4775.3500002086166"/>
    <n v="3807"/>
  </r>
  <r>
    <x v="2"/>
    <d v="2018-03-01T00:00:00"/>
    <x v="3"/>
    <n v="13"/>
    <x v="0"/>
    <n v="1734"/>
    <n v="1770"/>
    <n v="1770"/>
    <m/>
    <m/>
    <n v="1918"/>
    <n v="2612"/>
    <n v="4727.824500286828"/>
    <n v="3688"/>
  </r>
  <r>
    <x v="2"/>
    <d v="2018-03-01T00:00:00"/>
    <x v="3"/>
    <n v="14"/>
    <x v="0"/>
    <n v="1734"/>
    <n v="1770"/>
    <n v="1770"/>
    <m/>
    <m/>
    <n v="1918"/>
    <n v="2612"/>
    <n v="4753.3480006414156"/>
    <n v="3688"/>
  </r>
  <r>
    <x v="2"/>
    <d v="2018-03-01T00:00:00"/>
    <x v="4"/>
    <n v="15"/>
    <x v="0"/>
    <n v="1204"/>
    <n v="1390"/>
    <n v="1390"/>
    <m/>
    <m/>
    <n v="2921"/>
    <n v="2319"/>
    <n v="4768.166665791472"/>
    <n v="4311"/>
  </r>
  <r>
    <x v="2"/>
    <d v="2018-03-01T00:00:00"/>
    <x v="4"/>
    <n v="16"/>
    <x v="0"/>
    <n v="1204"/>
    <n v="1390"/>
    <n v="1390"/>
    <m/>
    <m/>
    <n v="2921"/>
    <n v="2319"/>
    <n v="4757.3253331651285"/>
    <n v="4311"/>
  </r>
  <r>
    <x v="2"/>
    <d v="2018-03-01T00:00:00"/>
    <x v="4"/>
    <n v="17"/>
    <x v="0"/>
    <n v="1204"/>
    <n v="1390"/>
    <n v="1390"/>
    <m/>
    <m/>
    <n v="2921"/>
    <n v="2319"/>
    <n v="4645.5715003165105"/>
    <n v="4311"/>
  </r>
  <r>
    <x v="2"/>
    <d v="2018-03-01T00:00:00"/>
    <x v="4"/>
    <n v="18"/>
    <x v="0"/>
    <n v="1204"/>
    <n v="1390"/>
    <n v="1390"/>
    <m/>
    <m/>
    <n v="2921"/>
    <n v="2319"/>
    <n v="4661.1783894571163"/>
    <n v="4311"/>
  </r>
  <r>
    <x v="2"/>
    <d v="2018-03-01T00:00:00"/>
    <x v="5"/>
    <n v="19"/>
    <x v="0"/>
    <n v="1615"/>
    <n v="1560"/>
    <n v="1560"/>
    <m/>
    <m/>
    <n v="2060"/>
    <n v="1625"/>
    <n v="4619.9539999037979"/>
    <n v="3620"/>
  </r>
  <r>
    <x v="2"/>
    <d v="2018-03-01T00:00:00"/>
    <x v="5"/>
    <n v="20"/>
    <x v="0"/>
    <n v="1615"/>
    <n v="1560"/>
    <n v="1560"/>
    <m/>
    <m/>
    <n v="2060"/>
    <n v="1625"/>
    <n v="4697.5516667753454"/>
    <n v="3620"/>
  </r>
  <r>
    <x v="2"/>
    <d v="2018-03-01T00:00:00"/>
    <x v="5"/>
    <n v="21"/>
    <x v="0"/>
    <n v="1615"/>
    <n v="1560"/>
    <n v="1560"/>
    <m/>
    <m/>
    <n v="2060"/>
    <n v="1625"/>
    <n v="4956.7000004142519"/>
    <n v="3620"/>
  </r>
  <r>
    <x v="2"/>
    <d v="2018-03-01T00:00:00"/>
    <x v="5"/>
    <n v="22"/>
    <x v="0"/>
    <n v="1615"/>
    <n v="1560"/>
    <n v="1560"/>
    <m/>
    <m/>
    <n v="2060"/>
    <n v="1625"/>
    <n v="4998.839999884367"/>
    <n v="3620"/>
  </r>
  <r>
    <x v="2"/>
    <d v="2018-03-01T00:00:00"/>
    <x v="0"/>
    <n v="23"/>
    <x v="0"/>
    <n v="1222"/>
    <n v="1136"/>
    <n v="1136"/>
    <m/>
    <m/>
    <n v="2375"/>
    <n v="1293"/>
    <n v="4913.8936663843688"/>
    <n v="3511"/>
  </r>
  <r>
    <x v="2"/>
    <d v="2018-03-01T00:00:00"/>
    <x v="0"/>
    <n v="24"/>
    <x v="0"/>
    <n v="1222"/>
    <n v="1136"/>
    <n v="1136"/>
    <m/>
    <m/>
    <n v="2375"/>
    <n v="1293"/>
    <n v="4993.4861115162566"/>
    <n v="3511"/>
  </r>
  <r>
    <x v="3"/>
    <d v="2018-04-01T00:00:00"/>
    <x v="0"/>
    <n v="1"/>
    <x v="0"/>
    <n v="1128"/>
    <n v="1196"/>
    <n v="1196"/>
    <m/>
    <m/>
    <n v="2663"/>
    <n v="1763"/>
    <n v="4994.839999884367"/>
    <n v="3859"/>
  </r>
  <r>
    <x v="3"/>
    <d v="2018-04-01T00:00:00"/>
    <x v="0"/>
    <n v="2"/>
    <x v="0"/>
    <n v="1128"/>
    <n v="1196"/>
    <n v="1196"/>
    <m/>
    <m/>
    <n v="2663"/>
    <n v="1763"/>
    <n v="5012.799999922514"/>
    <n v="3859"/>
  </r>
  <r>
    <x v="3"/>
    <d v="2018-04-01T00:00:00"/>
    <x v="1"/>
    <n v="3"/>
    <x v="0"/>
    <n v="1409"/>
    <n v="1379"/>
    <n v="1379"/>
    <m/>
    <m/>
    <n v="2712"/>
    <n v="1839"/>
    <n v="5012.799999922514"/>
    <n v="4091"/>
  </r>
  <r>
    <x v="3"/>
    <d v="2018-04-01T00:00:00"/>
    <x v="1"/>
    <n v="4"/>
    <x v="0"/>
    <n v="1409"/>
    <n v="1379"/>
    <n v="1379"/>
    <m/>
    <m/>
    <n v="2712"/>
    <n v="1839"/>
    <n v="4949.3688887506723"/>
    <n v="4091"/>
  </r>
  <r>
    <x v="3"/>
    <d v="2018-04-01T00:00:00"/>
    <x v="1"/>
    <n v="5"/>
    <x v="0"/>
    <n v="1409"/>
    <n v="1379"/>
    <n v="1379"/>
    <m/>
    <m/>
    <n v="2712"/>
    <n v="1839"/>
    <n v="4936.0795554464057"/>
    <n v="4091"/>
  </r>
  <r>
    <x v="3"/>
    <d v="2018-04-01T00:00:00"/>
    <x v="1"/>
    <n v="6"/>
    <x v="0"/>
    <n v="1409"/>
    <n v="1379"/>
    <n v="1379"/>
    <m/>
    <m/>
    <n v="2712"/>
    <n v="1839"/>
    <n v="4809.9999998509884"/>
    <n v="4091"/>
  </r>
  <r>
    <x v="3"/>
    <d v="2018-04-01T00:00:00"/>
    <x v="2"/>
    <n v="7"/>
    <x v="0"/>
    <n v="1810"/>
    <n v="1820"/>
    <n v="1820"/>
    <m/>
    <m/>
    <n v="2574"/>
    <n v="2501"/>
    <n v="4689.9200000613928"/>
    <n v="4394"/>
  </r>
  <r>
    <x v="3"/>
    <d v="2018-04-01T00:00:00"/>
    <x v="2"/>
    <n v="8"/>
    <x v="0"/>
    <n v="1810"/>
    <n v="1820"/>
    <n v="1820"/>
    <m/>
    <m/>
    <n v="2574"/>
    <n v="2501"/>
    <n v="4893.1555553774042"/>
    <n v="4394"/>
  </r>
  <r>
    <x v="3"/>
    <d v="2018-04-01T00:00:00"/>
    <x v="2"/>
    <n v="9"/>
    <x v="0"/>
    <n v="1810"/>
    <n v="1820"/>
    <n v="1820"/>
    <m/>
    <m/>
    <n v="2574"/>
    <n v="2501"/>
    <n v="4844.1555553774042"/>
    <n v="4394"/>
  </r>
  <r>
    <x v="3"/>
    <d v="2018-04-01T00:00:00"/>
    <x v="2"/>
    <n v="10"/>
    <x v="0"/>
    <n v="1810"/>
    <n v="1820"/>
    <n v="1820"/>
    <m/>
    <m/>
    <n v="2574"/>
    <n v="2501"/>
    <n v="4752.8276665796839"/>
    <n v="4394"/>
  </r>
  <r>
    <x v="3"/>
    <d v="2018-04-01T00:00:00"/>
    <x v="3"/>
    <n v="11"/>
    <x v="0"/>
    <n v="1256"/>
    <n v="1540"/>
    <n v="1540"/>
    <m/>
    <m/>
    <n v="2597"/>
    <n v="2443"/>
    <n v="4797.7893332034346"/>
    <n v="4137"/>
  </r>
  <r>
    <x v="3"/>
    <d v="2018-04-01T00:00:00"/>
    <x v="3"/>
    <n v="12"/>
    <x v="0"/>
    <n v="1256"/>
    <n v="1540"/>
    <n v="1540"/>
    <m/>
    <m/>
    <n v="2597"/>
    <n v="2443"/>
    <n v="4742.3787779668965"/>
    <n v="4137"/>
  </r>
  <r>
    <x v="3"/>
    <d v="2018-04-01T00:00:00"/>
    <x v="3"/>
    <n v="13"/>
    <x v="0"/>
    <n v="1256"/>
    <n v="1540"/>
    <n v="1540"/>
    <m/>
    <m/>
    <n v="2599"/>
    <n v="2443"/>
    <n v="4742.7300002207357"/>
    <n v="4139"/>
  </r>
  <r>
    <x v="3"/>
    <d v="2018-04-01T00:00:00"/>
    <x v="3"/>
    <n v="14"/>
    <x v="0"/>
    <n v="1256"/>
    <n v="1540"/>
    <n v="1540"/>
    <m/>
    <m/>
    <n v="2599"/>
    <n v="2443"/>
    <n v="4741.6050000667574"/>
    <n v="4139"/>
  </r>
  <r>
    <x v="3"/>
    <d v="2018-04-01T00:00:00"/>
    <x v="4"/>
    <n v="15"/>
    <x v="0"/>
    <n v="1290"/>
    <n v="1530"/>
    <n v="1530"/>
    <m/>
    <m/>
    <n v="2509"/>
    <n v="2191"/>
    <n v="4737.2466664686799"/>
    <n v="4039"/>
  </r>
  <r>
    <x v="3"/>
    <d v="2018-04-01T00:00:00"/>
    <x v="4"/>
    <n v="16"/>
    <x v="0"/>
    <n v="1290"/>
    <n v="1530"/>
    <n v="1530"/>
    <m/>
    <m/>
    <n v="2509"/>
    <n v="2191"/>
    <n v="4738.238722932525"/>
    <n v="4039"/>
  </r>
  <r>
    <x v="3"/>
    <d v="2018-04-01T00:00:00"/>
    <x v="4"/>
    <n v="17"/>
    <x v="0"/>
    <n v="1290"/>
    <n v="1530"/>
    <n v="1530"/>
    <m/>
    <m/>
    <n v="2509"/>
    <n v="2191"/>
    <n v="4729.3933896468334"/>
    <n v="4039"/>
  </r>
  <r>
    <x v="3"/>
    <d v="2018-04-01T00:00:00"/>
    <x v="4"/>
    <n v="18"/>
    <x v="0"/>
    <n v="1290"/>
    <n v="1530"/>
    <n v="1530"/>
    <m/>
    <m/>
    <n v="2509"/>
    <n v="2191"/>
    <n v="4699.7138893020647"/>
    <n v="4039"/>
  </r>
  <r>
    <x v="3"/>
    <d v="2018-04-01T00:00:00"/>
    <x v="5"/>
    <n v="19"/>
    <x v="0"/>
    <n v="1770"/>
    <n v="1718"/>
    <n v="1718"/>
    <m/>
    <m/>
    <n v="2039"/>
    <n v="1537"/>
    <n v="4675.5186667879425"/>
    <n v="3757"/>
  </r>
  <r>
    <x v="3"/>
    <d v="2018-04-01T00:00:00"/>
    <x v="5"/>
    <n v="20"/>
    <x v="0"/>
    <n v="1770"/>
    <n v="1718"/>
    <n v="1718"/>
    <m/>
    <m/>
    <n v="2039"/>
    <n v="1537"/>
    <n v="4728.7533336691558"/>
    <n v="3757"/>
  </r>
  <r>
    <x v="3"/>
    <d v="2018-04-01T00:00:00"/>
    <x v="5"/>
    <n v="21"/>
    <x v="0"/>
    <n v="1770"/>
    <n v="1718"/>
    <n v="1718"/>
    <m/>
    <m/>
    <n v="2039"/>
    <n v="1537"/>
    <n v="4896.8000000774864"/>
    <n v="3757"/>
  </r>
  <r>
    <x v="3"/>
    <d v="2018-04-01T00:00:00"/>
    <x v="5"/>
    <n v="22"/>
    <x v="0"/>
    <n v="1770"/>
    <n v="1718"/>
    <n v="1718"/>
    <m/>
    <m/>
    <n v="2039"/>
    <n v="1537"/>
    <n v="4930.7229999949532"/>
    <n v="3757"/>
  </r>
  <r>
    <x v="3"/>
    <d v="2018-04-01T00:00:00"/>
    <x v="0"/>
    <n v="23"/>
    <x v="0"/>
    <n v="1128"/>
    <n v="1196"/>
    <n v="1196"/>
    <m/>
    <m/>
    <n v="2936"/>
    <n v="1763"/>
    <n v="5035.926666562259"/>
    <n v="4132"/>
  </r>
  <r>
    <x v="3"/>
    <d v="2018-04-01T00:00:00"/>
    <x v="0"/>
    <n v="24"/>
    <x v="0"/>
    <n v="1128"/>
    <n v="1196"/>
    <n v="1196"/>
    <m/>
    <m/>
    <n v="2936"/>
    <n v="1763"/>
    <n v="4984.9199998825788"/>
    <n v="4132"/>
  </r>
  <r>
    <x v="4"/>
    <d v="2018-05-01T00:00:00"/>
    <x v="0"/>
    <n v="1"/>
    <x v="0"/>
    <n v="1061"/>
    <n v="1076"/>
    <n v="1076"/>
    <m/>
    <m/>
    <n v="2823"/>
    <n v="1795"/>
    <n v="5009.839999884367"/>
    <n v="3899"/>
  </r>
  <r>
    <x v="4"/>
    <d v="2018-05-01T00:00:00"/>
    <x v="0"/>
    <n v="2"/>
    <x v="0"/>
    <n v="1061"/>
    <n v="1076"/>
    <n v="1076"/>
    <m/>
    <m/>
    <n v="2823"/>
    <n v="1795"/>
    <n v="4943.799999922514"/>
    <n v="3899"/>
  </r>
  <r>
    <x v="4"/>
    <d v="2018-05-01T00:00:00"/>
    <x v="1"/>
    <n v="3"/>
    <x v="0"/>
    <n v="1409"/>
    <n v="1314"/>
    <n v="1314"/>
    <m/>
    <m/>
    <n v="3028"/>
    <n v="2306"/>
    <n v="4953.0100002676245"/>
    <n v="4342"/>
  </r>
  <r>
    <x v="4"/>
    <d v="2018-05-01T00:00:00"/>
    <x v="1"/>
    <n v="4"/>
    <x v="0"/>
    <n v="1409"/>
    <n v="1314"/>
    <n v="1314"/>
    <m/>
    <m/>
    <n v="3028"/>
    <n v="2306"/>
    <n v="4942.6399999250971"/>
    <n v="4342"/>
  </r>
  <r>
    <x v="4"/>
    <d v="2018-05-01T00:00:00"/>
    <x v="1"/>
    <n v="5"/>
    <x v="0"/>
    <n v="1409"/>
    <n v="1314"/>
    <n v="1314"/>
    <m/>
    <m/>
    <n v="3028"/>
    <n v="2306"/>
    <n v="4921.5839998841284"/>
    <n v="4342"/>
  </r>
  <r>
    <x v="4"/>
    <d v="2018-05-01T00:00:00"/>
    <x v="1"/>
    <n v="6"/>
    <x v="0"/>
    <n v="1409"/>
    <n v="1314"/>
    <n v="1314"/>
    <m/>
    <m/>
    <n v="3028"/>
    <n v="2306"/>
    <n v="4846.799999922514"/>
    <n v="4342"/>
  </r>
  <r>
    <x v="4"/>
    <d v="2018-05-01T00:00:00"/>
    <x v="2"/>
    <n v="7"/>
    <x v="0"/>
    <n v="2048"/>
    <n v="1881"/>
    <n v="1881"/>
    <m/>
    <m/>
    <n v="3079"/>
    <n v="2618"/>
    <n v="4698.799999922514"/>
    <n v="4960"/>
  </r>
  <r>
    <x v="4"/>
    <d v="2018-05-01T00:00:00"/>
    <x v="2"/>
    <n v="8"/>
    <x v="0"/>
    <n v="2048"/>
    <n v="1881"/>
    <n v="1881"/>
    <m/>
    <m/>
    <n v="3079"/>
    <n v="2618"/>
    <n v="4852.5662221262855"/>
    <n v="4960"/>
  </r>
  <r>
    <x v="4"/>
    <d v="2018-05-01T00:00:00"/>
    <x v="2"/>
    <n v="9"/>
    <x v="0"/>
    <n v="2048"/>
    <n v="1881"/>
    <n v="1881"/>
    <m/>
    <m/>
    <n v="3079"/>
    <n v="2618"/>
    <n v="4805.799999922514"/>
    <n v="4960"/>
  </r>
  <r>
    <x v="4"/>
    <d v="2018-05-01T00:00:00"/>
    <x v="2"/>
    <n v="10"/>
    <x v="0"/>
    <n v="2048"/>
    <n v="1881"/>
    <n v="1881"/>
    <m/>
    <m/>
    <n v="3079"/>
    <n v="2618"/>
    <n v="4707.839999884367"/>
    <n v="4960"/>
  </r>
  <r>
    <x v="4"/>
    <d v="2018-05-01T00:00:00"/>
    <x v="3"/>
    <n v="11"/>
    <x v="0"/>
    <n v="1663"/>
    <n v="1686"/>
    <n v="1686"/>
    <m/>
    <m/>
    <n v="3243"/>
    <n v="2558"/>
    <n v="4630.4491110345971"/>
    <n v="4929"/>
  </r>
  <r>
    <x v="4"/>
    <d v="2018-05-01T00:00:00"/>
    <x v="3"/>
    <n v="12"/>
    <x v="0"/>
    <n v="1663"/>
    <n v="1686"/>
    <n v="1686"/>
    <m/>
    <m/>
    <n v="3243"/>
    <n v="2558"/>
    <n v="4644.6400001943111"/>
    <n v="4929"/>
  </r>
  <r>
    <x v="4"/>
    <d v="2018-05-01T00:00:00"/>
    <x v="3"/>
    <n v="13"/>
    <x v="0"/>
    <n v="1663"/>
    <n v="1686"/>
    <n v="1686"/>
    <m/>
    <m/>
    <n v="3308"/>
    <n v="2558"/>
    <n v="4674.5160002633929"/>
    <n v="4994"/>
  </r>
  <r>
    <x v="4"/>
    <d v="2018-05-01T00:00:00"/>
    <x v="3"/>
    <n v="14"/>
    <x v="0"/>
    <n v="1663"/>
    <n v="1686"/>
    <n v="1686"/>
    <m/>
    <m/>
    <n v="3308"/>
    <n v="2558"/>
    <n v="4699.1000003710387"/>
    <n v="4994"/>
  </r>
  <r>
    <x v="4"/>
    <d v="2018-05-01T00:00:00"/>
    <x v="4"/>
    <n v="15"/>
    <x v="0"/>
    <n v="1397"/>
    <n v="1538"/>
    <n v="1538"/>
    <m/>
    <m/>
    <n v="3125"/>
    <n v="2150"/>
    <n v="4724.3006668801108"/>
    <n v="4663"/>
  </r>
  <r>
    <x v="4"/>
    <d v="2018-05-01T00:00:00"/>
    <x v="4"/>
    <n v="16"/>
    <x v="0"/>
    <n v="1397"/>
    <n v="1538"/>
    <n v="1538"/>
    <m/>
    <m/>
    <n v="3125"/>
    <n v="2150"/>
    <n v="4719.2905006890496"/>
    <n v="4663"/>
  </r>
  <r>
    <x v="4"/>
    <d v="2018-05-01T00:00:00"/>
    <x v="4"/>
    <n v="17"/>
    <x v="0"/>
    <n v="1397"/>
    <n v="1538"/>
    <n v="1538"/>
    <m/>
    <m/>
    <n v="3125"/>
    <n v="2150"/>
    <n v="4706.8000003427269"/>
    <n v="4663"/>
  </r>
  <r>
    <x v="4"/>
    <d v="2018-05-01T00:00:00"/>
    <x v="4"/>
    <n v="18"/>
    <x v="0"/>
    <n v="1397"/>
    <n v="1538"/>
    <n v="1538"/>
    <m/>
    <m/>
    <n v="3125"/>
    <n v="2150"/>
    <n v="4792.9980562170349"/>
    <n v="4663"/>
  </r>
  <r>
    <x v="4"/>
    <d v="2018-05-01T00:00:00"/>
    <x v="5"/>
    <n v="19"/>
    <x v="0"/>
    <n v="1373"/>
    <n v="1388"/>
    <n v="1388"/>
    <m/>
    <m/>
    <n v="2723"/>
    <n v="1600"/>
    <n v="4755.5690000534059"/>
    <n v="4111"/>
  </r>
  <r>
    <x v="4"/>
    <d v="2018-05-01T00:00:00"/>
    <x v="5"/>
    <n v="20"/>
    <x v="0"/>
    <n v="1373"/>
    <n v="1388"/>
    <n v="1388"/>
    <m/>
    <m/>
    <n v="2723"/>
    <n v="1600"/>
    <n v="4765.0700002938511"/>
    <n v="4111"/>
  </r>
  <r>
    <x v="4"/>
    <d v="2018-05-01T00:00:00"/>
    <x v="5"/>
    <n v="21"/>
    <x v="0"/>
    <n v="1373"/>
    <n v="1388"/>
    <n v="1388"/>
    <m/>
    <m/>
    <n v="2723"/>
    <n v="1600"/>
    <n v="4905.9200000613928"/>
    <n v="4111"/>
  </r>
  <r>
    <x v="4"/>
    <d v="2018-05-01T00:00:00"/>
    <x v="5"/>
    <n v="22"/>
    <x v="0"/>
    <n v="1373"/>
    <n v="1388"/>
    <n v="1388"/>
    <m/>
    <m/>
    <n v="2723"/>
    <n v="1600"/>
    <n v="4738.799999922514"/>
    <n v="4111"/>
  </r>
  <r>
    <x v="4"/>
    <d v="2018-05-01T00:00:00"/>
    <x v="0"/>
    <n v="23"/>
    <x v="0"/>
    <n v="1061"/>
    <n v="1076"/>
    <n v="1076"/>
    <m/>
    <m/>
    <n v="3074"/>
    <n v="1795"/>
    <n v="4971.4579997611545"/>
    <n v="4150"/>
  </r>
  <r>
    <x v="4"/>
    <d v="2018-05-01T00:00:00"/>
    <x v="0"/>
    <n v="24"/>
    <x v="0"/>
    <n v="1061"/>
    <n v="1076"/>
    <n v="1076"/>
    <m/>
    <m/>
    <n v="3074"/>
    <n v="1795"/>
    <n v="5038.839999884367"/>
    <n v="4150"/>
  </r>
  <r>
    <x v="5"/>
    <d v="2018-06-01T00:00:00"/>
    <x v="0"/>
    <n v="1"/>
    <x v="0"/>
    <n v="1057"/>
    <n v="1106"/>
    <n v="1106"/>
    <m/>
    <m/>
    <n v="2777"/>
    <n v="1499"/>
    <n v="4958.6337777475519"/>
    <n v="3883"/>
  </r>
  <r>
    <x v="5"/>
    <d v="2018-06-01T00:00:00"/>
    <x v="0"/>
    <n v="2"/>
    <x v="0"/>
    <n v="1057"/>
    <n v="1106"/>
    <n v="1106"/>
    <m/>
    <m/>
    <n v="2777"/>
    <n v="1499"/>
    <n v="5040.1599998757247"/>
    <n v="3883"/>
  </r>
  <r>
    <x v="5"/>
    <d v="2018-06-01T00:00:00"/>
    <x v="1"/>
    <n v="3"/>
    <x v="0"/>
    <n v="1360"/>
    <n v="1316"/>
    <n v="1316"/>
    <m/>
    <m/>
    <n v="2188"/>
    <n v="1592"/>
    <n v="4991.4400001466274"/>
    <n v="3504"/>
  </r>
  <r>
    <x v="5"/>
    <d v="2018-06-01T00:00:00"/>
    <x v="1"/>
    <n v="4"/>
    <x v="0"/>
    <n v="1360"/>
    <n v="1316"/>
    <n v="1316"/>
    <m/>
    <m/>
    <n v="2188"/>
    <n v="1592"/>
    <n v="4942.6088887681562"/>
    <n v="3504"/>
  </r>
  <r>
    <x v="5"/>
    <d v="2018-06-01T00:00:00"/>
    <x v="1"/>
    <n v="5"/>
    <x v="0"/>
    <n v="1360"/>
    <n v="1316"/>
    <n v="1316"/>
    <m/>
    <m/>
    <n v="2188"/>
    <n v="1592"/>
    <n v="4933.1759999180831"/>
    <n v="3504"/>
  </r>
  <r>
    <x v="5"/>
    <d v="2018-06-01T00:00:00"/>
    <x v="1"/>
    <n v="6"/>
    <x v="0"/>
    <n v="1360"/>
    <n v="1316"/>
    <n v="1316"/>
    <m/>
    <m/>
    <n v="2188"/>
    <n v="1592"/>
    <n v="4843.8219999305902"/>
    <n v="3504"/>
  </r>
  <r>
    <x v="5"/>
    <d v="2018-06-01T00:00:00"/>
    <x v="2"/>
    <n v="7"/>
    <x v="0"/>
    <n v="1926"/>
    <n v="2003"/>
    <n v="2003"/>
    <m/>
    <m/>
    <n v="2402"/>
    <n v="2167"/>
    <n v="4774.563333304226"/>
    <n v="4405"/>
  </r>
  <r>
    <x v="5"/>
    <d v="2018-06-01T00:00:00"/>
    <x v="2"/>
    <n v="8"/>
    <x v="0"/>
    <n v="1926"/>
    <n v="2003"/>
    <n v="2003"/>
    <m/>
    <m/>
    <n v="2402"/>
    <n v="2167"/>
    <n v="4801.8608888559047"/>
    <n v="4405"/>
  </r>
  <r>
    <x v="5"/>
    <d v="2018-06-01T00:00:00"/>
    <x v="2"/>
    <n v="9"/>
    <x v="0"/>
    <n v="1926"/>
    <n v="2003"/>
    <n v="2003"/>
    <m/>
    <m/>
    <n v="2402"/>
    <n v="2167"/>
    <n v="4778.122666660448"/>
    <n v="4405"/>
  </r>
  <r>
    <x v="5"/>
    <d v="2018-06-01T00:00:00"/>
    <x v="2"/>
    <n v="10"/>
    <x v="0"/>
    <n v="1926"/>
    <n v="2003"/>
    <n v="2003"/>
    <m/>
    <m/>
    <n v="2402"/>
    <n v="2167"/>
    <n v="4641.9262222270172"/>
    <n v="4405"/>
  </r>
  <r>
    <x v="5"/>
    <d v="2018-06-01T00:00:00"/>
    <x v="3"/>
    <n v="11"/>
    <x v="0"/>
    <n v="1493"/>
    <n v="1553"/>
    <n v="1553"/>
    <m/>
    <m/>
    <n v="3200"/>
    <n v="2071"/>
    <n v="4580.5839998602869"/>
    <n v="4753"/>
  </r>
  <r>
    <x v="5"/>
    <d v="2018-06-01T00:00:00"/>
    <x v="3"/>
    <n v="12"/>
    <x v="0"/>
    <n v="1493"/>
    <n v="1553"/>
    <n v="1553"/>
    <m/>
    <m/>
    <n v="3200"/>
    <n v="2071"/>
    <n v="4603.1199999153614"/>
    <n v="4753"/>
  </r>
  <r>
    <x v="5"/>
    <d v="2018-06-01T00:00:00"/>
    <x v="3"/>
    <n v="13"/>
    <x v="0"/>
    <n v="1493"/>
    <n v="1553"/>
    <n v="1553"/>
    <m/>
    <m/>
    <n v="3286"/>
    <n v="2071"/>
    <n v="4657.999999910593"/>
    <n v="4839"/>
  </r>
  <r>
    <x v="5"/>
    <d v="2018-06-01T00:00:00"/>
    <x v="3"/>
    <n v="14"/>
    <x v="0"/>
    <n v="1493"/>
    <n v="1553"/>
    <n v="1553"/>
    <m/>
    <m/>
    <n v="3286"/>
    <n v="2071"/>
    <n v="4717.999999910593"/>
    <n v="4839"/>
  </r>
  <r>
    <x v="5"/>
    <d v="2018-06-01T00:00:00"/>
    <x v="4"/>
    <n v="15"/>
    <x v="0"/>
    <n v="1578"/>
    <n v="1828"/>
    <n v="1828"/>
    <m/>
    <m/>
    <n v="2061"/>
    <n v="2012"/>
    <n v="4754.999999910593"/>
    <n v="3889"/>
  </r>
  <r>
    <x v="5"/>
    <d v="2018-06-01T00:00:00"/>
    <x v="4"/>
    <n v="16"/>
    <x v="0"/>
    <n v="1578"/>
    <n v="1828"/>
    <n v="1828"/>
    <m/>
    <m/>
    <n v="2061"/>
    <n v="2012"/>
    <n v="4807.6000003665686"/>
    <n v="3889"/>
  </r>
  <r>
    <x v="5"/>
    <d v="2018-06-01T00:00:00"/>
    <x v="4"/>
    <n v="17"/>
    <x v="0"/>
    <n v="1578"/>
    <n v="1828"/>
    <n v="1828"/>
    <m/>
    <m/>
    <n v="2061"/>
    <n v="2012"/>
    <n v="4832.0310005664824"/>
    <n v="3889"/>
  </r>
  <r>
    <x v="5"/>
    <d v="2018-06-01T00:00:00"/>
    <x v="4"/>
    <n v="18"/>
    <x v="0"/>
    <n v="1578"/>
    <n v="1828"/>
    <n v="1828"/>
    <m/>
    <m/>
    <n v="2061"/>
    <n v="2012"/>
    <n v="4839.807000186046"/>
    <n v="3889"/>
  </r>
  <r>
    <x v="5"/>
    <d v="2018-06-01T00:00:00"/>
    <x v="5"/>
    <n v="19"/>
    <x v="0"/>
    <n v="1249"/>
    <n v="1355"/>
    <n v="1355"/>
    <m/>
    <m/>
    <n v="3049"/>
    <n v="1594"/>
    <n v="4811.8400000631809"/>
    <n v="4404"/>
  </r>
  <r>
    <x v="5"/>
    <d v="2018-06-01T00:00:00"/>
    <x v="5"/>
    <n v="20"/>
    <x v="0"/>
    <n v="1249"/>
    <n v="1355"/>
    <n v="1355"/>
    <m/>
    <m/>
    <n v="3049"/>
    <n v="1594"/>
    <n v="4861.799999922514"/>
    <n v="4404"/>
  </r>
  <r>
    <x v="5"/>
    <d v="2018-06-01T00:00:00"/>
    <x v="5"/>
    <n v="21"/>
    <x v="0"/>
    <n v="1249"/>
    <n v="1355"/>
    <n v="1355"/>
    <m/>
    <m/>
    <n v="3049"/>
    <n v="1594"/>
    <n v="4964.8999998832742"/>
    <n v="4404"/>
  </r>
  <r>
    <x v="5"/>
    <d v="2018-06-01T00:00:00"/>
    <x v="5"/>
    <n v="22"/>
    <x v="0"/>
    <n v="1249"/>
    <n v="1355"/>
    <n v="1355"/>
    <m/>
    <m/>
    <n v="3049"/>
    <n v="1594"/>
    <n v="4990.5000001490116"/>
    <n v="4404"/>
  </r>
  <r>
    <x v="5"/>
    <d v="2018-06-01T00:00:00"/>
    <x v="0"/>
    <n v="23"/>
    <x v="0"/>
    <n v="1057"/>
    <n v="1106"/>
    <n v="1106"/>
    <m/>
    <m/>
    <n v="3289"/>
    <n v="1499"/>
    <n v="4951.1133332322042"/>
    <n v="4395"/>
  </r>
  <r>
    <x v="5"/>
    <d v="2018-06-01T00:00:00"/>
    <x v="0"/>
    <n v="24"/>
    <x v="0"/>
    <n v="1057"/>
    <n v="1106"/>
    <n v="1106"/>
    <m/>
    <m/>
    <n v="3289"/>
    <n v="1499"/>
    <n v="5032.2799998715518"/>
    <n v="4395"/>
  </r>
  <r>
    <x v="6"/>
    <d v="2018-07-01T00:00:00"/>
    <x v="0"/>
    <n v="1"/>
    <x v="0"/>
    <n v="1238"/>
    <n v="1110"/>
    <n v="3835"/>
    <m/>
    <m/>
    <n v="-412"/>
    <n v="1358"/>
    <n v="5019.4633334025739"/>
    <n v="3423"/>
  </r>
  <r>
    <x v="6"/>
    <d v="2018-07-01T00:00:00"/>
    <x v="0"/>
    <n v="2"/>
    <x v="0"/>
    <n v="1238"/>
    <n v="1110"/>
    <n v="3876"/>
    <m/>
    <m/>
    <n v="-453"/>
    <n v="1358"/>
    <n v="5062.1213333760697"/>
    <n v="3423"/>
  </r>
  <r>
    <x v="6"/>
    <d v="2018-07-01T00:00:00"/>
    <x v="1"/>
    <n v="3"/>
    <x v="0"/>
    <n v="1313"/>
    <n v="1245"/>
    <n v="3789"/>
    <m/>
    <m/>
    <n v="-475"/>
    <n v="1369"/>
    <n v="5039.1140000760552"/>
    <n v="3314"/>
  </r>
  <r>
    <x v="6"/>
    <d v="2018-07-01T00:00:00"/>
    <x v="1"/>
    <n v="4"/>
    <x v="0"/>
    <n v="1313"/>
    <n v="1245"/>
    <n v="3756"/>
    <m/>
    <m/>
    <n v="-442"/>
    <n v="1369"/>
    <n v="5005.1480000451211"/>
    <n v="3314"/>
  </r>
  <r>
    <x v="6"/>
    <d v="2018-07-01T00:00:00"/>
    <x v="1"/>
    <n v="5"/>
    <x v="0"/>
    <n v="1313"/>
    <n v="1245"/>
    <n v="3712"/>
    <m/>
    <m/>
    <n v="-398"/>
    <n v="1369"/>
    <n v="4960.6888887981577"/>
    <n v="3314"/>
  </r>
  <r>
    <x v="6"/>
    <d v="2018-07-01T00:00:00"/>
    <x v="1"/>
    <n v="6"/>
    <x v="0"/>
    <n v="1313"/>
    <n v="1245"/>
    <n v="3631"/>
    <m/>
    <m/>
    <n v="-317"/>
    <n v="1369"/>
    <n v="4890.7020001225173"/>
    <n v="3314"/>
  </r>
  <r>
    <x v="6"/>
    <d v="2018-07-01T00:00:00"/>
    <x v="2"/>
    <n v="7"/>
    <x v="0"/>
    <n v="1533"/>
    <n v="1577"/>
    <n v="3676"/>
    <m/>
    <m/>
    <n v="407"/>
    <n v="2356"/>
    <n v="4820.0955554554857"/>
    <n v="4083"/>
  </r>
  <r>
    <x v="6"/>
    <d v="2018-07-01T00:00:00"/>
    <x v="2"/>
    <n v="8"/>
    <x v="0"/>
    <n v="1533"/>
    <n v="1577"/>
    <n v="3661"/>
    <m/>
    <m/>
    <n v="422"/>
    <n v="2356"/>
    <n v="4859.6493332748614"/>
    <n v="4083"/>
  </r>
  <r>
    <x v="6"/>
    <d v="2018-07-01T00:00:00"/>
    <x v="2"/>
    <n v="9"/>
    <x v="0"/>
    <n v="1533"/>
    <n v="1577"/>
    <n v="3609"/>
    <m/>
    <m/>
    <n v="474"/>
    <n v="2356"/>
    <n v="4841.2399999638401"/>
    <n v="4083"/>
  </r>
  <r>
    <x v="6"/>
    <d v="2018-07-01T00:00:00"/>
    <x v="2"/>
    <n v="10"/>
    <x v="0"/>
    <n v="1533"/>
    <n v="1577"/>
    <n v="3521"/>
    <m/>
    <m/>
    <n v="562"/>
    <n v="2356"/>
    <n v="4640.2438892282544"/>
    <n v="4083"/>
  </r>
  <r>
    <x v="6"/>
    <d v="2018-07-01T00:00:00"/>
    <x v="3"/>
    <n v="11"/>
    <x v="0"/>
    <n v="1574"/>
    <n v="1599"/>
    <n v="3628"/>
    <m/>
    <m/>
    <n v="645"/>
    <n v="1658"/>
    <n v="4591.5560556545852"/>
    <n v="4273"/>
  </r>
  <r>
    <x v="6"/>
    <d v="2018-07-01T00:00:00"/>
    <x v="3"/>
    <n v="12"/>
    <x v="0"/>
    <n v="1574"/>
    <n v="1599"/>
    <n v="3631"/>
    <m/>
    <m/>
    <n v="642"/>
    <n v="1658"/>
    <n v="4578.8800008744001"/>
    <n v="4273"/>
  </r>
  <r>
    <x v="6"/>
    <d v="2018-07-01T00:00:00"/>
    <x v="3"/>
    <n v="13"/>
    <x v="0"/>
    <n v="1574"/>
    <n v="1599"/>
    <n v="3709"/>
    <m/>
    <m/>
    <n v="584"/>
    <n v="1658"/>
    <n v="4664.0888338702416"/>
    <n v="4293"/>
  </r>
  <r>
    <x v="6"/>
    <d v="2018-07-01T00:00:00"/>
    <x v="3"/>
    <n v="14"/>
    <x v="0"/>
    <n v="1574"/>
    <n v="1599"/>
    <n v="3753"/>
    <m/>
    <m/>
    <n v="540"/>
    <n v="1658"/>
    <n v="4711.600000448525"/>
    <n v="4293"/>
  </r>
  <r>
    <x v="6"/>
    <d v="2018-07-01T00:00:00"/>
    <x v="4"/>
    <n v="15"/>
    <x v="0"/>
    <n v="1150"/>
    <n v="1406"/>
    <n v="3328"/>
    <m/>
    <m/>
    <n v="173"/>
    <n v="1540"/>
    <n v="4772.999999910593"/>
    <n v="3501"/>
  </r>
  <r>
    <x v="6"/>
    <d v="2018-07-01T00:00:00"/>
    <x v="4"/>
    <n v="16"/>
    <x v="0"/>
    <n v="1150"/>
    <n v="1406"/>
    <n v="3382"/>
    <m/>
    <m/>
    <n v="119"/>
    <n v="1540"/>
    <n v="4800.415000015746"/>
    <n v="3501"/>
  </r>
  <r>
    <x v="6"/>
    <d v="2018-07-01T00:00:00"/>
    <x v="4"/>
    <n v="17"/>
    <x v="0"/>
    <n v="1150"/>
    <n v="1406"/>
    <n v="3405"/>
    <m/>
    <m/>
    <n v="96"/>
    <n v="1540"/>
    <n v="4820.6800004690886"/>
    <n v="3501"/>
  </r>
  <r>
    <x v="6"/>
    <d v="2018-07-01T00:00:00"/>
    <x v="4"/>
    <n v="18"/>
    <x v="0"/>
    <n v="1150"/>
    <n v="1406"/>
    <n v="3411"/>
    <m/>
    <m/>
    <n v="90"/>
    <n v="1540"/>
    <n v="4827.6000003069639"/>
    <n v="3501"/>
  </r>
  <r>
    <x v="6"/>
    <d v="2018-07-01T00:00:00"/>
    <x v="5"/>
    <n v="19"/>
    <x v="0"/>
    <n v="1117"/>
    <n v="1276"/>
    <n v="3461"/>
    <m/>
    <m/>
    <n v="272"/>
    <n v="1299"/>
    <n v="4899.6800000965595"/>
    <n v="3733"/>
  </r>
  <r>
    <x v="6"/>
    <d v="2018-07-01T00:00:00"/>
    <x v="5"/>
    <n v="20"/>
    <x v="0"/>
    <n v="1117"/>
    <n v="1276"/>
    <n v="3501"/>
    <m/>
    <m/>
    <n v="232"/>
    <n v="1299"/>
    <n v="4843.4359999746084"/>
    <n v="3733"/>
  </r>
  <r>
    <x v="6"/>
    <d v="2018-07-01T00:00:00"/>
    <x v="5"/>
    <n v="21"/>
    <x v="0"/>
    <n v="1117"/>
    <n v="1276"/>
    <n v="3484"/>
    <m/>
    <m/>
    <n v="249"/>
    <n v="1299"/>
    <n v="4905.799999922514"/>
    <n v="3733"/>
  </r>
  <r>
    <x v="6"/>
    <d v="2018-07-01T00:00:00"/>
    <x v="5"/>
    <n v="22"/>
    <x v="0"/>
    <n v="1117"/>
    <n v="1276"/>
    <n v="3552"/>
    <m/>
    <m/>
    <n v="181"/>
    <n v="1299"/>
    <n v="5092.8766666059691"/>
    <n v="3733"/>
  </r>
  <r>
    <x v="6"/>
    <d v="2018-07-01T00:00:00"/>
    <x v="0"/>
    <n v="23"/>
    <x v="0"/>
    <n v="1238"/>
    <n v="1110"/>
    <n v="3813"/>
    <m/>
    <m/>
    <n v="-68"/>
    <n v="1358"/>
    <n v="5033.146666616698"/>
    <n v="3745"/>
  </r>
  <r>
    <x v="6"/>
    <d v="2018-07-01T00:00:00"/>
    <x v="0"/>
    <n v="24"/>
    <x v="0"/>
    <n v="1238"/>
    <n v="1110"/>
    <n v="3922"/>
    <m/>
    <m/>
    <n v="-177"/>
    <n v="1358"/>
    <n v="5116.6382223401215"/>
    <n v="3745"/>
  </r>
  <r>
    <x v="7"/>
    <d v="2018-08-01T00:00:00"/>
    <x v="0"/>
    <n v="1"/>
    <x v="0"/>
    <n v="1194"/>
    <n v="1183"/>
    <n v="3817"/>
    <m/>
    <m/>
    <n v="43"/>
    <n v="1494"/>
    <n v="5008"/>
    <n v="3860"/>
  </r>
  <r>
    <x v="7"/>
    <d v="2018-08-01T00:00:00"/>
    <x v="0"/>
    <n v="2"/>
    <x v="0"/>
    <n v="1194"/>
    <n v="1183"/>
    <n v="3923"/>
    <m/>
    <m/>
    <n v="-63"/>
    <n v="1494"/>
    <n v="5079"/>
    <n v="3860"/>
  </r>
  <r>
    <x v="7"/>
    <d v="2018-08-01T00:00:00"/>
    <x v="1"/>
    <n v="3"/>
    <x v="0"/>
    <n v="1401"/>
    <n v="1409"/>
    <n v="3891"/>
    <m/>
    <m/>
    <n v="-809"/>
    <n v="1372"/>
    <n v="5055"/>
    <n v="3082"/>
  </r>
  <r>
    <x v="7"/>
    <d v="2018-08-01T00:00:00"/>
    <x v="1"/>
    <n v="4"/>
    <x v="0"/>
    <n v="1401"/>
    <n v="1409"/>
    <n v="3838"/>
    <m/>
    <m/>
    <n v="-756"/>
    <n v="1372"/>
    <n v="5019"/>
    <n v="3082"/>
  </r>
  <r>
    <x v="7"/>
    <d v="2018-08-01T00:00:00"/>
    <x v="1"/>
    <n v="5"/>
    <x v="0"/>
    <n v="1401"/>
    <n v="1409"/>
    <n v="3792"/>
    <m/>
    <m/>
    <n v="-710"/>
    <n v="1372"/>
    <n v="4951"/>
    <n v="3082"/>
  </r>
  <r>
    <x v="7"/>
    <d v="2018-08-01T00:00:00"/>
    <x v="1"/>
    <n v="6"/>
    <x v="0"/>
    <n v="1401"/>
    <n v="1409"/>
    <n v="3656"/>
    <m/>
    <m/>
    <n v="-574"/>
    <n v="1372"/>
    <n v="4888"/>
    <n v="3082"/>
  </r>
  <r>
    <x v="7"/>
    <d v="2018-08-01T00:00:00"/>
    <x v="2"/>
    <n v="7"/>
    <x v="0"/>
    <n v="1755"/>
    <n v="1607"/>
    <n v="3646"/>
    <m/>
    <m/>
    <n v="25"/>
    <n v="1837"/>
    <n v="4783"/>
    <n v="3671"/>
  </r>
  <r>
    <x v="7"/>
    <d v="2018-08-01T00:00:00"/>
    <x v="2"/>
    <n v="8"/>
    <x v="0"/>
    <n v="1755"/>
    <n v="1607"/>
    <n v="3756"/>
    <m/>
    <m/>
    <n v="-85"/>
    <n v="1837"/>
    <n v="4903"/>
    <n v="3671"/>
  </r>
  <r>
    <x v="7"/>
    <d v="2018-08-01T00:00:00"/>
    <x v="2"/>
    <n v="9"/>
    <x v="0"/>
    <n v="1755"/>
    <n v="1607"/>
    <n v="3684"/>
    <m/>
    <m/>
    <n v="-13"/>
    <n v="1837"/>
    <n v="4773"/>
    <n v="3671"/>
  </r>
  <r>
    <x v="7"/>
    <d v="2018-08-01T00:00:00"/>
    <x v="2"/>
    <n v="10"/>
    <x v="0"/>
    <n v="1755"/>
    <n v="1607"/>
    <n v="3615"/>
    <m/>
    <m/>
    <n v="56"/>
    <n v="1837"/>
    <n v="4668"/>
    <n v="3671"/>
  </r>
  <r>
    <x v="7"/>
    <d v="2018-08-01T00:00:00"/>
    <x v="3"/>
    <n v="11"/>
    <x v="0"/>
    <n v="1776"/>
    <n v="1814"/>
    <n v="3582"/>
    <m/>
    <m/>
    <n v="718"/>
    <n v="1842"/>
    <n v="4535"/>
    <n v="4300"/>
  </r>
  <r>
    <x v="7"/>
    <d v="2018-08-01T00:00:00"/>
    <x v="3"/>
    <n v="12"/>
    <x v="0"/>
    <n v="1776"/>
    <n v="1814"/>
    <n v="3607"/>
    <m/>
    <m/>
    <n v="693"/>
    <n v="1842"/>
    <n v="4543"/>
    <n v="4300"/>
  </r>
  <r>
    <x v="7"/>
    <d v="2018-08-01T00:00:00"/>
    <x v="3"/>
    <n v="13"/>
    <x v="0"/>
    <n v="1776"/>
    <n v="1814"/>
    <n v="3679"/>
    <m/>
    <m/>
    <n v="625"/>
    <n v="1842"/>
    <n v="4611"/>
    <n v="4304"/>
  </r>
  <r>
    <x v="7"/>
    <d v="2018-08-01T00:00:00"/>
    <x v="3"/>
    <n v="14"/>
    <x v="0"/>
    <n v="1776"/>
    <n v="1814"/>
    <n v="3733"/>
    <m/>
    <m/>
    <n v="571"/>
    <n v="1842"/>
    <n v="4671"/>
    <n v="4304"/>
  </r>
  <r>
    <x v="7"/>
    <d v="2018-08-01T00:00:00"/>
    <x v="4"/>
    <n v="15"/>
    <x v="0"/>
    <n v="1157"/>
    <n v="1385"/>
    <n v="3266"/>
    <m/>
    <m/>
    <n v="-535"/>
    <n v="1028"/>
    <n v="4729"/>
    <n v="2731"/>
  </r>
  <r>
    <x v="7"/>
    <d v="2018-08-01T00:00:00"/>
    <x v="4"/>
    <n v="16"/>
    <x v="0"/>
    <n v="1157"/>
    <n v="1385"/>
    <n v="3343"/>
    <m/>
    <m/>
    <n v="-612"/>
    <n v="1028"/>
    <n v="4774"/>
    <n v="2731"/>
  </r>
  <r>
    <x v="7"/>
    <d v="2018-08-01T00:00:00"/>
    <x v="4"/>
    <n v="17"/>
    <x v="0"/>
    <n v="1157"/>
    <n v="1385"/>
    <n v="3386"/>
    <m/>
    <m/>
    <n v="-655"/>
    <n v="1028"/>
    <n v="4811"/>
    <n v="2731"/>
  </r>
  <r>
    <x v="7"/>
    <d v="2018-08-01T00:00:00"/>
    <x v="4"/>
    <n v="18"/>
    <x v="0"/>
    <n v="1157"/>
    <n v="1385"/>
    <n v="3442"/>
    <m/>
    <m/>
    <n v="-711"/>
    <n v="1028"/>
    <n v="4831"/>
    <n v="2731"/>
  </r>
  <r>
    <x v="7"/>
    <d v="2018-08-01T00:00:00"/>
    <x v="5"/>
    <n v="19"/>
    <x v="0"/>
    <n v="1198"/>
    <n v="1230"/>
    <n v="3443"/>
    <m/>
    <m/>
    <n v="305"/>
    <n v="1408"/>
    <n v="4864"/>
    <n v="3748"/>
  </r>
  <r>
    <x v="7"/>
    <d v="2018-08-01T00:00:00"/>
    <x v="5"/>
    <n v="20"/>
    <x v="0"/>
    <n v="1198"/>
    <n v="1230"/>
    <n v="3414"/>
    <m/>
    <m/>
    <n v="334"/>
    <n v="1408"/>
    <n v="4920"/>
    <n v="3748"/>
  </r>
  <r>
    <x v="7"/>
    <d v="2018-08-01T00:00:00"/>
    <x v="5"/>
    <n v="21"/>
    <x v="0"/>
    <n v="1198"/>
    <n v="1230"/>
    <n v="3498"/>
    <m/>
    <m/>
    <n v="250"/>
    <n v="1408"/>
    <n v="4953"/>
    <n v="3748"/>
  </r>
  <r>
    <x v="7"/>
    <d v="2018-08-01T00:00:00"/>
    <x v="5"/>
    <n v="22"/>
    <x v="0"/>
    <n v="1198"/>
    <n v="1230"/>
    <n v="3583"/>
    <m/>
    <m/>
    <n v="165"/>
    <n v="1408"/>
    <n v="5137"/>
    <n v="3748"/>
  </r>
  <r>
    <x v="7"/>
    <d v="2018-08-01T00:00:00"/>
    <x v="0"/>
    <n v="23"/>
    <x v="0"/>
    <n v="1194"/>
    <n v="1183"/>
    <n v="3906"/>
    <m/>
    <m/>
    <n v="267"/>
    <n v="1494"/>
    <n v="5089"/>
    <n v="4173"/>
  </r>
  <r>
    <x v="7"/>
    <d v="2018-08-01T00:00:00"/>
    <x v="0"/>
    <n v="24"/>
    <x v="0"/>
    <n v="1194"/>
    <n v="1183"/>
    <n v="3896"/>
    <m/>
    <m/>
    <n v="277"/>
    <n v="1494"/>
    <n v="5098"/>
    <n v="4173"/>
  </r>
  <r>
    <x v="8"/>
    <d v="2018-09-01T00:00:00"/>
    <x v="0"/>
    <n v="1"/>
    <x v="0"/>
    <n v="1215"/>
    <n v="1026"/>
    <n v="5038"/>
    <m/>
    <m/>
    <n v="-1925"/>
    <n v="964"/>
    <n v="4998"/>
    <n v="3113"/>
  </r>
  <r>
    <x v="8"/>
    <d v="2018-09-01T00:00:00"/>
    <x v="0"/>
    <n v="2"/>
    <x v="0"/>
    <n v="1215"/>
    <n v="1026"/>
    <n v="5067"/>
    <m/>
    <m/>
    <n v="-1954"/>
    <n v="964"/>
    <n v="5042"/>
    <n v="3113"/>
  </r>
  <r>
    <x v="8"/>
    <d v="2018-09-01T00:00:00"/>
    <x v="1"/>
    <n v="3"/>
    <x v="0"/>
    <n v="1337"/>
    <n v="1255"/>
    <n v="5046"/>
    <m/>
    <m/>
    <n v="-2506"/>
    <n v="1114"/>
    <n v="5025"/>
    <n v="2540"/>
  </r>
  <r>
    <x v="8"/>
    <d v="2018-09-01T00:00:00"/>
    <x v="1"/>
    <n v="4"/>
    <x v="0"/>
    <n v="1337"/>
    <n v="1255"/>
    <n v="5027"/>
    <m/>
    <m/>
    <n v="-2487"/>
    <n v="1114"/>
    <n v="5024"/>
    <n v="2540"/>
  </r>
  <r>
    <x v="8"/>
    <d v="2018-09-01T00:00:00"/>
    <x v="1"/>
    <n v="5"/>
    <x v="0"/>
    <n v="1337"/>
    <n v="1255"/>
    <n v="4953"/>
    <m/>
    <m/>
    <n v="-2413"/>
    <n v="1114"/>
    <n v="4966"/>
    <n v="2540"/>
  </r>
  <r>
    <x v="8"/>
    <d v="2018-09-01T00:00:00"/>
    <x v="1"/>
    <n v="6"/>
    <x v="0"/>
    <n v="1337"/>
    <n v="1255"/>
    <n v="4818"/>
    <m/>
    <m/>
    <n v="-2278"/>
    <n v="1114"/>
    <n v="4842"/>
    <n v="2540"/>
  </r>
  <r>
    <x v="8"/>
    <d v="2018-09-01T00:00:00"/>
    <x v="2"/>
    <n v="7"/>
    <x v="0"/>
    <n v="1490"/>
    <n v="1633"/>
    <n v="4718"/>
    <m/>
    <m/>
    <n v="-860"/>
    <n v="1767"/>
    <n v="4738"/>
    <n v="3858"/>
  </r>
  <r>
    <x v="8"/>
    <d v="2018-09-01T00:00:00"/>
    <x v="2"/>
    <n v="8"/>
    <x v="0"/>
    <n v="1490"/>
    <n v="1633"/>
    <n v="4863"/>
    <m/>
    <m/>
    <n v="-1005"/>
    <n v="1767"/>
    <n v="4922"/>
    <n v="3858"/>
  </r>
  <r>
    <x v="8"/>
    <d v="2018-09-01T00:00:00"/>
    <x v="2"/>
    <n v="9"/>
    <x v="0"/>
    <n v="1490"/>
    <n v="1633"/>
    <n v="4789"/>
    <m/>
    <m/>
    <n v="-931"/>
    <n v="1767"/>
    <n v="4896"/>
    <n v="3858"/>
  </r>
  <r>
    <x v="8"/>
    <d v="2018-09-01T00:00:00"/>
    <x v="2"/>
    <n v="10"/>
    <x v="0"/>
    <n v="1490"/>
    <n v="1633"/>
    <n v="4708"/>
    <m/>
    <m/>
    <n v="-850"/>
    <n v="1767"/>
    <n v="4785"/>
    <n v="3858"/>
  </r>
  <r>
    <x v="8"/>
    <d v="2018-09-01T00:00:00"/>
    <x v="3"/>
    <n v="11"/>
    <x v="0"/>
    <n v="1869"/>
    <n v="2031"/>
    <n v="4692"/>
    <m/>
    <m/>
    <n v="-434"/>
    <n v="1891"/>
    <n v="4658"/>
    <n v="4258"/>
  </r>
  <r>
    <x v="8"/>
    <d v="2018-09-01T00:00:00"/>
    <x v="3"/>
    <n v="12"/>
    <x v="0"/>
    <n v="1869"/>
    <n v="2031"/>
    <n v="4669"/>
    <m/>
    <m/>
    <n v="-411"/>
    <n v="1891"/>
    <n v="4613"/>
    <n v="4258"/>
  </r>
  <r>
    <x v="8"/>
    <d v="2018-09-01T00:00:00"/>
    <x v="3"/>
    <n v="13"/>
    <x v="0"/>
    <n v="1869"/>
    <n v="2031"/>
    <n v="4705"/>
    <m/>
    <m/>
    <n v="-573"/>
    <n v="1891"/>
    <n v="4635"/>
    <n v="4132"/>
  </r>
  <r>
    <x v="8"/>
    <d v="2018-09-01T00:00:00"/>
    <x v="3"/>
    <n v="14"/>
    <x v="0"/>
    <n v="1869"/>
    <n v="2031"/>
    <n v="4753"/>
    <m/>
    <m/>
    <n v="-621"/>
    <n v="1891"/>
    <n v="4684"/>
    <n v="4132"/>
  </r>
  <r>
    <x v="8"/>
    <d v="2018-09-01T00:00:00"/>
    <x v="4"/>
    <n v="15"/>
    <x v="0"/>
    <n v="1150"/>
    <n v="1437"/>
    <n v="4805"/>
    <m/>
    <m/>
    <n v="-1740"/>
    <n v="1284"/>
    <n v="4745"/>
    <n v="3065"/>
  </r>
  <r>
    <x v="8"/>
    <d v="2018-09-01T00:00:00"/>
    <x v="4"/>
    <n v="16"/>
    <x v="0"/>
    <n v="1150"/>
    <n v="1437"/>
    <n v="4830"/>
    <m/>
    <m/>
    <n v="-1765"/>
    <n v="1284"/>
    <n v="4741"/>
    <n v="3065"/>
  </r>
  <r>
    <x v="8"/>
    <d v="2018-09-01T00:00:00"/>
    <x v="4"/>
    <n v="17"/>
    <x v="0"/>
    <n v="1150"/>
    <n v="1437"/>
    <n v="4877"/>
    <m/>
    <m/>
    <n v="-1812"/>
    <n v="1284"/>
    <n v="4767"/>
    <n v="3065"/>
  </r>
  <r>
    <x v="8"/>
    <d v="2018-09-01T00:00:00"/>
    <x v="4"/>
    <n v="18"/>
    <x v="0"/>
    <n v="1150"/>
    <n v="1437"/>
    <n v="4904"/>
    <m/>
    <m/>
    <n v="-1839"/>
    <n v="1284"/>
    <n v="4813"/>
    <n v="3065"/>
  </r>
  <r>
    <x v="8"/>
    <d v="2018-09-01T00:00:00"/>
    <x v="5"/>
    <n v="19"/>
    <x v="0"/>
    <n v="1263"/>
    <n v="1146"/>
    <n v="4905"/>
    <m/>
    <m/>
    <n v="-1369"/>
    <n v="1249"/>
    <n v="4825"/>
    <n v="3536"/>
  </r>
  <r>
    <x v="8"/>
    <d v="2018-09-01T00:00:00"/>
    <x v="5"/>
    <n v="20"/>
    <x v="0"/>
    <n v="1263"/>
    <n v="1146"/>
    <n v="4978"/>
    <m/>
    <m/>
    <n v="-1442"/>
    <n v="1249"/>
    <n v="4937"/>
    <n v="3536"/>
  </r>
  <r>
    <x v="8"/>
    <d v="2018-09-01T00:00:00"/>
    <x v="5"/>
    <n v="21"/>
    <x v="0"/>
    <n v="1263"/>
    <n v="1146"/>
    <n v="5040"/>
    <m/>
    <m/>
    <n v="-1504"/>
    <n v="1249"/>
    <n v="5061"/>
    <n v="3536"/>
  </r>
  <r>
    <x v="8"/>
    <d v="2018-09-01T00:00:00"/>
    <x v="5"/>
    <n v="22"/>
    <x v="0"/>
    <n v="1263"/>
    <n v="1146"/>
    <n v="5074"/>
    <m/>
    <m/>
    <n v="-1538"/>
    <n v="1249"/>
    <n v="5056"/>
    <n v="3536"/>
  </r>
  <r>
    <x v="8"/>
    <d v="2018-09-01T00:00:00"/>
    <x v="0"/>
    <n v="23"/>
    <x v="0"/>
    <n v="1215"/>
    <n v="1026"/>
    <n v="5033"/>
    <m/>
    <m/>
    <n v="-1568"/>
    <n v="964"/>
    <n v="5025"/>
    <n v="3465"/>
  </r>
  <r>
    <x v="8"/>
    <d v="2018-09-01T00:00:00"/>
    <x v="0"/>
    <n v="24"/>
    <x v="0"/>
    <n v="1215"/>
    <n v="1026"/>
    <n v="5043"/>
    <m/>
    <m/>
    <n v="-1578"/>
    <n v="964"/>
    <n v="5020"/>
    <n v="3465"/>
  </r>
  <r>
    <x v="9"/>
    <d v="2018-10-01T00:00:00"/>
    <x v="0"/>
    <n v="1"/>
    <x v="0"/>
    <n v="1092"/>
    <n v="1158"/>
    <n v="5052"/>
    <m/>
    <m/>
    <n v="-1281"/>
    <n v="1582"/>
    <n v="5007"/>
    <n v="3771"/>
  </r>
  <r>
    <x v="9"/>
    <d v="2018-10-01T00:00:00"/>
    <x v="0"/>
    <n v="2"/>
    <x v="0"/>
    <n v="1092"/>
    <n v="1158"/>
    <n v="5043"/>
    <m/>
    <m/>
    <n v="-1272"/>
    <n v="1582"/>
    <n v="5042"/>
    <n v="3771"/>
  </r>
  <r>
    <x v="9"/>
    <d v="2018-10-01T00:00:00"/>
    <x v="1"/>
    <n v="3"/>
    <x v="0"/>
    <n v="1517"/>
    <n v="1555"/>
    <n v="5036"/>
    <m/>
    <m/>
    <n v="-1344"/>
    <n v="1535"/>
    <n v="5047"/>
    <n v="3692"/>
  </r>
  <r>
    <x v="9"/>
    <d v="2018-10-01T00:00:00"/>
    <x v="1"/>
    <n v="4"/>
    <x v="0"/>
    <n v="1517"/>
    <n v="1555"/>
    <n v="5013"/>
    <m/>
    <m/>
    <n v="-1321"/>
    <n v="1535"/>
    <n v="4998"/>
    <n v="3692"/>
  </r>
  <r>
    <x v="9"/>
    <d v="2018-10-01T00:00:00"/>
    <x v="1"/>
    <n v="5"/>
    <x v="0"/>
    <n v="1517"/>
    <n v="1555"/>
    <n v="4949"/>
    <m/>
    <m/>
    <n v="-1257"/>
    <n v="1535"/>
    <n v="4952"/>
    <n v="3692"/>
  </r>
  <r>
    <x v="9"/>
    <d v="2018-10-01T00:00:00"/>
    <x v="1"/>
    <n v="6"/>
    <x v="0"/>
    <n v="1517"/>
    <n v="1555"/>
    <n v="4789"/>
    <m/>
    <m/>
    <n v="-1097"/>
    <n v="1535"/>
    <n v="4836"/>
    <n v="3692"/>
  </r>
  <r>
    <x v="9"/>
    <d v="2018-10-01T00:00:00"/>
    <x v="2"/>
    <n v="7"/>
    <x v="0"/>
    <n v="1858"/>
    <n v="2012"/>
    <n v="4680"/>
    <m/>
    <m/>
    <n v="-543"/>
    <n v="2199"/>
    <n v="4684"/>
    <n v="4137"/>
  </r>
  <r>
    <x v="9"/>
    <d v="2018-10-01T00:00:00"/>
    <x v="2"/>
    <n v="8"/>
    <x v="0"/>
    <n v="1858"/>
    <n v="2012"/>
    <n v="4872"/>
    <m/>
    <m/>
    <n v="-735"/>
    <n v="2199"/>
    <n v="4854"/>
    <n v="4137"/>
  </r>
  <r>
    <x v="9"/>
    <d v="2018-10-01T00:00:00"/>
    <x v="2"/>
    <n v="9"/>
    <x v="0"/>
    <n v="1858"/>
    <n v="2012"/>
    <n v="4839"/>
    <m/>
    <m/>
    <n v="-702"/>
    <n v="2199"/>
    <n v="4877"/>
    <n v="4137"/>
  </r>
  <r>
    <x v="9"/>
    <d v="2018-10-01T00:00:00"/>
    <x v="2"/>
    <n v="10"/>
    <x v="0"/>
    <n v="1858"/>
    <n v="2012"/>
    <n v="4799"/>
    <m/>
    <m/>
    <n v="-662"/>
    <n v="2199"/>
    <n v="4760"/>
    <n v="4137"/>
  </r>
  <r>
    <x v="9"/>
    <d v="2018-10-01T00:00:00"/>
    <x v="3"/>
    <n v="11"/>
    <x v="0"/>
    <n v="1694"/>
    <n v="1695"/>
    <n v="4730"/>
    <m/>
    <m/>
    <n v="252"/>
    <n v="2669"/>
    <n v="4734"/>
    <n v="4982"/>
  </r>
  <r>
    <x v="9"/>
    <d v="2018-10-01T00:00:00"/>
    <x v="3"/>
    <n v="12"/>
    <x v="0"/>
    <n v="1694"/>
    <n v="1695"/>
    <n v="4709"/>
    <m/>
    <m/>
    <n v="273"/>
    <n v="2669"/>
    <n v="4692"/>
    <n v="4982"/>
  </r>
  <r>
    <x v="9"/>
    <d v="2018-10-01T00:00:00"/>
    <x v="3"/>
    <n v="13"/>
    <x v="0"/>
    <n v="1694"/>
    <n v="1695"/>
    <n v="4652"/>
    <m/>
    <m/>
    <n v="786"/>
    <n v="2669"/>
    <n v="4721"/>
    <n v="5438"/>
  </r>
  <r>
    <x v="9"/>
    <d v="2018-10-01T00:00:00"/>
    <x v="3"/>
    <n v="14"/>
    <x v="0"/>
    <n v="1694"/>
    <n v="1695"/>
    <n v="4778"/>
    <m/>
    <m/>
    <n v="660"/>
    <n v="2669"/>
    <n v="4763"/>
    <n v="5438"/>
  </r>
  <r>
    <x v="9"/>
    <d v="2018-10-01T00:00:00"/>
    <x v="4"/>
    <n v="15"/>
    <x v="0"/>
    <n v="1366"/>
    <n v="1555"/>
    <n v="4792"/>
    <m/>
    <m/>
    <n v="0"/>
    <n v="2245"/>
    <n v="4796"/>
    <n v="4792"/>
  </r>
  <r>
    <x v="9"/>
    <d v="2018-10-01T00:00:00"/>
    <x v="4"/>
    <n v="16"/>
    <x v="0"/>
    <n v="1366"/>
    <n v="1555"/>
    <n v="4854"/>
    <m/>
    <m/>
    <n v="-62"/>
    <n v="2245"/>
    <n v="4775"/>
    <n v="4792"/>
  </r>
  <r>
    <x v="9"/>
    <d v="2018-10-01T00:00:00"/>
    <x v="4"/>
    <n v="17"/>
    <x v="0"/>
    <n v="1366"/>
    <n v="1555"/>
    <n v="4824"/>
    <m/>
    <m/>
    <n v="-32"/>
    <n v="2245"/>
    <n v="4814"/>
    <n v="4792"/>
  </r>
  <r>
    <x v="9"/>
    <d v="2018-10-01T00:00:00"/>
    <x v="4"/>
    <n v="18"/>
    <x v="0"/>
    <n v="1366"/>
    <n v="1555"/>
    <n v="4826"/>
    <m/>
    <m/>
    <n v="-34"/>
    <n v="2245"/>
    <n v="4694"/>
    <n v="4792"/>
  </r>
  <r>
    <x v="9"/>
    <d v="2018-10-01T00:00:00"/>
    <x v="5"/>
    <n v="19"/>
    <x v="0"/>
    <n v="1231"/>
    <n v="1144"/>
    <n v="4863"/>
    <m/>
    <m/>
    <n v="-457"/>
    <n v="1591"/>
    <n v="4666"/>
    <n v="4406"/>
  </r>
  <r>
    <x v="9"/>
    <d v="2018-10-01T00:00:00"/>
    <x v="5"/>
    <n v="20"/>
    <x v="0"/>
    <n v="1231"/>
    <n v="1144"/>
    <n v="4975"/>
    <m/>
    <m/>
    <n v="-569"/>
    <n v="1591"/>
    <n v="4948"/>
    <n v="4406"/>
  </r>
  <r>
    <x v="9"/>
    <d v="2018-10-01T00:00:00"/>
    <x v="5"/>
    <n v="21"/>
    <x v="0"/>
    <n v="1231"/>
    <n v="1144"/>
    <n v="4946"/>
    <m/>
    <m/>
    <n v="-540"/>
    <n v="1591"/>
    <n v="4994"/>
    <n v="4406"/>
  </r>
  <r>
    <x v="9"/>
    <d v="2018-10-01T00:00:00"/>
    <x v="5"/>
    <n v="22"/>
    <x v="0"/>
    <n v="1231"/>
    <n v="1144"/>
    <n v="5031"/>
    <m/>
    <m/>
    <n v="-625"/>
    <n v="1591"/>
    <n v="5058"/>
    <n v="4406"/>
  </r>
  <r>
    <x v="9"/>
    <d v="2018-10-01T00:00:00"/>
    <x v="0"/>
    <n v="23"/>
    <x v="0"/>
    <n v="1092"/>
    <n v="1158"/>
    <n v="5021"/>
    <m/>
    <m/>
    <n v="-423"/>
    <n v="1582"/>
    <n v="5060"/>
    <n v="4598"/>
  </r>
  <r>
    <x v="9"/>
    <d v="2018-10-01T00:00:00"/>
    <x v="0"/>
    <n v="24"/>
    <x v="0"/>
    <n v="1092"/>
    <n v="1158"/>
    <n v="5049"/>
    <m/>
    <m/>
    <n v="-451"/>
    <n v="1582"/>
    <n v="5038"/>
    <n v="4598"/>
  </r>
  <r>
    <x v="10"/>
    <d v="2018-11-01T00:00:00"/>
    <x v="0"/>
    <n v="1"/>
    <x v="0"/>
    <n v="1252"/>
    <n v="1268"/>
    <n v="5033"/>
    <m/>
    <m/>
    <e v="#N/A"/>
    <n v="0"/>
    <e v="#N/A"/>
    <e v="#N/A"/>
  </r>
  <r>
    <x v="10"/>
    <d v="2018-11-01T00:00:00"/>
    <x v="0"/>
    <n v="2"/>
    <x v="0"/>
    <n v="1252"/>
    <n v="1268"/>
    <n v="5017"/>
    <m/>
    <m/>
    <e v="#N/A"/>
    <n v="0"/>
    <e v="#N/A"/>
    <e v="#N/A"/>
  </r>
  <r>
    <x v="10"/>
    <d v="2018-11-01T00:00:00"/>
    <x v="1"/>
    <n v="3"/>
    <x v="0"/>
    <n v="1499"/>
    <n v="1347"/>
    <n v="4991"/>
    <m/>
    <m/>
    <e v="#N/A"/>
    <n v="0"/>
    <e v="#N/A"/>
    <e v="#N/A"/>
  </r>
  <r>
    <x v="10"/>
    <d v="2018-11-01T00:00:00"/>
    <x v="1"/>
    <n v="4"/>
    <x v="0"/>
    <n v="1499"/>
    <n v="1347"/>
    <n v="4949"/>
    <m/>
    <m/>
    <e v="#N/A"/>
    <n v="0"/>
    <e v="#N/A"/>
    <e v="#N/A"/>
  </r>
  <r>
    <x v="10"/>
    <d v="2018-11-01T00:00:00"/>
    <x v="1"/>
    <n v="5"/>
    <x v="0"/>
    <n v="1499"/>
    <n v="1347"/>
    <n v="4895"/>
    <m/>
    <m/>
    <e v="#N/A"/>
    <n v="0"/>
    <e v="#N/A"/>
    <e v="#N/A"/>
  </r>
  <r>
    <x v="10"/>
    <d v="2018-11-01T00:00:00"/>
    <x v="1"/>
    <n v="6"/>
    <x v="0"/>
    <n v="1499"/>
    <n v="1347"/>
    <n v="4739"/>
    <m/>
    <m/>
    <e v="#N/A"/>
    <n v="0"/>
    <e v="#N/A"/>
    <e v="#N/A"/>
  </r>
  <r>
    <x v="10"/>
    <d v="2018-11-01T00:00:00"/>
    <x v="2"/>
    <n v="7"/>
    <x v="0"/>
    <n v="1894"/>
    <n v="1854"/>
    <n v="4687"/>
    <m/>
    <m/>
    <e v="#N/A"/>
    <n v="0"/>
    <e v="#N/A"/>
    <e v="#N/A"/>
  </r>
  <r>
    <x v="10"/>
    <d v="2018-11-01T00:00:00"/>
    <x v="2"/>
    <n v="8"/>
    <x v="0"/>
    <n v="1894"/>
    <n v="1854"/>
    <n v="4913"/>
    <m/>
    <m/>
    <e v="#N/A"/>
    <n v="0"/>
    <e v="#N/A"/>
    <e v="#N/A"/>
  </r>
  <r>
    <x v="10"/>
    <d v="2018-11-01T00:00:00"/>
    <x v="2"/>
    <n v="9"/>
    <x v="0"/>
    <n v="1894"/>
    <n v="1854"/>
    <n v="4882"/>
    <m/>
    <m/>
    <e v="#N/A"/>
    <n v="0"/>
    <e v="#N/A"/>
    <e v="#N/A"/>
  </r>
  <r>
    <x v="10"/>
    <d v="2018-11-01T00:00:00"/>
    <x v="2"/>
    <n v="10"/>
    <x v="0"/>
    <n v="1894"/>
    <n v="1854"/>
    <n v="4844"/>
    <m/>
    <m/>
    <e v="#N/A"/>
    <n v="0"/>
    <e v="#N/A"/>
    <e v="#N/A"/>
  </r>
  <r>
    <x v="10"/>
    <d v="2018-11-01T00:00:00"/>
    <x v="3"/>
    <n v="11"/>
    <x v="0"/>
    <n v="1362"/>
    <n v="1508"/>
    <n v="4860"/>
    <m/>
    <m/>
    <e v="#N/A"/>
    <n v="0"/>
    <e v="#N/A"/>
    <e v="#N/A"/>
  </r>
  <r>
    <x v="10"/>
    <d v="2018-11-01T00:00:00"/>
    <x v="3"/>
    <n v="12"/>
    <x v="0"/>
    <n v="1362"/>
    <n v="1508"/>
    <n v="4885"/>
    <m/>
    <m/>
    <e v="#N/A"/>
    <n v="0"/>
    <e v="#N/A"/>
    <e v="#N/A"/>
  </r>
  <r>
    <x v="10"/>
    <d v="2018-11-01T00:00:00"/>
    <x v="3"/>
    <n v="13"/>
    <x v="0"/>
    <n v="1362"/>
    <n v="1508"/>
    <n v="4864"/>
    <m/>
    <m/>
    <e v="#N/A"/>
    <n v="0"/>
    <e v="#N/A"/>
    <e v="#N/A"/>
  </r>
  <r>
    <x v="10"/>
    <d v="2018-11-01T00:00:00"/>
    <x v="3"/>
    <n v="14"/>
    <x v="0"/>
    <n v="1362"/>
    <n v="1508"/>
    <n v="4882"/>
    <m/>
    <m/>
    <e v="#N/A"/>
    <n v="0"/>
    <e v="#N/A"/>
    <e v="#N/A"/>
  </r>
  <r>
    <x v="10"/>
    <d v="2018-11-01T00:00:00"/>
    <x v="4"/>
    <n v="15"/>
    <x v="0"/>
    <n v="1481"/>
    <n v="1782"/>
    <n v="4834"/>
    <m/>
    <m/>
    <e v="#N/A"/>
    <n v="0"/>
    <e v="#N/A"/>
    <e v="#N/A"/>
  </r>
  <r>
    <x v="10"/>
    <d v="2018-11-01T00:00:00"/>
    <x v="4"/>
    <n v="16"/>
    <x v="0"/>
    <n v="1481"/>
    <n v="1782"/>
    <n v="4847"/>
    <m/>
    <m/>
    <e v="#N/A"/>
    <n v="0"/>
    <e v="#N/A"/>
    <e v="#N/A"/>
  </r>
  <r>
    <x v="10"/>
    <d v="2018-11-01T00:00:00"/>
    <x v="4"/>
    <n v="17"/>
    <x v="0"/>
    <n v="1481"/>
    <n v="1782"/>
    <n v="4797"/>
    <m/>
    <m/>
    <e v="#N/A"/>
    <n v="0"/>
    <e v="#N/A"/>
    <e v="#N/A"/>
  </r>
  <r>
    <x v="10"/>
    <d v="2018-11-01T00:00:00"/>
    <x v="4"/>
    <n v="18"/>
    <x v="0"/>
    <n v="1481"/>
    <n v="1782"/>
    <n v="4758"/>
    <m/>
    <m/>
    <e v="#N/A"/>
    <n v="0"/>
    <e v="#N/A"/>
    <e v="#N/A"/>
  </r>
  <r>
    <x v="10"/>
    <d v="2018-11-01T00:00:00"/>
    <x v="5"/>
    <n v="19"/>
    <x v="0"/>
    <n v="1287"/>
    <n v="1294"/>
    <n v="4998"/>
    <m/>
    <m/>
    <e v="#N/A"/>
    <n v="0"/>
    <e v="#N/A"/>
    <e v="#N/A"/>
  </r>
  <r>
    <x v="10"/>
    <d v="2018-11-01T00:00:00"/>
    <x v="5"/>
    <n v="20"/>
    <x v="0"/>
    <n v="1287"/>
    <n v="1294"/>
    <n v="5008"/>
    <m/>
    <m/>
    <e v="#N/A"/>
    <n v="0"/>
    <e v="#N/A"/>
    <e v="#N/A"/>
  </r>
  <r>
    <x v="10"/>
    <d v="2018-11-01T00:00:00"/>
    <x v="5"/>
    <n v="21"/>
    <x v="0"/>
    <n v="1287"/>
    <n v="1294"/>
    <n v="5053"/>
    <m/>
    <m/>
    <e v="#N/A"/>
    <n v="0"/>
    <e v="#N/A"/>
    <e v="#N/A"/>
  </r>
  <r>
    <x v="10"/>
    <d v="2018-11-01T00:00:00"/>
    <x v="5"/>
    <n v="22"/>
    <x v="0"/>
    <n v="1287"/>
    <n v="1294"/>
    <n v="5057"/>
    <m/>
    <m/>
    <e v="#N/A"/>
    <n v="0"/>
    <e v="#N/A"/>
    <e v="#N/A"/>
  </r>
  <r>
    <x v="10"/>
    <d v="2018-11-01T00:00:00"/>
    <x v="0"/>
    <n v="23"/>
    <x v="0"/>
    <n v="1252"/>
    <n v="1268"/>
    <n v="5050"/>
    <m/>
    <m/>
    <e v="#N/A"/>
    <n v="0"/>
    <e v="#N/A"/>
    <e v="#N/A"/>
  </r>
  <r>
    <x v="10"/>
    <d v="2018-11-01T00:00:00"/>
    <x v="0"/>
    <n v="24"/>
    <x v="0"/>
    <n v="1252"/>
    <n v="1268"/>
    <n v="5014"/>
    <m/>
    <m/>
    <e v="#N/A"/>
    <n v="0"/>
    <e v="#N/A"/>
    <e v="#N/A"/>
  </r>
  <r>
    <x v="11"/>
    <d v="2018-12-01T00:00:00"/>
    <x v="0"/>
    <n v="1"/>
    <x v="0"/>
    <n v="1210"/>
    <n v="1047"/>
    <n v="5052"/>
    <m/>
    <m/>
    <e v="#N/A"/>
    <n v="0"/>
    <e v="#N/A"/>
    <e v="#N/A"/>
  </r>
  <r>
    <x v="11"/>
    <d v="2018-12-01T00:00:00"/>
    <x v="0"/>
    <n v="2"/>
    <x v="0"/>
    <n v="1210"/>
    <n v="1047"/>
    <n v="5016"/>
    <m/>
    <m/>
    <e v="#N/A"/>
    <n v="0"/>
    <e v="#N/A"/>
    <e v="#N/A"/>
  </r>
  <r>
    <x v="11"/>
    <d v="2018-12-01T00:00:00"/>
    <x v="1"/>
    <n v="3"/>
    <x v="0"/>
    <n v="1345"/>
    <n v="1292"/>
    <n v="5020"/>
    <m/>
    <m/>
    <e v="#N/A"/>
    <n v="0"/>
    <e v="#N/A"/>
    <e v="#N/A"/>
  </r>
  <r>
    <x v="11"/>
    <d v="2018-12-01T00:00:00"/>
    <x v="1"/>
    <n v="4"/>
    <x v="0"/>
    <n v="1345"/>
    <n v="1292"/>
    <n v="4967"/>
    <m/>
    <m/>
    <e v="#N/A"/>
    <n v="0"/>
    <e v="#N/A"/>
    <e v="#N/A"/>
  </r>
  <r>
    <x v="11"/>
    <d v="2018-12-01T00:00:00"/>
    <x v="1"/>
    <n v="5"/>
    <x v="0"/>
    <n v="1345"/>
    <n v="1292"/>
    <n v="4882"/>
    <m/>
    <m/>
    <e v="#N/A"/>
    <n v="0"/>
    <e v="#N/A"/>
    <e v="#N/A"/>
  </r>
  <r>
    <x v="11"/>
    <d v="2018-12-01T00:00:00"/>
    <x v="1"/>
    <n v="6"/>
    <x v="0"/>
    <n v="1345"/>
    <n v="1292"/>
    <n v="4694"/>
    <m/>
    <m/>
    <e v="#N/A"/>
    <n v="0"/>
    <e v="#N/A"/>
    <e v="#N/A"/>
  </r>
  <r>
    <x v="11"/>
    <d v="2018-12-01T00:00:00"/>
    <x v="2"/>
    <n v="7"/>
    <x v="0"/>
    <n v="1818"/>
    <n v="1873"/>
    <n v="4617"/>
    <m/>
    <m/>
    <e v="#N/A"/>
    <n v="0"/>
    <e v="#N/A"/>
    <e v="#N/A"/>
  </r>
  <r>
    <x v="11"/>
    <d v="2018-12-01T00:00:00"/>
    <x v="2"/>
    <n v="8"/>
    <x v="0"/>
    <n v="1818"/>
    <n v="1873"/>
    <n v="4899"/>
    <m/>
    <m/>
    <e v="#N/A"/>
    <n v="0"/>
    <e v="#N/A"/>
    <e v="#N/A"/>
  </r>
  <r>
    <x v="11"/>
    <d v="2018-12-01T00:00:00"/>
    <x v="2"/>
    <n v="9"/>
    <x v="0"/>
    <n v="1818"/>
    <n v="1873"/>
    <n v="4941"/>
    <m/>
    <m/>
    <e v="#N/A"/>
    <n v="0"/>
    <e v="#N/A"/>
    <e v="#N/A"/>
  </r>
  <r>
    <x v="11"/>
    <d v="2018-12-01T00:00:00"/>
    <x v="2"/>
    <n v="10"/>
    <x v="0"/>
    <n v="1818"/>
    <n v="1873"/>
    <n v="4931"/>
    <m/>
    <m/>
    <e v="#N/A"/>
    <n v="0"/>
    <e v="#N/A"/>
    <e v="#N/A"/>
  </r>
  <r>
    <x v="11"/>
    <d v="2018-12-01T00:00:00"/>
    <x v="3"/>
    <n v="11"/>
    <x v="0"/>
    <n v="1633"/>
    <n v="1637"/>
    <n v="4851"/>
    <m/>
    <m/>
    <e v="#N/A"/>
    <n v="0"/>
    <e v="#N/A"/>
    <e v="#N/A"/>
  </r>
  <r>
    <x v="11"/>
    <d v="2018-12-01T00:00:00"/>
    <x v="3"/>
    <n v="12"/>
    <x v="0"/>
    <n v="1633"/>
    <n v="1637"/>
    <n v="4871"/>
    <m/>
    <m/>
    <e v="#N/A"/>
    <n v="0"/>
    <e v="#N/A"/>
    <e v="#N/A"/>
  </r>
  <r>
    <x v="11"/>
    <d v="2018-12-01T00:00:00"/>
    <x v="3"/>
    <n v="13"/>
    <x v="0"/>
    <n v="1633"/>
    <n v="1637"/>
    <n v="4918"/>
    <m/>
    <m/>
    <e v="#N/A"/>
    <n v="0"/>
    <e v="#N/A"/>
    <e v="#N/A"/>
  </r>
  <r>
    <x v="11"/>
    <d v="2018-12-01T00:00:00"/>
    <x v="3"/>
    <n v="14"/>
    <x v="0"/>
    <n v="1633"/>
    <n v="1637"/>
    <n v="4906"/>
    <m/>
    <m/>
    <e v="#N/A"/>
    <n v="0"/>
    <e v="#N/A"/>
    <e v="#N/A"/>
  </r>
  <r>
    <x v="11"/>
    <d v="2018-12-01T00:00:00"/>
    <x v="4"/>
    <n v="15"/>
    <x v="0"/>
    <n v="1867"/>
    <n v="1936"/>
    <n v="4891"/>
    <m/>
    <m/>
    <e v="#N/A"/>
    <n v="0"/>
    <e v="#N/A"/>
    <e v="#N/A"/>
  </r>
  <r>
    <x v="11"/>
    <d v="2018-12-01T00:00:00"/>
    <x v="4"/>
    <n v="16"/>
    <x v="0"/>
    <n v="1867"/>
    <n v="1936"/>
    <n v="4895"/>
    <m/>
    <m/>
    <e v="#N/A"/>
    <n v="0"/>
    <e v="#N/A"/>
    <e v="#N/A"/>
  </r>
  <r>
    <x v="11"/>
    <d v="2018-12-01T00:00:00"/>
    <x v="4"/>
    <n v="17"/>
    <x v="0"/>
    <n v="1867"/>
    <n v="1936"/>
    <n v="4724"/>
    <m/>
    <m/>
    <e v="#N/A"/>
    <n v="0"/>
    <e v="#N/A"/>
    <e v="#N/A"/>
  </r>
  <r>
    <x v="11"/>
    <d v="2018-12-01T00:00:00"/>
    <x v="4"/>
    <n v="18"/>
    <x v="0"/>
    <n v="1867"/>
    <n v="1936"/>
    <n v="4643"/>
    <m/>
    <m/>
    <e v="#N/A"/>
    <n v="0"/>
    <e v="#N/A"/>
    <e v="#N/A"/>
  </r>
  <r>
    <x v="11"/>
    <d v="2018-12-01T00:00:00"/>
    <x v="5"/>
    <n v="19"/>
    <x v="0"/>
    <n v="1338"/>
    <n v="1281"/>
    <n v="4921"/>
    <m/>
    <m/>
    <e v="#N/A"/>
    <n v="0"/>
    <e v="#N/A"/>
    <e v="#N/A"/>
  </r>
  <r>
    <x v="11"/>
    <d v="2018-12-01T00:00:00"/>
    <x v="5"/>
    <n v="20"/>
    <x v="0"/>
    <n v="1338"/>
    <n v="1281"/>
    <n v="5022"/>
    <m/>
    <m/>
    <e v="#N/A"/>
    <n v="0"/>
    <e v="#N/A"/>
    <e v="#N/A"/>
  </r>
  <r>
    <x v="11"/>
    <d v="2018-12-01T00:00:00"/>
    <x v="5"/>
    <n v="21"/>
    <x v="0"/>
    <n v="1338"/>
    <n v="1281"/>
    <n v="5062"/>
    <m/>
    <m/>
    <e v="#N/A"/>
    <n v="0"/>
    <e v="#N/A"/>
    <e v="#N/A"/>
  </r>
  <r>
    <x v="11"/>
    <d v="2018-12-01T00:00:00"/>
    <x v="5"/>
    <n v="22"/>
    <x v="0"/>
    <n v="1338"/>
    <n v="1281"/>
    <n v="5057"/>
    <m/>
    <m/>
    <e v="#N/A"/>
    <n v="0"/>
    <e v="#N/A"/>
    <e v="#N/A"/>
  </r>
  <r>
    <x v="11"/>
    <d v="2018-12-01T00:00:00"/>
    <x v="0"/>
    <n v="23"/>
    <x v="0"/>
    <n v="1210"/>
    <n v="1047"/>
    <n v="5073"/>
    <m/>
    <m/>
    <e v="#N/A"/>
    <n v="0"/>
    <e v="#N/A"/>
    <e v="#N/A"/>
  </r>
  <r>
    <x v="11"/>
    <d v="2018-12-01T00:00:00"/>
    <x v="0"/>
    <n v="24"/>
    <x v="0"/>
    <n v="1210"/>
    <n v="1047"/>
    <n v="5081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1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54">
  <location ref="P32:S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1 (Intra Year Postings)" fld="7" subtotal="average" baseField="0" baseItem="316737792"/>
    <dataField name="2022 (Dec 2020 Method)" fld="11" subtotal="average" baseField="0" baseItem="1"/>
    <dataField name="2022 (Proposed)" fld="13" subtotal="average" baseField="0" baseItem="1"/>
  </dataFields>
  <formats count="1">
    <format dxfId="0">
      <pivotArea outline="0" collapsedLevelsAreSubtotals="1" fieldPosition="0"/>
    </format>
  </formats>
  <chartFormats count="31">
    <chartFormat chart="0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3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4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4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3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6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4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26">
  <location ref="P4:S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1 (Intra year Postings)" fld="7" subtotal="average" baseField="0" baseItem="316737792"/>
    <dataField name="2022 (Dec 2020 Method)" fld="11" subtotal="max" baseField="3" baseItem="10"/>
    <dataField name="2022 (Proposed)" fld="13" subtotal="max" baseField="3" baseItem="10"/>
  </dataFields>
  <chartFormats count="22"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17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7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7" format="5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18" format="5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8" format="5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18" format="5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20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0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0" format="5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21" format="5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1" format="5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1" format="5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24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4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4" format="5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25" format="5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5" format="5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25" format="55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zoomScale="70" zoomScaleNormal="70" workbookViewId="0">
      <selection activeCell="I1" sqref="I1:I1048576"/>
    </sheetView>
  </sheetViews>
  <sheetFormatPr defaultRowHeight="14.5" x14ac:dyDescent="0.35"/>
  <cols>
    <col min="8" max="8" width="10.6328125" customWidth="1"/>
    <col min="9" max="9" width="12" bestFit="1" customWidth="1"/>
  </cols>
  <sheetData>
    <row r="1" spans="1:19" ht="18.5" x14ac:dyDescent="0.45">
      <c r="D1" s="1"/>
      <c r="E1" s="1" t="s">
        <v>28</v>
      </c>
      <c r="F1" s="1"/>
      <c r="G1" s="1"/>
      <c r="H1" s="1"/>
      <c r="I1" s="1"/>
      <c r="J1" s="22" t="s">
        <v>77</v>
      </c>
      <c r="K1" s="22"/>
      <c r="L1" s="22"/>
      <c r="M1" s="22"/>
      <c r="N1" s="22"/>
      <c r="O1" s="22" t="s">
        <v>78</v>
      </c>
      <c r="P1" s="22"/>
      <c r="Q1" s="22"/>
      <c r="R1" s="22"/>
      <c r="S1" s="22"/>
    </row>
    <row r="2" spans="1:1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8</v>
      </c>
      <c r="P2" s="2" t="s">
        <v>9</v>
      </c>
      <c r="Q2" s="2" t="s">
        <v>10</v>
      </c>
      <c r="R2" s="2" t="s">
        <v>11</v>
      </c>
      <c r="S2" s="2" t="s">
        <v>12</v>
      </c>
    </row>
    <row r="3" spans="1:19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1183</v>
      </c>
      <c r="K3" s="10">
        <v>1026</v>
      </c>
      <c r="L3" s="10">
        <v>1158</v>
      </c>
      <c r="M3" s="10">
        <v>1268</v>
      </c>
      <c r="N3" s="10">
        <v>1047</v>
      </c>
      <c r="O3" s="10">
        <v>3817</v>
      </c>
      <c r="P3" s="18">
        <v>5038</v>
      </c>
      <c r="Q3" s="18">
        <v>5052</v>
      </c>
      <c r="R3" s="18">
        <v>5033</v>
      </c>
      <c r="S3" s="18">
        <v>5052</v>
      </c>
    </row>
    <row r="4" spans="1:19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1183</v>
      </c>
      <c r="K4" s="4">
        <v>1026</v>
      </c>
      <c r="L4" s="4">
        <v>1158</v>
      </c>
      <c r="M4" s="4">
        <v>1268</v>
      </c>
      <c r="N4" s="4">
        <v>1047</v>
      </c>
      <c r="O4" s="4">
        <v>3923</v>
      </c>
      <c r="P4" s="19">
        <v>5067</v>
      </c>
      <c r="Q4" s="19">
        <v>5043</v>
      </c>
      <c r="R4" s="19">
        <v>5017</v>
      </c>
      <c r="S4" s="19">
        <v>5016</v>
      </c>
    </row>
    <row r="5" spans="1:19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1409</v>
      </c>
      <c r="K5" s="10">
        <v>1255</v>
      </c>
      <c r="L5" s="10">
        <v>1555</v>
      </c>
      <c r="M5" s="10">
        <v>1347</v>
      </c>
      <c r="N5" s="10">
        <v>1292</v>
      </c>
      <c r="O5" s="10">
        <v>3891</v>
      </c>
      <c r="P5" s="18">
        <v>5046</v>
      </c>
      <c r="Q5" s="18">
        <v>5036</v>
      </c>
      <c r="R5" s="18">
        <v>4991</v>
      </c>
      <c r="S5" s="18">
        <v>5020</v>
      </c>
    </row>
    <row r="6" spans="1:19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1409</v>
      </c>
      <c r="K6" s="4">
        <v>1255</v>
      </c>
      <c r="L6" s="4">
        <v>1555</v>
      </c>
      <c r="M6" s="4">
        <v>1347</v>
      </c>
      <c r="N6" s="4">
        <v>1292</v>
      </c>
      <c r="O6" s="4">
        <v>3838</v>
      </c>
      <c r="P6" s="19">
        <v>5027</v>
      </c>
      <c r="Q6" s="19">
        <v>5013</v>
      </c>
      <c r="R6" s="19">
        <v>4949</v>
      </c>
      <c r="S6" s="19">
        <v>4967</v>
      </c>
    </row>
    <row r="7" spans="1:19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1409</v>
      </c>
      <c r="K7" s="4">
        <v>1255</v>
      </c>
      <c r="L7" s="4">
        <v>1555</v>
      </c>
      <c r="M7" s="4">
        <v>1347</v>
      </c>
      <c r="N7" s="4">
        <v>1292</v>
      </c>
      <c r="O7" s="4">
        <v>3792</v>
      </c>
      <c r="P7" s="19">
        <v>4953</v>
      </c>
      <c r="Q7" s="19">
        <v>4949</v>
      </c>
      <c r="R7" s="19">
        <v>4895</v>
      </c>
      <c r="S7" s="19">
        <v>4882</v>
      </c>
    </row>
    <row r="8" spans="1:19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1409</v>
      </c>
      <c r="K8" s="4">
        <v>1255</v>
      </c>
      <c r="L8" s="4">
        <v>1555</v>
      </c>
      <c r="M8" s="4">
        <v>1347</v>
      </c>
      <c r="N8" s="4">
        <v>1292</v>
      </c>
      <c r="O8" s="4">
        <v>3656</v>
      </c>
      <c r="P8" s="19">
        <v>4818</v>
      </c>
      <c r="Q8" s="19">
        <v>4789</v>
      </c>
      <c r="R8" s="19">
        <v>4739</v>
      </c>
      <c r="S8" s="19">
        <v>4694</v>
      </c>
    </row>
    <row r="9" spans="1:19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1607</v>
      </c>
      <c r="K9" s="10">
        <v>1633</v>
      </c>
      <c r="L9" s="10">
        <v>2012</v>
      </c>
      <c r="M9" s="10">
        <v>1854</v>
      </c>
      <c r="N9" s="10">
        <v>1873</v>
      </c>
      <c r="O9" s="10">
        <v>3646</v>
      </c>
      <c r="P9" s="18">
        <v>4718</v>
      </c>
      <c r="Q9" s="18">
        <v>4680</v>
      </c>
      <c r="R9" s="18">
        <v>4687</v>
      </c>
      <c r="S9" s="18">
        <v>4617</v>
      </c>
    </row>
    <row r="10" spans="1:19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1607</v>
      </c>
      <c r="K10" s="4">
        <v>1633</v>
      </c>
      <c r="L10" s="4">
        <v>2012</v>
      </c>
      <c r="M10" s="4">
        <v>1854</v>
      </c>
      <c r="N10" s="4">
        <v>1873</v>
      </c>
      <c r="O10" s="4">
        <v>3756</v>
      </c>
      <c r="P10" s="19">
        <v>4863</v>
      </c>
      <c r="Q10" s="19">
        <v>4872</v>
      </c>
      <c r="R10" s="19">
        <v>4913</v>
      </c>
      <c r="S10" s="19">
        <v>4899</v>
      </c>
    </row>
    <row r="11" spans="1:19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1607</v>
      </c>
      <c r="K11" s="4">
        <v>1633</v>
      </c>
      <c r="L11" s="4">
        <v>2012</v>
      </c>
      <c r="M11" s="4">
        <v>1854</v>
      </c>
      <c r="N11" s="4">
        <v>1873</v>
      </c>
      <c r="O11" s="4">
        <v>3684</v>
      </c>
      <c r="P11" s="19">
        <v>4789</v>
      </c>
      <c r="Q11" s="19">
        <v>4839</v>
      </c>
      <c r="R11" s="19">
        <v>4882</v>
      </c>
      <c r="S11" s="19">
        <v>4941</v>
      </c>
    </row>
    <row r="12" spans="1:19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1607</v>
      </c>
      <c r="K12" s="4">
        <v>1633</v>
      </c>
      <c r="L12" s="4">
        <v>2012</v>
      </c>
      <c r="M12" s="4">
        <v>1854</v>
      </c>
      <c r="N12" s="4">
        <v>1873</v>
      </c>
      <c r="O12" s="4">
        <v>3615</v>
      </c>
      <c r="P12" s="19">
        <v>4708</v>
      </c>
      <c r="Q12" s="19">
        <v>4799</v>
      </c>
      <c r="R12" s="19">
        <v>4844</v>
      </c>
      <c r="S12" s="19">
        <v>4931</v>
      </c>
    </row>
    <row r="13" spans="1:19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1814</v>
      </c>
      <c r="K13" s="10">
        <v>2031</v>
      </c>
      <c r="L13" s="10">
        <v>1695</v>
      </c>
      <c r="M13" s="10">
        <v>1508</v>
      </c>
      <c r="N13" s="10">
        <v>1637</v>
      </c>
      <c r="O13" s="10">
        <v>3582</v>
      </c>
      <c r="P13" s="18">
        <v>4692</v>
      </c>
      <c r="Q13" s="18">
        <v>4730</v>
      </c>
      <c r="R13" s="18">
        <v>4860</v>
      </c>
      <c r="S13" s="18">
        <v>4851</v>
      </c>
    </row>
    <row r="14" spans="1:19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1814</v>
      </c>
      <c r="K14" s="4">
        <v>2031</v>
      </c>
      <c r="L14" s="4">
        <v>1695</v>
      </c>
      <c r="M14" s="4">
        <v>1508</v>
      </c>
      <c r="N14" s="4">
        <v>1637</v>
      </c>
      <c r="O14" s="4">
        <v>3607</v>
      </c>
      <c r="P14" s="19">
        <v>4669</v>
      </c>
      <c r="Q14" s="19">
        <v>4709</v>
      </c>
      <c r="R14" s="19">
        <v>4885</v>
      </c>
      <c r="S14" s="19">
        <v>4871</v>
      </c>
    </row>
    <row r="15" spans="1:19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1814</v>
      </c>
      <c r="K15" s="4">
        <v>2031</v>
      </c>
      <c r="L15" s="4">
        <v>1695</v>
      </c>
      <c r="M15" s="4">
        <v>1508</v>
      </c>
      <c r="N15" s="4">
        <v>1637</v>
      </c>
      <c r="O15" s="4">
        <v>3679</v>
      </c>
      <c r="P15" s="19">
        <v>4705</v>
      </c>
      <c r="Q15" s="19">
        <v>4652</v>
      </c>
      <c r="R15" s="19">
        <v>4864</v>
      </c>
      <c r="S15" s="19">
        <v>4918</v>
      </c>
    </row>
    <row r="16" spans="1:19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1814</v>
      </c>
      <c r="K16" s="4">
        <v>2031</v>
      </c>
      <c r="L16" s="4">
        <v>1695</v>
      </c>
      <c r="M16" s="4">
        <v>1508</v>
      </c>
      <c r="N16" s="4">
        <v>1637</v>
      </c>
      <c r="O16" s="4">
        <v>3733</v>
      </c>
      <c r="P16" s="19">
        <v>4753</v>
      </c>
      <c r="Q16" s="19">
        <v>4778</v>
      </c>
      <c r="R16" s="19">
        <v>4882</v>
      </c>
      <c r="S16" s="19">
        <v>4906</v>
      </c>
    </row>
    <row r="17" spans="1:19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1385</v>
      </c>
      <c r="K17" s="10">
        <v>1437</v>
      </c>
      <c r="L17" s="10">
        <v>1555</v>
      </c>
      <c r="M17" s="10">
        <v>1782</v>
      </c>
      <c r="N17" s="10">
        <v>1936</v>
      </c>
      <c r="O17" s="10">
        <v>3266</v>
      </c>
      <c r="P17" s="18">
        <v>4805</v>
      </c>
      <c r="Q17" s="18">
        <v>4792</v>
      </c>
      <c r="R17" s="18">
        <v>4834</v>
      </c>
      <c r="S17" s="18">
        <v>4891</v>
      </c>
    </row>
    <row r="18" spans="1:19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1385</v>
      </c>
      <c r="K18" s="4">
        <v>1437</v>
      </c>
      <c r="L18" s="4">
        <v>1555</v>
      </c>
      <c r="M18" s="4">
        <v>1782</v>
      </c>
      <c r="N18" s="4">
        <v>1936</v>
      </c>
      <c r="O18" s="4">
        <v>3343</v>
      </c>
      <c r="P18" s="19">
        <v>4830</v>
      </c>
      <c r="Q18" s="19">
        <v>4854</v>
      </c>
      <c r="R18" s="19">
        <v>4847</v>
      </c>
      <c r="S18" s="19">
        <v>4895</v>
      </c>
    </row>
    <row r="19" spans="1:19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1385</v>
      </c>
      <c r="K19" s="4">
        <v>1437</v>
      </c>
      <c r="L19" s="4">
        <v>1555</v>
      </c>
      <c r="M19" s="4">
        <v>1782</v>
      </c>
      <c r="N19" s="4">
        <v>1936</v>
      </c>
      <c r="O19" s="4">
        <v>3386</v>
      </c>
      <c r="P19" s="19">
        <v>4877</v>
      </c>
      <c r="Q19" s="19">
        <v>4824</v>
      </c>
      <c r="R19" s="19">
        <v>4797</v>
      </c>
      <c r="S19" s="19">
        <v>4724</v>
      </c>
    </row>
    <row r="20" spans="1:19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1385</v>
      </c>
      <c r="K20" s="4">
        <v>1437</v>
      </c>
      <c r="L20" s="4">
        <v>1555</v>
      </c>
      <c r="M20" s="4">
        <v>1782</v>
      </c>
      <c r="N20" s="4">
        <v>1936</v>
      </c>
      <c r="O20" s="4">
        <v>3442</v>
      </c>
      <c r="P20" s="19">
        <v>4904</v>
      </c>
      <c r="Q20" s="19">
        <v>4826</v>
      </c>
      <c r="R20" s="19">
        <v>4758</v>
      </c>
      <c r="S20" s="19">
        <v>4643</v>
      </c>
    </row>
    <row r="21" spans="1:19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1230</v>
      </c>
      <c r="K21" s="10">
        <v>1146</v>
      </c>
      <c r="L21" s="10">
        <v>1144</v>
      </c>
      <c r="M21" s="10">
        <v>1294</v>
      </c>
      <c r="N21" s="10">
        <v>1281</v>
      </c>
      <c r="O21" s="10">
        <v>3443</v>
      </c>
      <c r="P21" s="18">
        <v>4905</v>
      </c>
      <c r="Q21" s="18">
        <v>4863</v>
      </c>
      <c r="R21" s="18">
        <v>4998</v>
      </c>
      <c r="S21" s="18">
        <v>4921</v>
      </c>
    </row>
    <row r="22" spans="1:19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1230</v>
      </c>
      <c r="K22" s="4">
        <v>1146</v>
      </c>
      <c r="L22" s="4">
        <v>1144</v>
      </c>
      <c r="M22" s="4">
        <v>1294</v>
      </c>
      <c r="N22" s="4">
        <v>1281</v>
      </c>
      <c r="O22" s="4">
        <v>3414</v>
      </c>
      <c r="P22" s="19">
        <v>4978</v>
      </c>
      <c r="Q22" s="19">
        <v>4975</v>
      </c>
      <c r="R22" s="19">
        <v>5008</v>
      </c>
      <c r="S22" s="19">
        <v>5022</v>
      </c>
    </row>
    <row r="23" spans="1:19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1230</v>
      </c>
      <c r="K23" s="4">
        <v>1146</v>
      </c>
      <c r="L23" s="4">
        <v>1144</v>
      </c>
      <c r="M23" s="4">
        <v>1294</v>
      </c>
      <c r="N23" s="4">
        <v>1281</v>
      </c>
      <c r="O23" s="4">
        <v>3498</v>
      </c>
      <c r="P23" s="19">
        <v>5040</v>
      </c>
      <c r="Q23" s="19">
        <v>4946</v>
      </c>
      <c r="R23" s="19">
        <v>5053</v>
      </c>
      <c r="S23" s="19">
        <v>5062</v>
      </c>
    </row>
    <row r="24" spans="1:19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1230</v>
      </c>
      <c r="K24" s="4">
        <v>1146</v>
      </c>
      <c r="L24" s="4">
        <v>1144</v>
      </c>
      <c r="M24" s="4">
        <v>1294</v>
      </c>
      <c r="N24" s="4">
        <v>1281</v>
      </c>
      <c r="O24" s="4">
        <v>3583</v>
      </c>
      <c r="P24" s="19">
        <v>5074</v>
      </c>
      <c r="Q24" s="19">
        <v>5031</v>
      </c>
      <c r="R24" s="19">
        <v>5057</v>
      </c>
      <c r="S24" s="19">
        <v>5057</v>
      </c>
    </row>
    <row r="25" spans="1:19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1183</v>
      </c>
      <c r="K25" s="10">
        <v>1026</v>
      </c>
      <c r="L25" s="10">
        <v>1158</v>
      </c>
      <c r="M25" s="10">
        <v>1268</v>
      </c>
      <c r="N25" s="10">
        <v>1047</v>
      </c>
      <c r="O25" s="10">
        <v>3906</v>
      </c>
      <c r="P25" s="18">
        <v>5033</v>
      </c>
      <c r="Q25" s="18">
        <v>5021</v>
      </c>
      <c r="R25" s="18">
        <v>5050</v>
      </c>
      <c r="S25" s="18">
        <v>5073</v>
      </c>
    </row>
    <row r="26" spans="1:19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1183</v>
      </c>
      <c r="K26" s="4">
        <v>1026</v>
      </c>
      <c r="L26" s="4">
        <v>1158</v>
      </c>
      <c r="M26" s="4">
        <v>1268</v>
      </c>
      <c r="N26" s="4">
        <v>1047</v>
      </c>
      <c r="O26" s="4">
        <v>3896</v>
      </c>
      <c r="P26" s="19">
        <v>5043</v>
      </c>
      <c r="Q26" s="19">
        <v>5049</v>
      </c>
      <c r="R26" s="19">
        <v>5014</v>
      </c>
      <c r="S26" s="19">
        <v>5081</v>
      </c>
    </row>
    <row r="27" spans="1:19" ht="18.5" x14ac:dyDescent="0.35">
      <c r="A27" s="3" t="s">
        <v>13</v>
      </c>
      <c r="B27" s="5">
        <f t="shared" ref="B27:S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/>
      <c r="K27" s="5"/>
      <c r="L27" s="5"/>
      <c r="M27" s="5"/>
      <c r="N27" s="5"/>
      <c r="O27" s="5">
        <f>SUM(O3:O26)</f>
        <v>87396</v>
      </c>
      <c r="P27" s="5">
        <f t="shared" si="0"/>
        <v>117335</v>
      </c>
      <c r="Q27" s="5">
        <f t="shared" si="0"/>
        <v>117122</v>
      </c>
      <c r="R27" s="5">
        <f t="shared" si="0"/>
        <v>117857</v>
      </c>
      <c r="S27" s="5">
        <f t="shared" si="0"/>
        <v>117934</v>
      </c>
    </row>
    <row r="28" spans="1:19" x14ac:dyDescent="0.35">
      <c r="B28" s="4">
        <f>AVERAGE(B3:B26)</f>
        <v>1534.8333333333333</v>
      </c>
      <c r="C28" s="4">
        <f t="shared" ref="C28:S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/>
      <c r="K28" s="4"/>
      <c r="L28" s="4"/>
      <c r="M28" s="4"/>
      <c r="N28" s="4"/>
      <c r="O28" s="4">
        <f>AVERAGE(O3:O26)</f>
        <v>3641.5</v>
      </c>
      <c r="P28" s="4">
        <f t="shared" si="1"/>
        <v>4888.958333333333</v>
      </c>
      <c r="Q28" s="4">
        <f t="shared" si="1"/>
        <v>4880.083333333333</v>
      </c>
      <c r="R28" s="4">
        <f t="shared" si="1"/>
        <v>4910.708333333333</v>
      </c>
      <c r="S28" s="4">
        <f t="shared" si="1"/>
        <v>4913.916666666667</v>
      </c>
    </row>
    <row r="31" spans="1:19" ht="18.5" x14ac:dyDescent="0.45">
      <c r="A31" s="1" t="s">
        <v>43</v>
      </c>
    </row>
  </sheetData>
  <mergeCells count="2">
    <mergeCell ref="J1:N1"/>
    <mergeCell ref="O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topLeftCell="A13" workbookViewId="0">
      <selection activeCell="K3" sqref="K3:K26"/>
    </sheetView>
  </sheetViews>
  <sheetFormatPr defaultRowHeight="14.5" x14ac:dyDescent="0.35"/>
  <cols>
    <col min="16" max="48" width="0" hidden="1" customWidth="1"/>
  </cols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67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>
        <v>1494</v>
      </c>
      <c r="J3" s="10">
        <v>964</v>
      </c>
      <c r="K3" s="11">
        <v>1582</v>
      </c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>
        <v>1494</v>
      </c>
      <c r="J4" s="12">
        <v>964</v>
      </c>
      <c r="K4" s="11">
        <v>1582</v>
      </c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>
        <v>1372</v>
      </c>
      <c r="J5" s="10">
        <v>1114</v>
      </c>
      <c r="K5" s="11">
        <v>1535</v>
      </c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>
        <v>1372</v>
      </c>
      <c r="J6" s="12">
        <v>1114</v>
      </c>
      <c r="K6" s="11">
        <v>1535</v>
      </c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>
        <v>1372</v>
      </c>
      <c r="J7" s="12">
        <v>1114</v>
      </c>
      <c r="K7" s="11">
        <v>1535</v>
      </c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>
        <v>1372</v>
      </c>
      <c r="J8" s="12">
        <v>1114</v>
      </c>
      <c r="K8" s="11">
        <v>1535</v>
      </c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>
        <v>1837</v>
      </c>
      <c r="J9" s="10">
        <v>1767</v>
      </c>
      <c r="K9" s="11">
        <v>2199</v>
      </c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>
        <v>1837</v>
      </c>
      <c r="J10" s="12">
        <v>1767</v>
      </c>
      <c r="K10" s="11">
        <v>2199</v>
      </c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>
        <v>1837</v>
      </c>
      <c r="J11" s="12">
        <v>1767</v>
      </c>
      <c r="K11" s="11">
        <v>2199</v>
      </c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>
        <v>1837</v>
      </c>
      <c r="J12" s="12">
        <v>1767</v>
      </c>
      <c r="K12" s="11">
        <v>2199</v>
      </c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>
        <v>1842</v>
      </c>
      <c r="J13" s="10">
        <v>1891</v>
      </c>
      <c r="K13" s="11">
        <v>2669</v>
      </c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>
        <v>1842</v>
      </c>
      <c r="J14" s="12">
        <v>1891</v>
      </c>
      <c r="K14" s="11">
        <v>2669</v>
      </c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>
        <v>1842</v>
      </c>
      <c r="J15" s="12">
        <v>1891</v>
      </c>
      <c r="K15" s="11">
        <v>2669</v>
      </c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>
        <v>1842</v>
      </c>
      <c r="J16" s="12">
        <v>1891</v>
      </c>
      <c r="K16" s="11">
        <v>2669</v>
      </c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>
        <v>1028</v>
      </c>
      <c r="J17" s="10">
        <v>1284</v>
      </c>
      <c r="K17" s="11">
        <v>2245</v>
      </c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>
        <v>1028</v>
      </c>
      <c r="J18" s="12">
        <v>1284</v>
      </c>
      <c r="K18" s="11">
        <v>2245</v>
      </c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>
        <v>1028</v>
      </c>
      <c r="J19" s="12">
        <v>1284</v>
      </c>
      <c r="K19" s="11">
        <v>2245</v>
      </c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>
        <v>1028</v>
      </c>
      <c r="J20" s="12">
        <v>1284</v>
      </c>
      <c r="K20" s="11">
        <v>2245</v>
      </c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>
        <v>1408</v>
      </c>
      <c r="J21" s="10">
        <v>1249</v>
      </c>
      <c r="K21" s="11">
        <v>1591</v>
      </c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>
        <v>1408</v>
      </c>
      <c r="J22" s="12">
        <v>1249</v>
      </c>
      <c r="K22" s="11">
        <v>1591</v>
      </c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>
        <v>1408</v>
      </c>
      <c r="J23" s="12">
        <v>1249</v>
      </c>
      <c r="K23" s="11">
        <v>1591</v>
      </c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>
        <v>1408</v>
      </c>
      <c r="J24" s="12">
        <v>1249</v>
      </c>
      <c r="K24" s="11">
        <v>1591</v>
      </c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>
        <v>1494</v>
      </c>
      <c r="J25" s="10">
        <v>964</v>
      </c>
      <c r="K25" s="11">
        <v>1582</v>
      </c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>
        <v>1494</v>
      </c>
      <c r="J26" s="12">
        <v>964</v>
      </c>
      <c r="K26" s="11">
        <v>1582</v>
      </c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35924</v>
      </c>
      <c r="J27" s="5">
        <f t="shared" si="7"/>
        <v>33076</v>
      </c>
      <c r="K27" s="5">
        <f t="shared" si="7"/>
        <v>47284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>
        <f t="shared" si="9"/>
        <v>1496.8333333333333</v>
      </c>
      <c r="J28" s="4">
        <f t="shared" si="9"/>
        <v>1378.1666666666667</v>
      </c>
      <c r="K28" s="4">
        <f t="shared" si="9"/>
        <v>1970.1666666666667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K3" sqref="K3:K26"/>
    </sheetView>
  </sheetViews>
  <sheetFormatPr defaultRowHeight="14.5" x14ac:dyDescent="0.35"/>
  <sheetData>
    <row r="1" spans="1:13" x14ac:dyDescent="0.35">
      <c r="F1" t="s">
        <v>73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4977.4213332096733</v>
      </c>
      <c r="C3" s="4">
        <f>6500-(1420-130)-'2022 Reg'!C2</f>
        <v>4981.1306665470202</v>
      </c>
      <c r="D3" s="4">
        <f>6500-(1420-130)-'2022 Reg'!D2</f>
        <v>4907.6120004400609</v>
      </c>
      <c r="E3" s="4">
        <f>6500-(1420-130)-'2022 Reg'!E2</f>
        <v>4994.839999884367</v>
      </c>
      <c r="F3" s="4">
        <f>6500-(1420-130)-'2022 Reg'!F2</f>
        <v>5009.839999884367</v>
      </c>
      <c r="G3" s="4">
        <f>6500-(1420-130)-'2022 Reg'!G2</f>
        <v>4958.6337777475519</v>
      </c>
      <c r="H3" s="4">
        <f>6500-(1420-130)-'2022 Reg'!H2</f>
        <v>5019.4633334025739</v>
      </c>
      <c r="I3" s="4">
        <f>6500-(1420-130)-'2022 Reg'!I2</f>
        <v>5008</v>
      </c>
      <c r="J3" s="4">
        <f>6500-(1420-130)-'2022 Reg'!J2</f>
        <v>4998</v>
      </c>
      <c r="K3" s="4">
        <f>6500-(1420-130)-'2022 Reg'!K2</f>
        <v>5007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5016.3279998600483</v>
      </c>
      <c r="C4" s="4">
        <f>6500-(1420-130)-'2022 Reg'!C3</f>
        <v>5002.1999997533858</v>
      </c>
      <c r="D4" s="4">
        <f>6500-(1420-130)-'2022 Reg'!D3</f>
        <v>4955.839999884367</v>
      </c>
      <c r="E4" s="4">
        <f>6500-(1420-130)-'2022 Reg'!E3</f>
        <v>5012.799999922514</v>
      </c>
      <c r="F4" s="4">
        <f>6500-(1420-130)-'2022 Reg'!F3</f>
        <v>4943.799999922514</v>
      </c>
      <c r="G4" s="4">
        <f>6500-(1420-130)-'2022 Reg'!G3</f>
        <v>5040.1599998757247</v>
      </c>
      <c r="H4" s="4">
        <f>6500-(1420-130)-'2022 Reg'!H3</f>
        <v>5062.1213333760697</v>
      </c>
      <c r="I4" s="4">
        <f>6500-(1420-130)-'2022 Reg'!I3</f>
        <v>5079</v>
      </c>
      <c r="J4" s="4">
        <f>6500-(1420-130)-'2022 Reg'!J3</f>
        <v>5042</v>
      </c>
      <c r="K4" s="4">
        <f>6500-(1420-130)-'2022 Reg'!K3</f>
        <v>5042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4987.9093333760893</v>
      </c>
      <c r="C5" s="4">
        <f>6500-(1420-130)-'2022 Reg'!C4</f>
        <v>4961.6933331117034</v>
      </c>
      <c r="D5" s="4">
        <f>6500-(1420-130)-'2022 Reg'!D4</f>
        <v>4976.839999884367</v>
      </c>
      <c r="E5" s="4">
        <f>6500-(1420-130)-'2022 Reg'!E4</f>
        <v>5012.799999922514</v>
      </c>
      <c r="F5" s="4">
        <f>6500-(1420-130)-'2022 Reg'!F4</f>
        <v>4953.0100002676245</v>
      </c>
      <c r="G5" s="4">
        <f>6500-(1420-130)-'2022 Reg'!G4</f>
        <v>4991.4400001466274</v>
      </c>
      <c r="H5" s="4">
        <f>6500-(1420-130)-'2022 Reg'!H4</f>
        <v>5039.1140000760552</v>
      </c>
      <c r="I5" s="4">
        <f>6500-(1420-130)-'2022 Reg'!I4</f>
        <v>5055</v>
      </c>
      <c r="J5" s="4">
        <f>6500-(1420-130)-'2022 Reg'!J4</f>
        <v>5025</v>
      </c>
      <c r="K5" s="4">
        <f>6500-(1420-130)-'2022 Reg'!K4</f>
        <v>5047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4941.8733331610756</v>
      </c>
      <c r="C6" s="4">
        <f>6500-(1420-130)-'2022 Reg'!C5</f>
        <v>4944.6399998535717</v>
      </c>
      <c r="D6" s="4">
        <f>6500-(1420-130)-'2022 Reg'!D5</f>
        <v>4949.8400003612041</v>
      </c>
      <c r="E6" s="4">
        <f>6500-(1420-130)-'2022 Reg'!E5</f>
        <v>4949.3688887506723</v>
      </c>
      <c r="F6" s="4">
        <f>6500-(1420-130)-'2022 Reg'!F5</f>
        <v>4942.6399999250971</v>
      </c>
      <c r="G6" s="4">
        <f>6500-(1420-130)-'2022 Reg'!G5</f>
        <v>4942.6088887681562</v>
      </c>
      <c r="H6" s="4">
        <f>6500-(1420-130)-'2022 Reg'!H5</f>
        <v>5005.1480000451211</v>
      </c>
      <c r="I6" s="4">
        <f>6500-(1420-130)-'2022 Reg'!I5</f>
        <v>5019</v>
      </c>
      <c r="J6" s="4">
        <f>6500-(1420-130)-'2022 Reg'!J5</f>
        <v>5024</v>
      </c>
      <c r="K6" s="4">
        <f>6500-(1420-130)-'2022 Reg'!K5</f>
        <v>4998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4836.5777776738005</v>
      </c>
      <c r="C7" s="4">
        <f>6500-(1420-130)-'2022 Reg'!C6</f>
        <v>4825.9826665014025</v>
      </c>
      <c r="D7" s="4">
        <f>6500-(1420-130)-'2022 Reg'!D6</f>
        <v>4900.839999884367</v>
      </c>
      <c r="E7" s="4">
        <f>6500-(1420-130)-'2022 Reg'!E6</f>
        <v>4936.0795554464057</v>
      </c>
      <c r="F7" s="4">
        <f>6500-(1420-130)-'2022 Reg'!F6</f>
        <v>4921.5839998841284</v>
      </c>
      <c r="G7" s="4">
        <f>6500-(1420-130)-'2022 Reg'!G6</f>
        <v>4933.1759999180831</v>
      </c>
      <c r="H7" s="4">
        <f>6500-(1420-130)-'2022 Reg'!H6</f>
        <v>4960.6888887981577</v>
      </c>
      <c r="I7" s="4">
        <f>6500-(1420-130)-'2022 Reg'!I6</f>
        <v>4951</v>
      </c>
      <c r="J7" s="4">
        <f>6500-(1420-130)-'2022 Reg'!J6</f>
        <v>4966</v>
      </c>
      <c r="K7" s="4">
        <f>6500-(1420-130)-'2022 Reg'!K6</f>
        <v>4952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4675.8400000631809</v>
      </c>
      <c r="C8" s="4">
        <f>6500-(1420-130)-'2022 Reg'!C7</f>
        <v>4670.8000009208918</v>
      </c>
      <c r="D8" s="4">
        <f>6500-(1420-130)-'2022 Reg'!D7</f>
        <v>4763.3638889268041</v>
      </c>
      <c r="E8" s="4">
        <f>6500-(1420-130)-'2022 Reg'!E7</f>
        <v>4809.9999998509884</v>
      </c>
      <c r="F8" s="4">
        <f>6500-(1420-130)-'2022 Reg'!F7</f>
        <v>4846.799999922514</v>
      </c>
      <c r="G8" s="4">
        <f>6500-(1420-130)-'2022 Reg'!G7</f>
        <v>4843.8219999305902</v>
      </c>
      <c r="H8" s="4">
        <f>6500-(1420-130)-'2022 Reg'!H7</f>
        <v>4890.7020001225173</v>
      </c>
      <c r="I8" s="4">
        <f>6500-(1420-130)-'2022 Reg'!I7</f>
        <v>4888</v>
      </c>
      <c r="J8" s="4">
        <f>6500-(1420-130)-'2022 Reg'!J7</f>
        <v>4842</v>
      </c>
      <c r="K8" s="4">
        <f>6500-(1420-130)-'2022 Reg'!K7</f>
        <v>4836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4555.839999973774</v>
      </c>
      <c r="C9" s="4">
        <f>6500-(1420-130)-'2022 Reg'!C8</f>
        <v>4525.6800000965595</v>
      </c>
      <c r="D9" s="4">
        <f>6500-(1420-130)-'2022 Reg'!D8</f>
        <v>4677.1150001560645</v>
      </c>
      <c r="E9" s="4">
        <f>6500-(1420-130)-'2022 Reg'!E8</f>
        <v>4689.9200000613928</v>
      </c>
      <c r="F9" s="4">
        <f>6500-(1420-130)-'2022 Reg'!F8</f>
        <v>4698.799999922514</v>
      </c>
      <c r="G9" s="4">
        <f>6500-(1420-130)-'2022 Reg'!G8</f>
        <v>4774.563333304226</v>
      </c>
      <c r="H9" s="4">
        <f>6500-(1420-130)-'2022 Reg'!H8</f>
        <v>4820.0955554554857</v>
      </c>
      <c r="I9" s="4">
        <f>6500-(1420-130)-'2022 Reg'!I8</f>
        <v>4783</v>
      </c>
      <c r="J9" s="4">
        <f>6500-(1420-130)-'2022 Reg'!J8</f>
        <v>4738</v>
      </c>
      <c r="K9" s="4">
        <f>6500-(1420-130)-'2022 Reg'!K8</f>
        <v>4684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4816.5960000510013</v>
      </c>
      <c r="C10" s="4">
        <f>6500-(1420-130)-'2022 Reg'!C9</f>
        <v>4838.9199998676777</v>
      </c>
      <c r="D10" s="4">
        <f>6500-(1420-130)-'2022 Reg'!D9</f>
        <v>4808.839999884367</v>
      </c>
      <c r="E10" s="4">
        <f>6500-(1420-130)-'2022 Reg'!E9</f>
        <v>4893.1555553774042</v>
      </c>
      <c r="F10" s="4">
        <f>6500-(1420-130)-'2022 Reg'!F9</f>
        <v>4852.5662221262855</v>
      </c>
      <c r="G10" s="4">
        <f>6500-(1420-130)-'2022 Reg'!G9</f>
        <v>4801.8608888559047</v>
      </c>
      <c r="H10" s="4">
        <f>6500-(1420-130)-'2022 Reg'!H9</f>
        <v>4859.6493332748614</v>
      </c>
      <c r="I10" s="4">
        <f>6500-(1420-130)-'2022 Reg'!I9</f>
        <v>4903</v>
      </c>
      <c r="J10" s="4">
        <f>6500-(1420-130)-'2022 Reg'!J9</f>
        <v>4922</v>
      </c>
      <c r="K10" s="4">
        <f>6500-(1420-130)-'2022 Reg'!K9</f>
        <v>4854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4898.1555554072065</v>
      </c>
      <c r="C11" s="4">
        <f>6500-(1420-130)-'2022 Reg'!C10</f>
        <v>4828.3557777270671</v>
      </c>
      <c r="D11" s="4">
        <f>6500-(1420-130)-'2022 Reg'!D10</f>
        <v>4852.0786665367586</v>
      </c>
      <c r="E11" s="4">
        <f>6500-(1420-130)-'2022 Reg'!E10</f>
        <v>4844.1555553774042</v>
      </c>
      <c r="F11" s="4">
        <f>6500-(1420-130)-'2022 Reg'!F10</f>
        <v>4805.799999922514</v>
      </c>
      <c r="G11" s="4">
        <f>6500-(1420-130)-'2022 Reg'!G10</f>
        <v>4778.122666660448</v>
      </c>
      <c r="H11" s="4">
        <f>6500-(1420-130)-'2022 Reg'!H10</f>
        <v>4841.2399999638401</v>
      </c>
      <c r="I11" s="4">
        <f>6500-(1420-130)-'2022 Reg'!I10</f>
        <v>4773</v>
      </c>
      <c r="J11" s="4">
        <f>6500-(1420-130)-'2022 Reg'!J10</f>
        <v>4896</v>
      </c>
      <c r="K11" s="4">
        <f>6500-(1420-130)-'2022 Reg'!K10</f>
        <v>4877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4853.0381667986512</v>
      </c>
      <c r="C12" s="4">
        <f>6500-(1420-130)-'2022 Reg'!C11</f>
        <v>4828.8399999439716</v>
      </c>
      <c r="D12" s="4">
        <f>6500-(1420-130)-'2022 Reg'!D11</f>
        <v>4760.3333335777124</v>
      </c>
      <c r="E12" s="4">
        <f>6500-(1420-130)-'2022 Reg'!E11</f>
        <v>4752.8276665796839</v>
      </c>
      <c r="F12" s="4">
        <f>6500-(1420-130)-'2022 Reg'!F11</f>
        <v>4707.839999884367</v>
      </c>
      <c r="G12" s="4">
        <f>6500-(1420-130)-'2022 Reg'!G11</f>
        <v>4641.9262222270172</v>
      </c>
      <c r="H12" s="4">
        <f>6500-(1420-130)-'2022 Reg'!H11</f>
        <v>4640.2438892282544</v>
      </c>
      <c r="I12" s="4">
        <f>6500-(1420-130)-'2022 Reg'!I11</f>
        <v>4668</v>
      </c>
      <c r="J12" s="4">
        <f>6500-(1420-130)-'2022 Reg'!J11</f>
        <v>4785</v>
      </c>
      <c r="K12" s="4">
        <f>6500-(1420-130)-'2022 Reg'!K11</f>
        <v>4760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4869.839999884367</v>
      </c>
      <c r="C13" s="4">
        <f>6500-(1420-130)-'2022 Reg'!C12</f>
        <v>4854.1199997961521</v>
      </c>
      <c r="D13" s="4">
        <f>6500-(1420-130)-'2022 Reg'!D12</f>
        <v>4754.6333337644737</v>
      </c>
      <c r="E13" s="4">
        <f>6500-(1420-130)-'2022 Reg'!E12</f>
        <v>4797.7893332034346</v>
      </c>
      <c r="F13" s="4">
        <f>6500-(1420-130)-'2022 Reg'!F12</f>
        <v>4630.4491110345971</v>
      </c>
      <c r="G13" s="4">
        <f>6500-(1420-130)-'2022 Reg'!G12</f>
        <v>4580.5839998602869</v>
      </c>
      <c r="H13" s="4">
        <f>6500-(1420-130)-'2022 Reg'!H12</f>
        <v>4591.5560556545852</v>
      </c>
      <c r="I13" s="4">
        <f>6500-(1420-130)-'2022 Reg'!I12</f>
        <v>4535</v>
      </c>
      <c r="J13" s="4">
        <f>6500-(1420-130)-'2022 Reg'!J12</f>
        <v>4658</v>
      </c>
      <c r="K13" s="4">
        <f>6500-(1420-130)-'2022 Reg'!K12</f>
        <v>4734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4831.7600006759167</v>
      </c>
      <c r="C14" s="4">
        <f>6500-(1420-130)-'2022 Reg'!C13</f>
        <v>4836.0000007301569</v>
      </c>
      <c r="D14" s="4">
        <f>6500-(1420-130)-'2022 Reg'!D13</f>
        <v>4775.3500002086166</v>
      </c>
      <c r="E14" s="4">
        <f>6500-(1420-130)-'2022 Reg'!E13</f>
        <v>4742.3787779668965</v>
      </c>
      <c r="F14" s="4">
        <f>6500-(1420-130)-'2022 Reg'!F13</f>
        <v>4644.6400001943111</v>
      </c>
      <c r="G14" s="4">
        <f>6500-(1420-130)-'2022 Reg'!G13</f>
        <v>4603.1199999153614</v>
      </c>
      <c r="H14" s="4">
        <f>6500-(1420-130)-'2022 Reg'!H13</f>
        <v>4578.8800008744001</v>
      </c>
      <c r="I14" s="4">
        <f>6500-(1420-130)-'2022 Reg'!I13</f>
        <v>4543</v>
      </c>
      <c r="J14" s="4">
        <f>6500-(1420-130)-'2022 Reg'!J13</f>
        <v>4613</v>
      </c>
      <c r="K14" s="4">
        <f>6500-(1420-130)-'2022 Reg'!K13</f>
        <v>4692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4875.7600003376601</v>
      </c>
      <c r="C15" s="4">
        <f>6500-(1420-130)-'2022 Reg'!C14</f>
        <v>4758.8000002503395</v>
      </c>
      <c r="D15" s="4">
        <f>6500-(1420-130)-'2022 Reg'!D14</f>
        <v>4727.824500286828</v>
      </c>
      <c r="E15" s="4">
        <f>6500-(1420-130)-'2022 Reg'!E14</f>
        <v>4742.7300002207357</v>
      </c>
      <c r="F15" s="4">
        <f>6500-(1420-130)-'2022 Reg'!F14</f>
        <v>4674.5160002633929</v>
      </c>
      <c r="G15" s="4">
        <f>6500-(1420-130)-'2022 Reg'!G14</f>
        <v>4657.999999910593</v>
      </c>
      <c r="H15" s="4">
        <f>6500-(1420-130)-'2022 Reg'!H14</f>
        <v>4664.0888338702416</v>
      </c>
      <c r="I15" s="4">
        <f>6500-(1420-130)-'2022 Reg'!I14</f>
        <v>4611</v>
      </c>
      <c r="J15" s="4">
        <f>6500-(1420-130)-'2022 Reg'!J14</f>
        <v>4635</v>
      </c>
      <c r="K15" s="4">
        <f>6500-(1420-130)-'2022 Reg'!K14</f>
        <v>4721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4889.7600006759167</v>
      </c>
      <c r="C16" s="4">
        <f>6500-(1420-130)-'2022 Reg'!C15</f>
        <v>4793.6400006085632</v>
      </c>
      <c r="D16" s="4">
        <f>6500-(1420-130)-'2022 Reg'!D15</f>
        <v>4753.3480006414156</v>
      </c>
      <c r="E16" s="4">
        <f>6500-(1420-130)-'2022 Reg'!E15</f>
        <v>4741.6050000667574</v>
      </c>
      <c r="F16" s="4">
        <f>6500-(1420-130)-'2022 Reg'!F15</f>
        <v>4699.1000003710387</v>
      </c>
      <c r="G16" s="4">
        <f>6500-(1420-130)-'2022 Reg'!G15</f>
        <v>4717.999999910593</v>
      </c>
      <c r="H16" s="4">
        <f>6500-(1420-130)-'2022 Reg'!H15</f>
        <v>4711.600000448525</v>
      </c>
      <c r="I16" s="4">
        <f>6500-(1420-130)-'2022 Reg'!I15</f>
        <v>4671</v>
      </c>
      <c r="J16" s="4">
        <f>6500-(1420-130)-'2022 Reg'!J15</f>
        <v>4684</v>
      </c>
      <c r="K16" s="4">
        <f>6500-(1420-130)-'2022 Reg'!K15</f>
        <v>4763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4863.7600006759167</v>
      </c>
      <c r="C17" s="4">
        <f>6500-(1420-130)-'2022 Reg'!C16</f>
        <v>4785.8400006741285</v>
      </c>
      <c r="D17" s="4">
        <f>6500-(1420-130)-'2022 Reg'!D16</f>
        <v>4768.166665791472</v>
      </c>
      <c r="E17" s="4">
        <f>6500-(1420-130)-'2022 Reg'!E16</f>
        <v>4737.2466664686799</v>
      </c>
      <c r="F17" s="4">
        <f>6500-(1420-130)-'2022 Reg'!F16</f>
        <v>4724.3006668801108</v>
      </c>
      <c r="G17" s="4">
        <f>6500-(1420-130)-'2022 Reg'!G16</f>
        <v>4754.999999910593</v>
      </c>
      <c r="H17" s="4">
        <f>6500-(1420-130)-'2022 Reg'!H16</f>
        <v>4772.999999910593</v>
      </c>
      <c r="I17" s="4">
        <f>6500-(1420-130)-'2022 Reg'!I16</f>
        <v>4729</v>
      </c>
      <c r="J17" s="4">
        <f>6500-(1420-130)-'2022 Reg'!J16</f>
        <v>4745</v>
      </c>
      <c r="K17" s="4">
        <f>6500-(1420-130)-'2022 Reg'!K16</f>
        <v>4796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4773.7999993264675</v>
      </c>
      <c r="C18" s="4">
        <f>6500-(1420-130)-'2022 Reg'!C17</f>
        <v>4754.7999993264675</v>
      </c>
      <c r="D18" s="4">
        <f>6500-(1420-130)-'2022 Reg'!D17</f>
        <v>4757.3253331651285</v>
      </c>
      <c r="E18" s="4">
        <f>6500-(1420-130)-'2022 Reg'!E17</f>
        <v>4738.238722932525</v>
      </c>
      <c r="F18" s="4">
        <f>6500-(1420-130)-'2022 Reg'!F17</f>
        <v>4719.2905006890496</v>
      </c>
      <c r="G18" s="4">
        <f>6500-(1420-130)-'2022 Reg'!G17</f>
        <v>4807.6000003665686</v>
      </c>
      <c r="H18" s="4">
        <f>6500-(1420-130)-'2022 Reg'!H17</f>
        <v>4800.415000015746</v>
      </c>
      <c r="I18" s="4">
        <f>6500-(1420-130)-'2022 Reg'!I17</f>
        <v>4774</v>
      </c>
      <c r="J18" s="4">
        <f>6500-(1420-130)-'2022 Reg'!J17</f>
        <v>4741</v>
      </c>
      <c r="K18" s="4">
        <f>6500-(1420-130)-'2022 Reg'!K17</f>
        <v>4775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4646.7200003266335</v>
      </c>
      <c r="C19" s="4">
        <f>6500-(1420-130)-'2022 Reg'!C18</f>
        <v>4661.22566729337</v>
      </c>
      <c r="D19" s="4">
        <f>6500-(1420-130)-'2022 Reg'!D18</f>
        <v>4645.5715003165105</v>
      </c>
      <c r="E19" s="4">
        <f>6500-(1420-130)-'2022 Reg'!E18</f>
        <v>4729.3933896468334</v>
      </c>
      <c r="F19" s="4">
        <f>6500-(1420-130)-'2022 Reg'!F18</f>
        <v>4706.8000003427269</v>
      </c>
      <c r="G19" s="4">
        <f>6500-(1420-130)-'2022 Reg'!G18</f>
        <v>4832.0310005664824</v>
      </c>
      <c r="H19" s="4">
        <f>6500-(1420-130)-'2022 Reg'!H18</f>
        <v>4820.6800004690886</v>
      </c>
      <c r="I19" s="4">
        <f>6500-(1420-130)-'2022 Reg'!I18</f>
        <v>4811</v>
      </c>
      <c r="J19" s="4">
        <f>6500-(1420-130)-'2022 Reg'!J18</f>
        <v>4767</v>
      </c>
      <c r="K19" s="4">
        <f>6500-(1420-130)-'2022 Reg'!K18</f>
        <v>4814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4533.5200003385544</v>
      </c>
      <c r="C20" s="4">
        <f>6500-(1420-130)-'2022 Reg'!C19</f>
        <v>4588.4009999724731</v>
      </c>
      <c r="D20" s="4">
        <f>6500-(1420-130)-'2022 Reg'!D19</f>
        <v>4661.1783894571163</v>
      </c>
      <c r="E20" s="4">
        <f>6500-(1420-130)-'2022 Reg'!E19</f>
        <v>4699.7138893020647</v>
      </c>
      <c r="F20" s="4">
        <f>6500-(1420-130)-'2022 Reg'!F19</f>
        <v>4792.9980562170349</v>
      </c>
      <c r="G20" s="4">
        <f>6500-(1420-130)-'2022 Reg'!G19</f>
        <v>4839.807000186046</v>
      </c>
      <c r="H20" s="4">
        <f>6500-(1420-130)-'2022 Reg'!H19</f>
        <v>4827.6000003069639</v>
      </c>
      <c r="I20" s="4">
        <f>6500-(1420-130)-'2022 Reg'!I19</f>
        <v>4831</v>
      </c>
      <c r="J20" s="4">
        <f>6500-(1420-130)-'2022 Reg'!J19</f>
        <v>4813</v>
      </c>
      <c r="K20" s="4">
        <f>6500-(1420-130)-'2022 Reg'!K19</f>
        <v>4694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4842.6088889042539</v>
      </c>
      <c r="C21" s="4">
        <f>6500-(1420-130)-'2022 Reg'!C20</f>
        <v>4696.1977777128413</v>
      </c>
      <c r="D21" s="4">
        <f>6500-(1420-130)-'2022 Reg'!D20</f>
        <v>4619.9539999037979</v>
      </c>
      <c r="E21" s="4">
        <f>6500-(1420-130)-'2022 Reg'!E20</f>
        <v>4675.5186667879425</v>
      </c>
      <c r="F21" s="4">
        <f>6500-(1420-130)-'2022 Reg'!F20</f>
        <v>4755.5690000534059</v>
      </c>
      <c r="G21" s="4">
        <f>6500-(1420-130)-'2022 Reg'!G20</f>
        <v>4811.8400000631809</v>
      </c>
      <c r="H21" s="4">
        <f>6500-(1420-130)-'2022 Reg'!H20</f>
        <v>4899.6800000965595</v>
      </c>
      <c r="I21" s="4">
        <f>6500-(1420-130)-'2022 Reg'!I20</f>
        <v>4864</v>
      </c>
      <c r="J21" s="4">
        <f>6500-(1420-130)-'2022 Reg'!J20</f>
        <v>4825</v>
      </c>
      <c r="K21" s="4">
        <f>6500-(1420-130)-'2022 Reg'!K20</f>
        <v>4666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5023.3437777325507</v>
      </c>
      <c r="C22" s="4">
        <f>6500-(1420-130)-'2022 Reg'!C21</f>
        <v>4968.9826666424669</v>
      </c>
      <c r="D22" s="4">
        <f>6500-(1420-130)-'2022 Reg'!D21</f>
        <v>4697.5516667753454</v>
      </c>
      <c r="E22" s="4">
        <f>6500-(1420-130)-'2022 Reg'!E21</f>
        <v>4728.7533336691558</v>
      </c>
      <c r="F22" s="4">
        <f>6500-(1420-130)-'2022 Reg'!F21</f>
        <v>4765.0700002938511</v>
      </c>
      <c r="G22" s="4">
        <f>6500-(1420-130)-'2022 Reg'!G21</f>
        <v>4861.799999922514</v>
      </c>
      <c r="H22" s="4">
        <f>6500-(1420-130)-'2022 Reg'!H21</f>
        <v>4843.4359999746084</v>
      </c>
      <c r="I22" s="4">
        <f>6500-(1420-130)-'2022 Reg'!I21</f>
        <v>4920</v>
      </c>
      <c r="J22" s="4">
        <f>6500-(1420-130)-'2022 Reg'!J21</f>
        <v>4937</v>
      </c>
      <c r="K22" s="4">
        <f>6500-(1420-130)-'2022 Reg'!K21</f>
        <v>4948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4968.3959998870887</v>
      </c>
      <c r="C23" s="4">
        <f>6500-(1420-130)-'2022 Reg'!C22</f>
        <v>4955.197777558863</v>
      </c>
      <c r="D23" s="4">
        <f>6500-(1420-130)-'2022 Reg'!D22</f>
        <v>4956.7000004142519</v>
      </c>
      <c r="E23" s="4">
        <f>6500-(1420-130)-'2022 Reg'!E22</f>
        <v>4896.8000000774864</v>
      </c>
      <c r="F23" s="4">
        <f>6500-(1420-130)-'2022 Reg'!F22</f>
        <v>4905.9200000613928</v>
      </c>
      <c r="G23" s="4">
        <f>6500-(1420-130)-'2022 Reg'!G22</f>
        <v>4964.8999998832742</v>
      </c>
      <c r="H23" s="4">
        <f>6500-(1420-130)-'2022 Reg'!H22</f>
        <v>4905.799999922514</v>
      </c>
      <c r="I23" s="4">
        <f>6500-(1420-130)-'2022 Reg'!I22</f>
        <v>4953</v>
      </c>
      <c r="J23" s="4">
        <f>6500-(1420-130)-'2022 Reg'!J22</f>
        <v>5061</v>
      </c>
      <c r="K23" s="4">
        <f>6500-(1420-130)-'2022 Reg'!K22</f>
        <v>4994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5031.1199999153614</v>
      </c>
      <c r="C24" s="4">
        <f>6500-(1420-130)-'2022 Reg'!C23</f>
        <v>5027.7044444223247</v>
      </c>
      <c r="D24" s="4">
        <f>6500-(1420-130)-'2022 Reg'!D23</f>
        <v>4998.839999884367</v>
      </c>
      <c r="E24" s="4">
        <f>6500-(1420-130)-'2022 Reg'!E23</f>
        <v>4930.7229999949532</v>
      </c>
      <c r="F24" s="4">
        <f>6500-(1420-130)-'2022 Reg'!F23</f>
        <v>4738.799999922514</v>
      </c>
      <c r="G24" s="4">
        <f>6500-(1420-130)-'2022 Reg'!G23</f>
        <v>4990.5000001490116</v>
      </c>
      <c r="H24" s="4">
        <f>6500-(1420-130)-'2022 Reg'!H23</f>
        <v>5092.8766666059691</v>
      </c>
      <c r="I24" s="4">
        <f>6500-(1420-130)-'2022 Reg'!I23</f>
        <v>5137</v>
      </c>
      <c r="J24" s="4">
        <f>6500-(1420-130)-'2022 Reg'!J23</f>
        <v>5056</v>
      </c>
      <c r="K24" s="4">
        <f>6500-(1420-130)-'2022 Reg'!K23</f>
        <v>5058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5028.999999910593</v>
      </c>
      <c r="C25" s="4">
        <f>6500-(1420-130)-'2022 Reg'!C24</f>
        <v>4966.0399999171495</v>
      </c>
      <c r="D25" s="4">
        <f>6500-(1420-130)-'2022 Reg'!D24</f>
        <v>4913.8936663843688</v>
      </c>
      <c r="E25" s="4">
        <f>6500-(1420-130)-'2022 Reg'!E24</f>
        <v>5035.926666562259</v>
      </c>
      <c r="F25" s="4">
        <f>6500-(1420-130)-'2022 Reg'!F24</f>
        <v>4971.4579997611545</v>
      </c>
      <c r="G25" s="4">
        <f>6500-(1420-130)-'2022 Reg'!G24</f>
        <v>4951.1133332322042</v>
      </c>
      <c r="H25" s="4">
        <f>6500-(1420-130)-'2022 Reg'!H24</f>
        <v>5033.146666616698</v>
      </c>
      <c r="I25" s="4">
        <f>6500-(1420-130)-'2022 Reg'!I24</f>
        <v>5089</v>
      </c>
      <c r="J25" s="4">
        <f>6500-(1420-130)-'2022 Reg'!J24</f>
        <v>5025</v>
      </c>
      <c r="K25" s="4">
        <f>6500-(1420-130)-'2022 Reg'!K24</f>
        <v>5060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5005.9999997317791</v>
      </c>
      <c r="C26" s="4">
        <f>6500-(1420-130)-'2022 Reg'!C25</f>
        <v>5046.1199997365475</v>
      </c>
      <c r="D26" s="4">
        <f>6500-(1420-130)-'2022 Reg'!D25</f>
        <v>4993.4861115162566</v>
      </c>
      <c r="E26" s="4">
        <f>6500-(1420-130)-'2022 Reg'!E25</f>
        <v>4984.9199998825788</v>
      </c>
      <c r="F26" s="4">
        <f>6500-(1420-130)-'2022 Reg'!F25</f>
        <v>5038.839999884367</v>
      </c>
      <c r="G26" s="4">
        <f>6500-(1420-130)-'2022 Reg'!G25</f>
        <v>5032.2799998715518</v>
      </c>
      <c r="H26" s="4">
        <f>6500-(1420-130)-'2022 Reg'!H25</f>
        <v>5116.6382223401215</v>
      </c>
      <c r="I26" s="4">
        <f>6500-(1420-130)-'2022 Reg'!I25</f>
        <v>5098</v>
      </c>
      <c r="J26" s="4">
        <f>6500-(1420-130)-'2022 Reg'!J25</f>
        <v>5020</v>
      </c>
      <c r="K26" s="4">
        <f>6500-(1420-130)-'2022 Reg'!K25</f>
        <v>5038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workbookViewId="0">
      <selection activeCell="O9" sqref="O9"/>
    </sheetView>
  </sheetViews>
  <sheetFormatPr defaultRowHeight="14.5" x14ac:dyDescent="0.35"/>
  <sheetData>
    <row r="1" spans="1:13" x14ac:dyDescent="0.35">
      <c r="E1" t="s">
        <v>74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4">
        <v>3860</v>
      </c>
      <c r="J3" s="4">
        <v>3113</v>
      </c>
      <c r="K3" s="4">
        <v>3771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4">
        <v>3860</v>
      </c>
      <c r="J4" s="4">
        <v>3113</v>
      </c>
      <c r="K4" s="4">
        <v>3771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4">
        <v>3082</v>
      </c>
      <c r="J5" s="4">
        <v>2540</v>
      </c>
      <c r="K5" s="4">
        <v>3692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4">
        <v>3082</v>
      </c>
      <c r="J6" s="4">
        <v>2540</v>
      </c>
      <c r="K6" s="4">
        <v>3692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4">
        <v>3082</v>
      </c>
      <c r="J7" s="4">
        <v>2540</v>
      </c>
      <c r="K7" s="4">
        <v>3692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4">
        <v>3082</v>
      </c>
      <c r="J8" s="4">
        <v>2540</v>
      </c>
      <c r="K8" s="4">
        <v>3692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4">
        <v>3671</v>
      </c>
      <c r="J9" s="4">
        <v>3858</v>
      </c>
      <c r="K9" s="4">
        <v>4137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4">
        <v>3671</v>
      </c>
      <c r="J10" s="4">
        <v>3858</v>
      </c>
      <c r="K10" s="4">
        <v>4137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4">
        <v>3671</v>
      </c>
      <c r="J11" s="4">
        <v>3858</v>
      </c>
      <c r="K11" s="4">
        <v>4137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4">
        <v>3671</v>
      </c>
      <c r="J12" s="4">
        <v>3858</v>
      </c>
      <c r="K12" s="4">
        <v>4137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4">
        <v>4300</v>
      </c>
      <c r="J13" s="4">
        <v>4258</v>
      </c>
      <c r="K13" s="4">
        <v>4982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4">
        <v>4300</v>
      </c>
      <c r="J14" s="4">
        <v>4258</v>
      </c>
      <c r="K14" s="4">
        <v>4982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4">
        <v>4304</v>
      </c>
      <c r="J15" s="4">
        <v>4132</v>
      </c>
      <c r="K15" s="4">
        <v>5438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4">
        <v>4304</v>
      </c>
      <c r="J16" s="4">
        <v>4132</v>
      </c>
      <c r="K16" s="4">
        <v>5438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4">
        <v>2731</v>
      </c>
      <c r="J17" s="4">
        <v>3065</v>
      </c>
      <c r="K17" s="4">
        <v>4792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4">
        <v>2731</v>
      </c>
      <c r="J18" s="4">
        <v>3065</v>
      </c>
      <c r="K18" s="4">
        <v>4792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4">
        <v>2731</v>
      </c>
      <c r="J19" s="4">
        <v>3065</v>
      </c>
      <c r="K19" s="4">
        <v>4792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4">
        <v>2731</v>
      </c>
      <c r="J20" s="4">
        <v>3065</v>
      </c>
      <c r="K20" s="4">
        <v>4792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4">
        <v>3748</v>
      </c>
      <c r="J21" s="4">
        <v>3536</v>
      </c>
      <c r="K21" s="4">
        <v>4406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4">
        <v>3748</v>
      </c>
      <c r="J22" s="4">
        <v>3536</v>
      </c>
      <c r="K22" s="4">
        <v>4406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4">
        <v>3748</v>
      </c>
      <c r="J23" s="4">
        <v>3536</v>
      </c>
      <c r="K23" s="4">
        <v>4406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4">
        <v>3748</v>
      </c>
      <c r="J24" s="4">
        <v>3536</v>
      </c>
      <c r="K24" s="4">
        <v>4406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4">
        <v>4173</v>
      </c>
      <c r="J25" s="4">
        <v>3465</v>
      </c>
      <c r="K25" s="4">
        <v>4598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4">
        <v>4173</v>
      </c>
      <c r="J26" s="4">
        <v>3465</v>
      </c>
      <c r="K26" s="4">
        <v>4598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N1" zoomScale="70" zoomScaleNormal="70" workbookViewId="0">
      <selection activeCell="X31" sqref="X31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7.26953125" bestFit="1" customWidth="1"/>
    <col min="17" max="17" width="29.54296875" bestFit="1" customWidth="1"/>
    <col min="18" max="18" width="28.7265625" bestFit="1" customWidth="1"/>
    <col min="19" max="19" width="19.7265625" bestFit="1" customWidth="1"/>
    <col min="20" max="20" width="17.7265625" bestFit="1" customWidth="1"/>
    <col min="21" max="21" width="23.7265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61</v>
      </c>
      <c r="J1" t="s">
        <v>62</v>
      </c>
      <c r="K1" t="s">
        <v>63</v>
      </c>
      <c r="L1" s="20" t="s">
        <v>68</v>
      </c>
      <c r="M1" s="21" t="s">
        <v>69</v>
      </c>
      <c r="N1" s="20" t="s">
        <v>70</v>
      </c>
      <c r="P1" s="6" t="s">
        <v>17</v>
      </c>
      <c r="Q1" t="s">
        <v>6</v>
      </c>
      <c r="X1" t="str">
        <f>IF($Q$2 = "NSRS", "Non-Spin", "") &amp; " Requirement Comparison for " &amp; TEXT(DATEVALUE($Q$1 &amp;" 1"), "Mmmm")</f>
        <v>Non-Spin Requirement Comparison for June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>N2-H2</f>
        <v>2038</v>
      </c>
      <c r="L2" s="11">
        <f>'2022 NSRS (Dec 2020 Method)'!$B3</f>
        <v>1323</v>
      </c>
      <c r="M2" s="11">
        <f>'2022 NSRS (6500 Method)'!$B3</f>
        <v>4977.4213332096733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ref="K3:K66" si="2">N3-H3</f>
        <v>2038</v>
      </c>
      <c r="L3" s="11">
        <f>'2022 NSRS (Dec 2020 Method)'!$B4</f>
        <v>1323</v>
      </c>
      <c r="M3" s="11">
        <f>'2022 NSRS (6500 Method)'!$B4</f>
        <v>5016.3279998600483</v>
      </c>
      <c r="N3" s="11">
        <f>'2022 NSRS (Proposed)'!$B4</f>
        <v>3207</v>
      </c>
    </row>
    <row r="4" spans="1:24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2"/>
        <v>2148</v>
      </c>
      <c r="L4" s="11">
        <f>'2022 NSRS (Dec 2020 Method)'!$B5</f>
        <v>1486</v>
      </c>
      <c r="M4" s="11">
        <f>'2022 NSRS (6500 Method)'!$B5</f>
        <v>4987.9093333760893</v>
      </c>
      <c r="N4" s="11">
        <f>'2022 NSRS (Proposed)'!$B5</f>
        <v>3295</v>
      </c>
      <c r="P4" s="6" t="s">
        <v>16</v>
      </c>
      <c r="Q4" t="s">
        <v>75</v>
      </c>
      <c r="R4" t="s">
        <v>71</v>
      </c>
      <c r="S4" t="s">
        <v>72</v>
      </c>
    </row>
    <row r="5" spans="1:24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2"/>
        <v>2148</v>
      </c>
      <c r="L5" s="11">
        <f>'2022 NSRS (Dec 2020 Method)'!$B6</f>
        <v>1486</v>
      </c>
      <c r="M5" s="11">
        <f>'2022 NSRS (6500 Method)'!$B6</f>
        <v>4941.8733331610756</v>
      </c>
      <c r="N5" s="11">
        <f>'2022 NSRS (Proposed)'!$B6</f>
        <v>3295</v>
      </c>
      <c r="P5" s="7">
        <v>1</v>
      </c>
      <c r="Q5" s="8">
        <v>1106</v>
      </c>
      <c r="R5" s="8">
        <v>1499</v>
      </c>
      <c r="S5" s="8">
        <v>3883</v>
      </c>
    </row>
    <row r="6" spans="1:24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2"/>
        <v>2148</v>
      </c>
      <c r="L6" s="11">
        <f>'2022 NSRS (Dec 2020 Method)'!$B7</f>
        <v>1486</v>
      </c>
      <c r="M6" s="11">
        <f>'2022 NSRS (6500 Method)'!$B7</f>
        <v>4836.5777776738005</v>
      </c>
      <c r="N6" s="11">
        <f>'2022 NSRS (Proposed)'!$B7</f>
        <v>3295</v>
      </c>
      <c r="P6" s="7">
        <v>2</v>
      </c>
      <c r="Q6" s="8">
        <v>1106</v>
      </c>
      <c r="R6" s="8">
        <v>1499</v>
      </c>
      <c r="S6" s="8">
        <v>3883</v>
      </c>
    </row>
    <row r="7" spans="1:24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2"/>
        <v>2148</v>
      </c>
      <c r="L7" s="11">
        <f>'2022 NSRS (Dec 2020 Method)'!$B8</f>
        <v>1486</v>
      </c>
      <c r="M7" s="11">
        <f>'2022 NSRS (6500 Method)'!$B8</f>
        <v>4675.8400000631809</v>
      </c>
      <c r="N7" s="11">
        <f>'2022 NSRS (Proposed)'!$B8</f>
        <v>3295</v>
      </c>
      <c r="P7" s="7">
        <v>3</v>
      </c>
      <c r="Q7" s="8">
        <v>1316</v>
      </c>
      <c r="R7" s="8">
        <v>1592</v>
      </c>
      <c r="S7" s="8">
        <v>3504</v>
      </c>
    </row>
    <row r="8" spans="1:24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2"/>
        <v>2142</v>
      </c>
      <c r="L8" s="11">
        <f>'2022 NSRS (Dec 2020 Method)'!$B9</f>
        <v>1879</v>
      </c>
      <c r="M8" s="11">
        <f>'2022 NSRS (6500 Method)'!$B9</f>
        <v>4555.839999973774</v>
      </c>
      <c r="N8" s="11">
        <f>'2022 NSRS (Proposed)'!$B9</f>
        <v>4037</v>
      </c>
      <c r="P8" s="7">
        <v>4</v>
      </c>
      <c r="Q8" s="8">
        <v>1316</v>
      </c>
      <c r="R8" s="8">
        <v>1592</v>
      </c>
      <c r="S8" s="8">
        <v>3504</v>
      </c>
    </row>
    <row r="9" spans="1:24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2"/>
        <v>2142</v>
      </c>
      <c r="L9" s="11">
        <f>'2022 NSRS (Dec 2020 Method)'!$B10</f>
        <v>1879</v>
      </c>
      <c r="M9" s="11">
        <f>'2022 NSRS (6500 Method)'!$B10</f>
        <v>4816.5960000510013</v>
      </c>
      <c r="N9" s="11">
        <f>'2022 NSRS (Proposed)'!$B10</f>
        <v>4037</v>
      </c>
      <c r="P9" s="7">
        <v>5</v>
      </c>
      <c r="Q9" s="8">
        <v>1316</v>
      </c>
      <c r="R9" s="8">
        <v>1592</v>
      </c>
      <c r="S9" s="8">
        <v>3504</v>
      </c>
    </row>
    <row r="10" spans="1:24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2"/>
        <v>2142</v>
      </c>
      <c r="L10" s="11">
        <f>'2022 NSRS (Dec 2020 Method)'!$B11</f>
        <v>1879</v>
      </c>
      <c r="M10" s="11">
        <f>'2022 NSRS (6500 Method)'!$B11</f>
        <v>4898.1555554072065</v>
      </c>
      <c r="N10" s="11">
        <f>'2022 NSRS (Proposed)'!$B11</f>
        <v>4037</v>
      </c>
      <c r="P10" s="7">
        <v>6</v>
      </c>
      <c r="Q10" s="8">
        <v>1316</v>
      </c>
      <c r="R10" s="8">
        <v>1592</v>
      </c>
      <c r="S10" s="8">
        <v>3504</v>
      </c>
    </row>
    <row r="11" spans="1:24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2"/>
        <v>2142</v>
      </c>
      <c r="L11" s="11">
        <f>'2022 NSRS (Dec 2020 Method)'!$B12</f>
        <v>1879</v>
      </c>
      <c r="M11" s="11">
        <f>'2022 NSRS (6500 Method)'!$B12</f>
        <v>4853.0381667986512</v>
      </c>
      <c r="N11" s="11">
        <f>'2022 NSRS (Proposed)'!$B12</f>
        <v>4037</v>
      </c>
      <c r="P11" s="7">
        <v>7</v>
      </c>
      <c r="Q11" s="8">
        <v>2003</v>
      </c>
      <c r="R11" s="8">
        <v>2167</v>
      </c>
      <c r="S11" s="8">
        <v>4405</v>
      </c>
    </row>
    <row r="12" spans="1:24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2"/>
        <v>2270</v>
      </c>
      <c r="L12" s="11">
        <f>'2022 NSRS (Dec 2020 Method)'!$B13</f>
        <v>1867</v>
      </c>
      <c r="M12" s="11">
        <f>'2022 NSRS (6500 Method)'!$B13</f>
        <v>4869.839999884367</v>
      </c>
      <c r="N12" s="11">
        <f>'2022 NSRS (Proposed)'!$B13</f>
        <v>3801</v>
      </c>
      <c r="P12" s="7">
        <v>8</v>
      </c>
      <c r="Q12" s="8">
        <v>2003</v>
      </c>
      <c r="R12" s="8">
        <v>2167</v>
      </c>
      <c r="S12" s="8">
        <v>4405</v>
      </c>
    </row>
    <row r="13" spans="1:24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2"/>
        <v>2270</v>
      </c>
      <c r="L13" s="11">
        <f>'2022 NSRS (Dec 2020 Method)'!$B14</f>
        <v>1867</v>
      </c>
      <c r="M13" s="11">
        <f>'2022 NSRS (6500 Method)'!$B14</f>
        <v>4831.7600006759167</v>
      </c>
      <c r="N13" s="11">
        <f>'2022 NSRS (Proposed)'!$B14</f>
        <v>3801</v>
      </c>
      <c r="P13" s="7">
        <v>9</v>
      </c>
      <c r="Q13" s="8">
        <v>2003</v>
      </c>
      <c r="R13" s="8">
        <v>2167</v>
      </c>
      <c r="S13" s="8">
        <v>4405</v>
      </c>
    </row>
    <row r="14" spans="1:24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2"/>
        <v>2422</v>
      </c>
      <c r="L14" s="11">
        <f>'2022 NSRS (Dec 2020 Method)'!$B15</f>
        <v>1867</v>
      </c>
      <c r="M14" s="11">
        <f>'2022 NSRS (6500 Method)'!$B15</f>
        <v>4875.7600003376601</v>
      </c>
      <c r="N14" s="11">
        <f>'2022 NSRS (Proposed)'!$B15</f>
        <v>3953</v>
      </c>
      <c r="P14" s="7">
        <v>10</v>
      </c>
      <c r="Q14" s="8">
        <v>2003</v>
      </c>
      <c r="R14" s="8">
        <v>2167</v>
      </c>
      <c r="S14" s="8">
        <v>4405</v>
      </c>
    </row>
    <row r="15" spans="1:24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2"/>
        <v>2422</v>
      </c>
      <c r="L15" s="11">
        <f>'2022 NSRS (Dec 2020 Method)'!$B16</f>
        <v>1867</v>
      </c>
      <c r="M15" s="11">
        <f>'2022 NSRS (6500 Method)'!$B16</f>
        <v>4889.7600006759167</v>
      </c>
      <c r="N15" s="11">
        <f>'2022 NSRS (Proposed)'!$B16</f>
        <v>3953</v>
      </c>
      <c r="P15" s="7">
        <v>11</v>
      </c>
      <c r="Q15" s="8">
        <v>1553</v>
      </c>
      <c r="R15" s="8">
        <v>2071</v>
      </c>
      <c r="S15" s="8">
        <v>4753</v>
      </c>
    </row>
    <row r="16" spans="1:24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2"/>
        <v>3100</v>
      </c>
      <c r="L16" s="11">
        <f>'2022 NSRS (Dec 2020 Method)'!$B17</f>
        <v>1642</v>
      </c>
      <c r="M16" s="11">
        <f>'2022 NSRS (6500 Method)'!$B17</f>
        <v>4863.7600006759167</v>
      </c>
      <c r="N16" s="11">
        <f>'2022 NSRS (Proposed)'!$B17</f>
        <v>4520</v>
      </c>
      <c r="P16" s="7">
        <v>12</v>
      </c>
      <c r="Q16" s="8">
        <v>1553</v>
      </c>
      <c r="R16" s="8">
        <v>2071</v>
      </c>
      <c r="S16" s="8">
        <v>4753</v>
      </c>
    </row>
    <row r="17" spans="1:25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2"/>
        <v>3100</v>
      </c>
      <c r="L17" s="11">
        <f>'2022 NSRS (Dec 2020 Method)'!$B18</f>
        <v>1642</v>
      </c>
      <c r="M17" s="11">
        <f>'2022 NSRS (6500 Method)'!$B18</f>
        <v>4773.7999993264675</v>
      </c>
      <c r="N17" s="11">
        <f>'2022 NSRS (Proposed)'!$B18</f>
        <v>4520</v>
      </c>
      <c r="P17" s="7">
        <v>13</v>
      </c>
      <c r="Q17" s="8">
        <v>1553</v>
      </c>
      <c r="R17" s="8">
        <v>2071</v>
      </c>
      <c r="S17" s="8">
        <v>4839</v>
      </c>
    </row>
    <row r="18" spans="1:25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2"/>
        <v>3100</v>
      </c>
      <c r="L18" s="11">
        <f>'2022 NSRS (Dec 2020 Method)'!$B19</f>
        <v>1642</v>
      </c>
      <c r="M18" s="11">
        <f>'2022 NSRS (6500 Method)'!$B19</f>
        <v>4646.7200003266335</v>
      </c>
      <c r="N18" s="11">
        <f>'2022 NSRS (Proposed)'!$B19</f>
        <v>4520</v>
      </c>
      <c r="P18" s="7">
        <v>14</v>
      </c>
      <c r="Q18" s="8">
        <v>1553</v>
      </c>
      <c r="R18" s="8">
        <v>2071</v>
      </c>
      <c r="S18" s="8">
        <v>4839</v>
      </c>
    </row>
    <row r="19" spans="1:25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2"/>
        <v>3100</v>
      </c>
      <c r="L19" s="11">
        <f>'2022 NSRS (Dec 2020 Method)'!$B20</f>
        <v>1642</v>
      </c>
      <c r="M19" s="11">
        <f>'2022 NSRS (6500 Method)'!$B20</f>
        <v>4533.5200003385544</v>
      </c>
      <c r="N19" s="11">
        <f>'2022 NSRS (Proposed)'!$B20</f>
        <v>4520</v>
      </c>
      <c r="P19" s="7">
        <v>15</v>
      </c>
      <c r="Q19" s="8">
        <v>1828</v>
      </c>
      <c r="R19" s="8">
        <v>2012</v>
      </c>
      <c r="S19" s="8">
        <v>3889</v>
      </c>
    </row>
    <row r="20" spans="1:25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2"/>
        <v>1850</v>
      </c>
      <c r="L20" s="11">
        <f>'2022 NSRS (Dec 2020 Method)'!$B21</f>
        <v>1933</v>
      </c>
      <c r="M20" s="11">
        <f>'2022 NSRS (6500 Method)'!$B21</f>
        <v>4842.6088889042539</v>
      </c>
      <c r="N20" s="11">
        <f>'2022 NSRS (Proposed)'!$B21</f>
        <v>3897</v>
      </c>
      <c r="P20" s="7">
        <v>16</v>
      </c>
      <c r="Q20" s="8">
        <v>1828</v>
      </c>
      <c r="R20" s="8">
        <v>2012</v>
      </c>
      <c r="S20" s="8">
        <v>3889</v>
      </c>
    </row>
    <row r="21" spans="1:25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2"/>
        <v>1850</v>
      </c>
      <c r="L21" s="11">
        <f>'2022 NSRS (Dec 2020 Method)'!$B22</f>
        <v>1933</v>
      </c>
      <c r="M21" s="11">
        <f>'2022 NSRS (6500 Method)'!$B22</f>
        <v>5023.3437777325507</v>
      </c>
      <c r="N21" s="11">
        <f>'2022 NSRS (Proposed)'!$B22</f>
        <v>3897</v>
      </c>
      <c r="P21" s="7">
        <v>17</v>
      </c>
      <c r="Q21" s="8">
        <v>1828</v>
      </c>
      <c r="R21" s="8">
        <v>2012</v>
      </c>
      <c r="S21" s="8">
        <v>3889</v>
      </c>
    </row>
    <row r="22" spans="1:25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2"/>
        <v>1850</v>
      </c>
      <c r="L22" s="11">
        <f>'2022 NSRS (Dec 2020 Method)'!$B23</f>
        <v>1933</v>
      </c>
      <c r="M22" s="11">
        <f>'2022 NSRS (6500 Method)'!$B23</f>
        <v>4968.3959998870887</v>
      </c>
      <c r="N22" s="11">
        <f>'2022 NSRS (Proposed)'!$B23</f>
        <v>3897</v>
      </c>
      <c r="P22" s="7">
        <v>18</v>
      </c>
      <c r="Q22" s="8">
        <v>1828</v>
      </c>
      <c r="R22" s="8">
        <v>2012</v>
      </c>
      <c r="S22" s="8">
        <v>3889</v>
      </c>
    </row>
    <row r="23" spans="1:25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2"/>
        <v>1850</v>
      </c>
      <c r="L23" s="11">
        <f>'2022 NSRS (Dec 2020 Method)'!$B24</f>
        <v>1933</v>
      </c>
      <c r="M23" s="11">
        <f>'2022 NSRS (6500 Method)'!$B24</f>
        <v>5031.1199999153614</v>
      </c>
      <c r="N23" s="11">
        <f>'2022 NSRS (Proposed)'!$B24</f>
        <v>3897</v>
      </c>
      <c r="P23" s="7">
        <v>19</v>
      </c>
      <c r="Q23" s="8">
        <v>1355</v>
      </c>
      <c r="R23" s="8">
        <v>1594</v>
      </c>
      <c r="S23" s="8">
        <v>4404</v>
      </c>
    </row>
    <row r="24" spans="1:25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2"/>
        <v>2249</v>
      </c>
      <c r="L24" s="11">
        <f>'2022 NSRS (Dec 2020 Method)'!$B25</f>
        <v>1323</v>
      </c>
      <c r="M24" s="11">
        <f>'2022 NSRS (6500 Method)'!$B25</f>
        <v>5028.999999910593</v>
      </c>
      <c r="N24" s="11">
        <f>'2022 NSRS (Proposed)'!$B25</f>
        <v>3418</v>
      </c>
      <c r="P24" s="7">
        <v>20</v>
      </c>
      <c r="Q24" s="8">
        <v>1355</v>
      </c>
      <c r="R24" s="8">
        <v>1594</v>
      </c>
      <c r="S24" s="8">
        <v>4404</v>
      </c>
    </row>
    <row r="25" spans="1:25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2"/>
        <v>2249</v>
      </c>
      <c r="L25" s="11">
        <f>'2022 NSRS (Dec 2020 Method)'!$B26</f>
        <v>1323</v>
      </c>
      <c r="M25" s="11">
        <f>'2022 NSRS (6500 Method)'!$B26</f>
        <v>5005.9999997317791</v>
      </c>
      <c r="N25" s="11">
        <f>'2022 NSRS (Proposed)'!$B26</f>
        <v>3418</v>
      </c>
      <c r="P25" s="7">
        <v>21</v>
      </c>
      <c r="Q25" s="8">
        <v>1355</v>
      </c>
      <c r="R25" s="8">
        <v>1594</v>
      </c>
      <c r="S25" s="8">
        <v>4404</v>
      </c>
    </row>
    <row r="26" spans="1:25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2"/>
        <v>2433</v>
      </c>
      <c r="L26" s="11">
        <f>'2022 NSRS (Dec 2020 Method)'!$C3</f>
        <v>1565</v>
      </c>
      <c r="M26" s="11">
        <f>'2022 NSRS (6500 Method)'!$C3</f>
        <v>4981.1306665470202</v>
      </c>
      <c r="N26" s="11">
        <f>'2022 NSRS (Proposed)'!$C3</f>
        <v>3623</v>
      </c>
      <c r="P26" s="7">
        <v>22</v>
      </c>
      <c r="Q26" s="8">
        <v>1355</v>
      </c>
      <c r="R26" s="8">
        <v>1594</v>
      </c>
      <c r="S26" s="8">
        <v>4404</v>
      </c>
    </row>
    <row r="27" spans="1:25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2"/>
        <v>2433</v>
      </c>
      <c r="L27" s="11">
        <f>'2022 NSRS (Dec 2020 Method)'!$C4</f>
        <v>1565</v>
      </c>
      <c r="M27" s="11">
        <f>'2022 NSRS (6500 Method)'!$C4</f>
        <v>5002.1999997533858</v>
      </c>
      <c r="N27" s="11">
        <f>'2022 NSRS (Proposed)'!$C4</f>
        <v>3623</v>
      </c>
      <c r="P27" s="7">
        <v>23</v>
      </c>
      <c r="Q27" s="8">
        <v>1106</v>
      </c>
      <c r="R27" s="8">
        <v>1499</v>
      </c>
      <c r="S27" s="8">
        <v>4395</v>
      </c>
    </row>
    <row r="28" spans="1:25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2"/>
        <v>2571</v>
      </c>
      <c r="L28" s="11">
        <f>'2022 NSRS (Dec 2020 Method)'!$C5</f>
        <v>1401</v>
      </c>
      <c r="M28" s="11">
        <f>'2022 NSRS (6500 Method)'!$C5</f>
        <v>4961.6933331117034</v>
      </c>
      <c r="N28" s="11">
        <f>'2022 NSRS (Proposed)'!$C5</f>
        <v>3828</v>
      </c>
      <c r="P28" s="7">
        <v>24</v>
      </c>
      <c r="Q28" s="8">
        <v>1106</v>
      </c>
      <c r="R28" s="8">
        <v>1499</v>
      </c>
      <c r="S28" s="8">
        <v>4395</v>
      </c>
    </row>
    <row r="29" spans="1:25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2"/>
        <v>2571</v>
      </c>
      <c r="L29" s="11">
        <f>'2022 NSRS (Dec 2020 Method)'!$C6</f>
        <v>1401</v>
      </c>
      <c r="M29" s="11">
        <f>'2022 NSRS (6500 Method)'!$C6</f>
        <v>4944.6399998535717</v>
      </c>
      <c r="N29" s="11">
        <f>'2022 NSRS (Proposed)'!$C6</f>
        <v>3828</v>
      </c>
    </row>
    <row r="30" spans="1:25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2"/>
        <v>2571</v>
      </c>
      <c r="L30" s="11">
        <f>'2022 NSRS (Dec 2020 Method)'!$C7</f>
        <v>1401</v>
      </c>
      <c r="M30" s="11">
        <f>'2022 NSRS (6500 Method)'!$C7</f>
        <v>4825.9826665014025</v>
      </c>
      <c r="N30" s="11">
        <f>'2022 NSRS (Proposed)'!$C7</f>
        <v>3828</v>
      </c>
      <c r="P30" s="6" t="s">
        <v>14</v>
      </c>
      <c r="Q30" t="s">
        <v>15</v>
      </c>
      <c r="X30" t="str">
        <f>"Average " &amp; IF($Q$30 = "NSRS", "Non-Spin",  "") &amp; " Requirement Comparison"</f>
        <v>Average Non-Spin Requirement Comparison</v>
      </c>
    </row>
    <row r="31" spans="1:25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2"/>
        <v>2571</v>
      </c>
      <c r="L31" s="11">
        <f>'2022 NSRS (Dec 2020 Method)'!$C8</f>
        <v>1401</v>
      </c>
      <c r="M31" s="11">
        <f>'2022 NSRS (6500 Method)'!$C8</f>
        <v>4670.8000009208918</v>
      </c>
      <c r="N31" s="11">
        <f>'2022 NSRS (Proposed)'!$C8</f>
        <v>3828</v>
      </c>
    </row>
    <row r="32" spans="1:25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2"/>
        <v>2064</v>
      </c>
      <c r="L32" s="11">
        <f>'2022 NSRS (Dec 2020 Method)'!$C9</f>
        <v>1818</v>
      </c>
      <c r="M32" s="11">
        <f>'2022 NSRS (6500 Method)'!$C9</f>
        <v>4525.6800000965595</v>
      </c>
      <c r="N32" s="11">
        <f>'2022 NSRS (Proposed)'!$C9</f>
        <v>4048</v>
      </c>
      <c r="P32" s="6" t="s">
        <v>16</v>
      </c>
      <c r="Q32" t="s">
        <v>76</v>
      </c>
      <c r="R32" t="s">
        <v>71</v>
      </c>
      <c r="S32" t="s">
        <v>72</v>
      </c>
      <c r="W32" t="s">
        <v>66</v>
      </c>
      <c r="X32" t="s">
        <v>62</v>
      </c>
      <c r="Y32" t="s">
        <v>63</v>
      </c>
    </row>
    <row r="33" spans="1:25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2"/>
        <v>2064</v>
      </c>
      <c r="L33" s="11">
        <f>'2022 NSRS (Dec 2020 Method)'!$C10</f>
        <v>1818</v>
      </c>
      <c r="M33" s="11">
        <f>'2022 NSRS (6500 Method)'!$C10</f>
        <v>4838.9199998676777</v>
      </c>
      <c r="N33" s="11">
        <f>'2022 NSRS (Proposed)'!$C10</f>
        <v>4048</v>
      </c>
      <c r="P33" s="7" t="s">
        <v>1</v>
      </c>
      <c r="Q33" s="4">
        <v>1534.8333333333333</v>
      </c>
      <c r="R33" s="4">
        <v>1688.3333333333333</v>
      </c>
      <c r="S33" s="4">
        <v>3823.0833333333335</v>
      </c>
      <c r="W33" s="4">
        <f>S33-R33</f>
        <v>2134.75</v>
      </c>
      <c r="X33" s="4">
        <f>S33-Q33</f>
        <v>2288.25</v>
      </c>
      <c r="Y33" s="4"/>
    </row>
    <row r="34" spans="1:25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2"/>
        <v>2064</v>
      </c>
      <c r="L34" s="11">
        <f>'2022 NSRS (Dec 2020 Method)'!$C11</f>
        <v>1818</v>
      </c>
      <c r="M34" s="11">
        <f>'2022 NSRS (6500 Method)'!$C11</f>
        <v>4828.3557777270671</v>
      </c>
      <c r="N34" s="11">
        <f>'2022 NSRS (Proposed)'!$C11</f>
        <v>4048</v>
      </c>
      <c r="P34" s="7" t="s">
        <v>2</v>
      </c>
      <c r="Q34" s="4">
        <v>1604.1666666666667</v>
      </c>
      <c r="R34" s="4">
        <v>1834.1666666666667</v>
      </c>
      <c r="S34" s="4">
        <v>4195.333333333333</v>
      </c>
      <c r="W34" s="4">
        <f t="shared" ref="W34:W44" si="3">S34-R34</f>
        <v>2361.1666666666661</v>
      </c>
      <c r="X34" s="4">
        <f t="shared" ref="X34:X44" si="4">S34-Q34</f>
        <v>2591.1666666666661</v>
      </c>
      <c r="Y34" s="4"/>
    </row>
    <row r="35" spans="1:25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2"/>
        <v>2064</v>
      </c>
      <c r="L35" s="11">
        <f>'2022 NSRS (Dec 2020 Method)'!$C12</f>
        <v>1818</v>
      </c>
      <c r="M35" s="11">
        <f>'2022 NSRS (6500 Method)'!$C12</f>
        <v>4828.8399999439716</v>
      </c>
      <c r="N35" s="11">
        <f>'2022 NSRS (Proposed)'!$C12</f>
        <v>4048</v>
      </c>
      <c r="P35" s="7" t="s">
        <v>3</v>
      </c>
      <c r="Q35" s="4">
        <v>1499.8333333333333</v>
      </c>
      <c r="R35" s="4">
        <v>1977.3333333333333</v>
      </c>
      <c r="S35" s="4">
        <v>3781.75</v>
      </c>
      <c r="W35" s="4">
        <f t="shared" si="3"/>
        <v>1804.4166666666667</v>
      </c>
      <c r="X35" s="4">
        <f t="shared" si="4"/>
        <v>2281.916666666667</v>
      </c>
      <c r="Y35" s="4"/>
    </row>
    <row r="36" spans="1:25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2"/>
        <v>2478</v>
      </c>
      <c r="L36" s="11">
        <f>'2022 NSRS (Dec 2020 Method)'!$C13</f>
        <v>2034</v>
      </c>
      <c r="M36" s="11">
        <f>'2022 NSRS (6500 Method)'!$C13</f>
        <v>4854.1199997961521</v>
      </c>
      <c r="N36" s="11">
        <f>'2022 NSRS (Proposed)'!$C13</f>
        <v>4110</v>
      </c>
      <c r="P36" s="7" t="s">
        <v>4</v>
      </c>
      <c r="Q36" s="4">
        <v>1530.5</v>
      </c>
      <c r="R36" s="4">
        <v>2045.6666666666667</v>
      </c>
      <c r="S36" s="4">
        <v>4069.0833333333335</v>
      </c>
      <c r="W36" s="4">
        <f t="shared" si="3"/>
        <v>2023.4166666666667</v>
      </c>
      <c r="X36" s="4">
        <f t="shared" si="4"/>
        <v>2538.5833333333335</v>
      </c>
      <c r="Y36" s="4"/>
    </row>
    <row r="37" spans="1:25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2"/>
        <v>2478</v>
      </c>
      <c r="L37" s="11">
        <f>'2022 NSRS (Dec 2020 Method)'!$C14</f>
        <v>2034</v>
      </c>
      <c r="M37" s="11">
        <f>'2022 NSRS (6500 Method)'!$C14</f>
        <v>4836.0000007301569</v>
      </c>
      <c r="N37" s="11">
        <f>'2022 NSRS (Proposed)'!$C14</f>
        <v>4110</v>
      </c>
      <c r="P37" s="7" t="s">
        <v>5</v>
      </c>
      <c r="Q37" s="4">
        <v>1480.5</v>
      </c>
      <c r="R37" s="4">
        <v>2171.1666666666665</v>
      </c>
      <c r="S37" s="4">
        <v>4510.333333333333</v>
      </c>
      <c r="W37" s="4">
        <f t="shared" si="3"/>
        <v>2339.1666666666665</v>
      </c>
      <c r="X37" s="4">
        <f>S37-Q37</f>
        <v>3029.833333333333</v>
      </c>
      <c r="Y37" s="4"/>
    </row>
    <row r="38" spans="1:25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2"/>
        <v>2370</v>
      </c>
      <c r="L38" s="11">
        <f>'2022 NSRS (Dec 2020 Method)'!$C15</f>
        <v>2034</v>
      </c>
      <c r="M38" s="11">
        <f>'2022 NSRS (6500 Method)'!$C15</f>
        <v>4758.8000002503395</v>
      </c>
      <c r="N38" s="11">
        <f>'2022 NSRS (Proposed)'!$C15</f>
        <v>4002</v>
      </c>
      <c r="P38" s="7" t="s">
        <v>6</v>
      </c>
      <c r="Q38" s="4">
        <v>1526.8333333333333</v>
      </c>
      <c r="R38" s="4">
        <v>1822.5</v>
      </c>
      <c r="S38" s="4">
        <v>4189.5</v>
      </c>
      <c r="W38" s="4">
        <f t="shared" si="3"/>
        <v>2367</v>
      </c>
      <c r="X38" s="4">
        <f t="shared" si="4"/>
        <v>2662.666666666667</v>
      </c>
      <c r="Y38" s="4"/>
    </row>
    <row r="39" spans="1:25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2"/>
        <v>2370</v>
      </c>
      <c r="L39" s="11">
        <f>'2022 NSRS (Dec 2020 Method)'!$C16</f>
        <v>2034</v>
      </c>
      <c r="M39" s="11">
        <f>'2022 NSRS (6500 Method)'!$C16</f>
        <v>4793.6400006085632</v>
      </c>
      <c r="N39" s="11">
        <f>'2022 NSRS (Proposed)'!$C16</f>
        <v>4002</v>
      </c>
      <c r="P39" s="7" t="s">
        <v>7</v>
      </c>
      <c r="Q39" s="4">
        <v>3626.9166666666665</v>
      </c>
      <c r="R39" s="4">
        <v>1596.6666666666667</v>
      </c>
      <c r="S39" s="4">
        <v>3749.6666666666665</v>
      </c>
      <c r="W39" s="4">
        <f t="shared" si="3"/>
        <v>2153</v>
      </c>
      <c r="X39" s="4">
        <f t="shared" si="4"/>
        <v>122.75</v>
      </c>
      <c r="Y39" s="4"/>
    </row>
    <row r="40" spans="1:25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2"/>
        <v>3481</v>
      </c>
      <c r="L40" s="11">
        <f>'2022 NSRS (Dec 2020 Method)'!$C17</f>
        <v>2085</v>
      </c>
      <c r="M40" s="11">
        <f>'2022 NSRS (6500 Method)'!$C17</f>
        <v>4785.8400006741285</v>
      </c>
      <c r="N40" s="11">
        <f>'2022 NSRS (Proposed)'!$C17</f>
        <v>5117</v>
      </c>
      <c r="P40" s="7" t="s">
        <v>8</v>
      </c>
      <c r="Q40" s="4">
        <v>3641.5</v>
      </c>
      <c r="R40" s="4">
        <v>1496.8333333333333</v>
      </c>
      <c r="S40" s="4">
        <v>3591.75</v>
      </c>
      <c r="W40" s="4">
        <f t="shared" si="3"/>
        <v>2094.916666666667</v>
      </c>
      <c r="X40" s="4">
        <f t="shared" si="4"/>
        <v>-49.75</v>
      </c>
      <c r="Y40" s="4"/>
    </row>
    <row r="41" spans="1:25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2"/>
        <v>3481</v>
      </c>
      <c r="L41" s="11">
        <f>'2022 NSRS (Dec 2020 Method)'!$C18</f>
        <v>2085</v>
      </c>
      <c r="M41" s="11">
        <f>'2022 NSRS (6500 Method)'!$C18</f>
        <v>4754.7999993264675</v>
      </c>
      <c r="N41" s="11">
        <f>'2022 NSRS (Proposed)'!$C18</f>
        <v>5117</v>
      </c>
      <c r="P41" s="7" t="s">
        <v>9</v>
      </c>
      <c r="Q41" s="4">
        <v>4888.958333333333</v>
      </c>
      <c r="R41" s="4">
        <v>1378.1666666666667</v>
      </c>
      <c r="S41" s="4">
        <v>3413.8333333333335</v>
      </c>
      <c r="W41" s="4">
        <f t="shared" si="3"/>
        <v>2035.6666666666667</v>
      </c>
      <c r="X41" s="4">
        <f t="shared" si="4"/>
        <v>-1475.1249999999995</v>
      </c>
      <c r="Y41" s="4"/>
    </row>
    <row r="42" spans="1:25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2"/>
        <v>3481</v>
      </c>
      <c r="L42" s="11">
        <f>'2022 NSRS (Dec 2020 Method)'!$C19</f>
        <v>2085</v>
      </c>
      <c r="M42" s="11">
        <f>'2022 NSRS (6500 Method)'!$C19</f>
        <v>4661.22566729337</v>
      </c>
      <c r="N42" s="11">
        <f>'2022 NSRS (Proposed)'!$C19</f>
        <v>5117</v>
      </c>
      <c r="P42" s="7" t="s">
        <v>10</v>
      </c>
      <c r="Q42" s="4">
        <v>4880.083333333333</v>
      </c>
      <c r="R42" s="4">
        <v>1970.1666666666667</v>
      </c>
      <c r="S42" s="4">
        <v>4403.583333333333</v>
      </c>
      <c r="W42" s="4">
        <f t="shared" si="3"/>
        <v>2433.4166666666661</v>
      </c>
      <c r="X42" s="4">
        <f t="shared" si="4"/>
        <v>-476.5</v>
      </c>
      <c r="Y42" s="4"/>
    </row>
    <row r="43" spans="1:25" x14ac:dyDescent="0.35">
      <c r="A43" t="str">
        <f t="shared" ref="A43:A73" si="5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2"/>
        <v>3481</v>
      </c>
      <c r="L43" s="11">
        <f>'2022 NSRS (Dec 2020 Method)'!$C20</f>
        <v>2085</v>
      </c>
      <c r="M43" s="11">
        <f>'2022 NSRS (6500 Method)'!$C20</f>
        <v>4588.4009999724731</v>
      </c>
      <c r="N43" s="11">
        <f>'2022 NSRS (Proposed)'!$C20</f>
        <v>5117</v>
      </c>
      <c r="P43" s="7" t="s">
        <v>11</v>
      </c>
      <c r="Q43" s="4">
        <v>4910.708333333333</v>
      </c>
      <c r="R43" s="4">
        <v>0</v>
      </c>
      <c r="S43" s="4" t="e">
        <v>#N/A</v>
      </c>
      <c r="W43" s="4" t="e">
        <f t="shared" si="3"/>
        <v>#N/A</v>
      </c>
      <c r="X43" s="4" t="e">
        <f t="shared" si="4"/>
        <v>#N/A</v>
      </c>
      <c r="Y43" s="4"/>
    </row>
    <row r="44" spans="1:25" x14ac:dyDescent="0.35">
      <c r="A44" t="str">
        <f t="shared" si="5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2"/>
        <v>2478</v>
      </c>
      <c r="L44" s="11">
        <f>'2022 NSRS (Dec 2020 Method)'!$C21</f>
        <v>2102</v>
      </c>
      <c r="M44" s="11">
        <f>'2022 NSRS (6500 Method)'!$C21</f>
        <v>4696.1977777128413</v>
      </c>
      <c r="N44" s="11">
        <f>'2022 NSRS (Proposed)'!$C21</f>
        <v>4404</v>
      </c>
      <c r="P44" s="7" t="s">
        <v>12</v>
      </c>
      <c r="Q44" s="4">
        <v>4913.916666666667</v>
      </c>
      <c r="R44" s="4">
        <v>0</v>
      </c>
      <c r="S44" s="4" t="e">
        <v>#N/A</v>
      </c>
      <c r="W44" s="4" t="e">
        <f t="shared" si="3"/>
        <v>#N/A</v>
      </c>
      <c r="X44" s="4" t="e">
        <f t="shared" si="4"/>
        <v>#N/A</v>
      </c>
      <c r="Y44" s="4"/>
    </row>
    <row r="45" spans="1:25" x14ac:dyDescent="0.35">
      <c r="A45" t="str">
        <f t="shared" si="5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2"/>
        <v>2478</v>
      </c>
      <c r="L45" s="11">
        <f>'2022 NSRS (Dec 2020 Method)'!$C22</f>
        <v>2102</v>
      </c>
      <c r="M45" s="11">
        <f>'2022 NSRS (6500 Method)'!$C22</f>
        <v>4968.9826666424669</v>
      </c>
      <c r="N45" s="11">
        <f>'2022 NSRS (Proposed)'!$C22</f>
        <v>4404</v>
      </c>
    </row>
    <row r="46" spans="1:25" x14ac:dyDescent="0.35">
      <c r="A46" t="str">
        <f t="shared" si="5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2"/>
        <v>2478</v>
      </c>
      <c r="L46" s="11">
        <f>'2022 NSRS (Dec 2020 Method)'!$C23</f>
        <v>2102</v>
      </c>
      <c r="M46" s="11">
        <f>'2022 NSRS (6500 Method)'!$C23</f>
        <v>4955.197777558863</v>
      </c>
      <c r="N46" s="11">
        <f>'2022 NSRS (Proposed)'!$C23</f>
        <v>4404</v>
      </c>
    </row>
    <row r="47" spans="1:25" x14ac:dyDescent="0.35">
      <c r="A47" t="str">
        <f t="shared" si="5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2"/>
        <v>2478</v>
      </c>
      <c r="L47" s="11">
        <f>'2022 NSRS (Dec 2020 Method)'!$C24</f>
        <v>2102</v>
      </c>
      <c r="M47" s="11">
        <f>'2022 NSRS (6500 Method)'!$C24</f>
        <v>5027.7044444223247</v>
      </c>
      <c r="N47" s="11">
        <f>'2022 NSRS (Proposed)'!$C24</f>
        <v>4404</v>
      </c>
    </row>
    <row r="48" spans="1:25" x14ac:dyDescent="0.35">
      <c r="A48" t="str">
        <f t="shared" si="5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2"/>
        <v>2625</v>
      </c>
      <c r="L48" s="11">
        <f>'2022 NSRS (Dec 2020 Method)'!$C25</f>
        <v>1565</v>
      </c>
      <c r="M48" s="11">
        <f>'2022 NSRS (6500 Method)'!$C25</f>
        <v>4966.0399999171495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5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2"/>
        <v>2625</v>
      </c>
      <c r="L49" s="11">
        <f>'2022 NSRS (Dec 2020 Method)'!$C26</f>
        <v>1565</v>
      </c>
      <c r="M49" s="11">
        <f>'2022 NSRS (6500 Method)'!$C26</f>
        <v>5046.1199997365475</v>
      </c>
      <c r="N49" s="11">
        <f>'2022 NSRS (Proposed)'!$C26</f>
        <v>3815</v>
      </c>
    </row>
    <row r="50" spans="1:20" x14ac:dyDescent="0.35">
      <c r="A50" t="str">
        <f t="shared" si="5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2"/>
        <v>2225</v>
      </c>
      <c r="L50" s="11">
        <f>'2022 NSRS (Dec 2020 Method)'!$D3</f>
        <v>1293</v>
      </c>
      <c r="M50" s="11">
        <f>'2022 NSRS (6500 Method)'!$D3</f>
        <v>4907.6120004400609</v>
      </c>
      <c r="N50" s="11">
        <f>'2022 NSRS (Proposed)'!$D3</f>
        <v>3361</v>
      </c>
      <c r="P50" s="6" t="s">
        <v>17</v>
      </c>
      <c r="Q50" s="6" t="s">
        <v>19</v>
      </c>
      <c r="R50" t="s">
        <v>64</v>
      </c>
      <c r="S50" t="s">
        <v>30</v>
      </c>
      <c r="T50" t="s">
        <v>65</v>
      </c>
    </row>
    <row r="51" spans="1:20" x14ac:dyDescent="0.35">
      <c r="A51" t="str">
        <f t="shared" si="5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2"/>
        <v>2225</v>
      </c>
      <c r="L51" s="11">
        <f>'2022 NSRS (Dec 2020 Method)'!$D4</f>
        <v>1293</v>
      </c>
      <c r="M51" s="11">
        <f>'2022 NSRS (6500 Method)'!$D4</f>
        <v>4955.839999884367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2249</v>
      </c>
    </row>
    <row r="52" spans="1:20" x14ac:dyDescent="0.35">
      <c r="A52" t="str">
        <f t="shared" si="5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2"/>
        <v>2355</v>
      </c>
      <c r="L52" s="11">
        <f>'2022 NSRS (Dec 2020 Method)'!$D5</f>
        <v>1885</v>
      </c>
      <c r="M52" s="11">
        <f>'2022 NSRS (6500 Method)'!$D5</f>
        <v>4976.839999884367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2148</v>
      </c>
    </row>
    <row r="53" spans="1:20" x14ac:dyDescent="0.35">
      <c r="A53" t="str">
        <f t="shared" si="5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2"/>
        <v>2355</v>
      </c>
      <c r="L53" s="11">
        <f>'2022 NSRS (Dec 2020 Method)'!$D6</f>
        <v>1885</v>
      </c>
      <c r="M53" s="11">
        <f>'2022 NSRS (6500 Method)'!$D6</f>
        <v>4949.8400003612041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2142</v>
      </c>
    </row>
    <row r="54" spans="1:20" x14ac:dyDescent="0.35">
      <c r="A54" t="str">
        <f t="shared" si="5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2"/>
        <v>2355</v>
      </c>
      <c r="L54" s="11">
        <f>'2022 NSRS (Dec 2020 Method)'!$D7</f>
        <v>1885</v>
      </c>
      <c r="M54" s="11">
        <f>'2022 NSRS (6500 Method)'!$D7</f>
        <v>4900.839999884367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2422</v>
      </c>
    </row>
    <row r="55" spans="1:20" x14ac:dyDescent="0.35">
      <c r="A55" t="str">
        <f t="shared" si="5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2"/>
        <v>2355</v>
      </c>
      <c r="L55" s="11">
        <f>'2022 NSRS (Dec 2020 Method)'!$D8</f>
        <v>1885</v>
      </c>
      <c r="M55" s="11">
        <f>'2022 NSRS (6500 Method)'!$D8</f>
        <v>4763.3638889268041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3100</v>
      </c>
    </row>
    <row r="56" spans="1:20" x14ac:dyDescent="0.35">
      <c r="A56" t="str">
        <f t="shared" si="5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2"/>
        <v>2078</v>
      </c>
      <c r="L56" s="11">
        <f>'2022 NSRS (Dec 2020 Method)'!$D9</f>
        <v>2130</v>
      </c>
      <c r="M56" s="11">
        <f>'2022 NSRS (6500 Method)'!$D9</f>
        <v>4677.1150001560645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1850</v>
      </c>
    </row>
    <row r="57" spans="1:20" x14ac:dyDescent="0.35">
      <c r="A57" t="str">
        <f t="shared" si="5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2"/>
        <v>2078</v>
      </c>
      <c r="L57" s="11">
        <f>'2022 NSRS (Dec 2020 Method)'!$D10</f>
        <v>2130</v>
      </c>
      <c r="M57" s="11">
        <f>'2022 NSRS (6500 Method)'!$D10</f>
        <v>4808.839999884367</v>
      </c>
      <c r="N57" s="11">
        <f>'2022 NSRS (Proposed)'!$D10</f>
        <v>3894</v>
      </c>
      <c r="P57" t="s">
        <v>31</v>
      </c>
      <c r="R57" s="8"/>
      <c r="S57" s="8"/>
      <c r="T57" s="8">
        <v>3100</v>
      </c>
    </row>
    <row r="58" spans="1:20" x14ac:dyDescent="0.35">
      <c r="A58" t="str">
        <f t="shared" si="5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2"/>
        <v>2078</v>
      </c>
      <c r="L58" s="11">
        <f>'2022 NSRS (Dec 2020 Method)'!$D11</f>
        <v>2130</v>
      </c>
      <c r="M58" s="11">
        <f>'2022 NSRS (6500 Method)'!$D11</f>
        <v>4852.0786665367586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2625</v>
      </c>
    </row>
    <row r="59" spans="1:20" x14ac:dyDescent="0.35">
      <c r="A59" t="str">
        <f t="shared" si="5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2"/>
        <v>2078</v>
      </c>
      <c r="L59" s="11">
        <f>'2022 NSRS (Dec 2020 Method)'!$D12</f>
        <v>2130</v>
      </c>
      <c r="M59" s="11">
        <f>'2022 NSRS (6500 Method)'!$D12</f>
        <v>4760.3333335777124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2571</v>
      </c>
    </row>
    <row r="60" spans="1:20" x14ac:dyDescent="0.35">
      <c r="A60" t="str">
        <f t="shared" si="5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2"/>
        <v>2037</v>
      </c>
      <c r="L60" s="11">
        <f>'2022 NSRS (Dec 2020 Method)'!$D13</f>
        <v>2612</v>
      </c>
      <c r="M60" s="11">
        <f>'2022 NSRS (6500 Method)'!$D13</f>
        <v>4754.6333337644737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2064</v>
      </c>
    </row>
    <row r="61" spans="1:20" x14ac:dyDescent="0.35">
      <c r="A61" t="str">
        <f t="shared" si="5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2"/>
        <v>2037</v>
      </c>
      <c r="L61" s="11">
        <f>'2022 NSRS (Dec 2020 Method)'!$D14</f>
        <v>2612</v>
      </c>
      <c r="M61" s="11">
        <f>'2022 NSRS (6500 Method)'!$D14</f>
        <v>4775.3500002086166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2478</v>
      </c>
    </row>
    <row r="62" spans="1:20" x14ac:dyDescent="0.35">
      <c r="A62" t="str">
        <f t="shared" si="5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2"/>
        <v>1918</v>
      </c>
      <c r="L62" s="11">
        <f>'2022 NSRS (Dec 2020 Method)'!$D15</f>
        <v>2612</v>
      </c>
      <c r="M62" s="11">
        <f>'2022 NSRS (6500 Method)'!$D15</f>
        <v>4727.824500286828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3481</v>
      </c>
    </row>
    <row r="63" spans="1:20" x14ac:dyDescent="0.35">
      <c r="A63" t="str">
        <f t="shared" si="5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2"/>
        <v>1918</v>
      </c>
      <c r="L63" s="11">
        <f>'2022 NSRS (Dec 2020 Method)'!$D16</f>
        <v>2612</v>
      </c>
      <c r="M63" s="11">
        <f>'2022 NSRS (6500 Method)'!$D16</f>
        <v>4753.3480006414156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2478</v>
      </c>
    </row>
    <row r="64" spans="1:20" x14ac:dyDescent="0.35">
      <c r="A64" t="str">
        <f t="shared" si="5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2"/>
        <v>2921</v>
      </c>
      <c r="L64" s="11">
        <f>'2022 NSRS (Dec 2020 Method)'!$D17</f>
        <v>2319</v>
      </c>
      <c r="M64" s="11">
        <f>'2022 NSRS (6500 Method)'!$D17</f>
        <v>4768.166665791472</v>
      </c>
      <c r="N64" s="11">
        <f>'2022 NSRS (Proposed)'!$D17</f>
        <v>4311</v>
      </c>
      <c r="P64" t="s">
        <v>32</v>
      </c>
      <c r="R64" s="8"/>
      <c r="S64" s="8"/>
      <c r="T64" s="8">
        <v>3481</v>
      </c>
    </row>
    <row r="65" spans="1:20" x14ac:dyDescent="0.35">
      <c r="A65" t="str">
        <f t="shared" si="5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2"/>
        <v>2921</v>
      </c>
      <c r="L65" s="11">
        <f>'2022 NSRS (Dec 2020 Method)'!$D18</f>
        <v>2319</v>
      </c>
      <c r="M65" s="11">
        <f>'2022 NSRS (6500 Method)'!$D18</f>
        <v>4757.3253331651285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2375</v>
      </c>
    </row>
    <row r="66" spans="1:20" x14ac:dyDescent="0.35">
      <c r="A66" t="str">
        <f t="shared" si="5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si="2"/>
        <v>2921</v>
      </c>
      <c r="L66" s="11">
        <f>'2022 NSRS (Dec 2020 Method)'!$D19</f>
        <v>2319</v>
      </c>
      <c r="M66" s="11">
        <f>'2022 NSRS (6500 Method)'!$D19</f>
        <v>4645.5715003165105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2355</v>
      </c>
    </row>
    <row r="67" spans="1:20" x14ac:dyDescent="0.35">
      <c r="A67" t="str">
        <f t="shared" si="5"/>
        <v>Mar</v>
      </c>
      <c r="B67" s="9">
        <f>DATE(2018, MONTH(DATEVALUE('[1]2019 NSRS'!$D$2&amp;" 1")), 1)</f>
        <v>43160</v>
      </c>
      <c r="C67" s="9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ref="K67:K130" si="7">N67-H67</f>
        <v>2921</v>
      </c>
      <c r="L67" s="11">
        <f>'2022 NSRS (Dec 2020 Method)'!$D20</f>
        <v>2319</v>
      </c>
      <c r="M67" s="11">
        <f>'2022 NSRS (6500 Method)'!$D20</f>
        <v>4661.1783894571163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2078</v>
      </c>
    </row>
    <row r="68" spans="1:20" x14ac:dyDescent="0.35">
      <c r="A68" t="str">
        <f t="shared" si="5"/>
        <v>Mar</v>
      </c>
      <c r="B68" s="9">
        <f>DATE(2018, MONTH(DATEVALUE('[1]2019 NSRS'!$D$2&amp;" 1")), 1)</f>
        <v>43160</v>
      </c>
      <c r="C68" s="9" t="str">
        <f t="shared" si="6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2060</v>
      </c>
      <c r="L68" s="11">
        <f>'2022 NSRS (Dec 2020 Method)'!$D21</f>
        <v>1625</v>
      </c>
      <c r="M68" s="11">
        <f>'2022 NSRS (6500 Method)'!$D21</f>
        <v>4619.9539999037979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2037</v>
      </c>
    </row>
    <row r="69" spans="1:20" x14ac:dyDescent="0.35">
      <c r="A69" t="str">
        <f t="shared" si="5"/>
        <v>Mar</v>
      </c>
      <c r="B69" s="9">
        <f>DATE(2018, MONTH(DATEVALUE('[1]2019 NSRS'!$D$2&amp;" 1")), 1)</f>
        <v>43160</v>
      </c>
      <c r="C69" s="9" t="str">
        <f t="shared" si="6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2060</v>
      </c>
      <c r="L69" s="11">
        <f>'2022 NSRS (Dec 2020 Method)'!$D22</f>
        <v>1625</v>
      </c>
      <c r="M69" s="11">
        <f>'2022 NSRS (6500 Method)'!$D22</f>
        <v>4697.5516667753454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2921</v>
      </c>
    </row>
    <row r="70" spans="1:20" x14ac:dyDescent="0.35">
      <c r="A70" t="str">
        <f t="shared" si="5"/>
        <v>Mar</v>
      </c>
      <c r="B70" s="9">
        <f>DATE(2018, MONTH(DATEVALUE('[1]2019 NSRS'!$D$2&amp;" 1")), 1)</f>
        <v>43160</v>
      </c>
      <c r="C70" s="9" t="str">
        <f t="shared" si="6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2060</v>
      </c>
      <c r="L70" s="11">
        <f>'2022 NSRS (Dec 2020 Method)'!$D23</f>
        <v>1625</v>
      </c>
      <c r="M70" s="11">
        <f>'2022 NSRS (6500 Method)'!$D23</f>
        <v>4956.7000004142519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2060</v>
      </c>
    </row>
    <row r="71" spans="1:20" x14ac:dyDescent="0.35">
      <c r="A71" t="str">
        <f t="shared" si="5"/>
        <v>Mar</v>
      </c>
      <c r="B71" s="9">
        <f>DATE(2018, MONTH(DATEVALUE('[1]2019 NSRS'!$D$2&amp;" 1")), 1)</f>
        <v>43160</v>
      </c>
      <c r="C71" s="9" t="str">
        <f t="shared" si="6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2060</v>
      </c>
      <c r="L71" s="11">
        <f>'2022 NSRS (Dec 2020 Method)'!$D24</f>
        <v>1625</v>
      </c>
      <c r="M71" s="11">
        <f>'2022 NSRS (6500 Method)'!$D24</f>
        <v>4998.839999884367</v>
      </c>
      <c r="N71" s="11">
        <f>'2022 NSRS (Proposed)'!$D24</f>
        <v>3620</v>
      </c>
      <c r="P71" t="s">
        <v>33</v>
      </c>
      <c r="R71" s="8"/>
      <c r="S71" s="8"/>
      <c r="T71" s="8">
        <v>2921</v>
      </c>
    </row>
    <row r="72" spans="1:20" x14ac:dyDescent="0.35">
      <c r="A72" t="str">
        <f t="shared" si="5"/>
        <v>Mar</v>
      </c>
      <c r="B72" s="9">
        <f>DATE(2018, MONTH(DATEVALUE('[1]2019 NSRS'!$D$2&amp;" 1")), 1)</f>
        <v>43160</v>
      </c>
      <c r="C72" s="9" t="str">
        <f t="shared" si="6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2375</v>
      </c>
      <c r="L72" s="11">
        <f>'2022 NSRS (Dec 2020 Method)'!$D25</f>
        <v>1293</v>
      </c>
      <c r="M72" s="11">
        <f>'2022 NSRS (6500 Method)'!$D25</f>
        <v>4913.8936663843688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2936</v>
      </c>
    </row>
    <row r="73" spans="1:20" x14ac:dyDescent="0.35">
      <c r="A73" t="str">
        <f t="shared" si="5"/>
        <v>Mar</v>
      </c>
      <c r="B73" s="9">
        <f>DATE(2018, MONTH(DATEVALUE('[1]2019 NSRS'!$D$2&amp;" 1")), 1)</f>
        <v>43160</v>
      </c>
      <c r="C73" s="9" t="str">
        <f t="shared" si="6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2375</v>
      </c>
      <c r="L73" s="11">
        <f>'2022 NSRS (Dec 2020 Method)'!$D26</f>
        <v>1293</v>
      </c>
      <c r="M73" s="11">
        <f>'2022 NSRS (6500 Method)'!$D26</f>
        <v>4993.4861115162566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2712</v>
      </c>
    </row>
    <row r="74" spans="1:20" x14ac:dyDescent="0.35">
      <c r="A74" t="str">
        <f t="shared" ref="A74:A98" si="8">TEXT(B74, "mmm")</f>
        <v>Apr</v>
      </c>
      <c r="B74" s="9">
        <f>DATE(2018, MONTH(DATEVALUE('[1]2019 NSRS'!$E$2&amp;" 1")), 1)</f>
        <v>43191</v>
      </c>
      <c r="C74" s="9" t="str">
        <f t="shared" si="6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2663</v>
      </c>
      <c r="L74" s="11">
        <f>'2022 NSRS (Dec 2020 Method)'!$E3</f>
        <v>1763</v>
      </c>
      <c r="M74" s="11">
        <f>'2022 NSRS (6500 Method)'!$E3</f>
        <v>4994.839999884367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2574</v>
      </c>
    </row>
    <row r="75" spans="1:20" x14ac:dyDescent="0.35">
      <c r="A75" t="str">
        <f t="shared" si="8"/>
        <v>Apr</v>
      </c>
      <c r="B75" s="9">
        <f>DATE(2018, MONTH(DATEVALUE('[1]2019 NSRS'!$E$2&amp;" 1")), 1)</f>
        <v>43191</v>
      </c>
      <c r="C75" s="9" t="str">
        <f t="shared" si="6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2663</v>
      </c>
      <c r="L75" s="11">
        <f>'2022 NSRS (Dec 2020 Method)'!$E4</f>
        <v>1763</v>
      </c>
      <c r="M75" s="11">
        <f>'2022 NSRS (6500 Method)'!$E4</f>
        <v>5012.799999922514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2599</v>
      </c>
    </row>
    <row r="76" spans="1:20" x14ac:dyDescent="0.35">
      <c r="A76" t="str">
        <f t="shared" si="8"/>
        <v>Apr</v>
      </c>
      <c r="B76" s="9">
        <f>DATE(2018, MONTH(DATEVALUE('[1]2019 NSRS'!$E$2&amp;" 1")), 1)</f>
        <v>43191</v>
      </c>
      <c r="C76" s="9" t="str">
        <f t="shared" si="6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2712</v>
      </c>
      <c r="L76" s="11">
        <f>'2022 NSRS (Dec 2020 Method)'!$E5</f>
        <v>1839</v>
      </c>
      <c r="M76" s="11">
        <f>'2022 NSRS (6500 Method)'!$E5</f>
        <v>5012.799999922514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2509</v>
      </c>
    </row>
    <row r="77" spans="1:20" x14ac:dyDescent="0.35">
      <c r="A77" t="str">
        <f t="shared" si="8"/>
        <v>Apr</v>
      </c>
      <c r="B77" s="9">
        <f>DATE(2018, MONTH(DATEVALUE('[1]2019 NSRS'!$E$2&amp;" 1")), 1)</f>
        <v>43191</v>
      </c>
      <c r="C77" s="9" t="str">
        <f t="shared" si="6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2712</v>
      </c>
      <c r="L77" s="11">
        <f>'2022 NSRS (Dec 2020 Method)'!$E6</f>
        <v>1839</v>
      </c>
      <c r="M77" s="11">
        <f>'2022 NSRS (6500 Method)'!$E6</f>
        <v>4949.3688887506723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2039</v>
      </c>
    </row>
    <row r="78" spans="1:20" x14ac:dyDescent="0.35">
      <c r="A78" t="str">
        <f t="shared" si="8"/>
        <v>Apr</v>
      </c>
      <c r="B78" s="9">
        <f>DATE(2018, MONTH(DATEVALUE('[1]2019 NSRS'!$E$2&amp;" 1")), 1)</f>
        <v>43191</v>
      </c>
      <c r="C78" s="9" t="str">
        <f t="shared" si="6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2712</v>
      </c>
      <c r="L78" s="11">
        <f>'2022 NSRS (Dec 2020 Method)'!$E7</f>
        <v>1839</v>
      </c>
      <c r="M78" s="11">
        <f>'2022 NSRS (6500 Method)'!$E7</f>
        <v>4936.0795554464057</v>
      </c>
      <c r="N78" s="11">
        <f>'2022 NSRS (Proposed)'!$E7</f>
        <v>4091</v>
      </c>
      <c r="P78" t="s">
        <v>34</v>
      </c>
      <c r="R78" s="8"/>
      <c r="S78" s="8"/>
      <c r="T78" s="8">
        <v>2936</v>
      </c>
    </row>
    <row r="79" spans="1:20" x14ac:dyDescent="0.35">
      <c r="A79" t="str">
        <f t="shared" si="8"/>
        <v>Apr</v>
      </c>
      <c r="B79" s="9">
        <f>DATE(2018, MONTH(DATEVALUE('[1]2019 NSRS'!$E$2&amp;" 1")), 1)</f>
        <v>43191</v>
      </c>
      <c r="C79" s="9" t="str">
        <f t="shared" si="6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2712</v>
      </c>
      <c r="L79" s="11">
        <f>'2022 NSRS (Dec 2020 Method)'!$E8</f>
        <v>1839</v>
      </c>
      <c r="M79" s="11">
        <f>'2022 NSRS (6500 Method)'!$E8</f>
        <v>4809.9999998509884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3074</v>
      </c>
    </row>
    <row r="80" spans="1:20" x14ac:dyDescent="0.35">
      <c r="A80" t="str">
        <f t="shared" si="8"/>
        <v>Apr</v>
      </c>
      <c r="B80" s="9">
        <f>DATE(2018, MONTH(DATEVALUE('[1]2019 NSRS'!$E$2&amp;" 1")), 1)</f>
        <v>43191</v>
      </c>
      <c r="C80" s="9" t="str">
        <f t="shared" si="6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2574</v>
      </c>
      <c r="L80" s="11">
        <f>'2022 NSRS (Dec 2020 Method)'!$E9</f>
        <v>2501</v>
      </c>
      <c r="M80" s="11">
        <f>'2022 NSRS (6500 Method)'!$E9</f>
        <v>4689.9200000613928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3028</v>
      </c>
    </row>
    <row r="81" spans="1:20" x14ac:dyDescent="0.35">
      <c r="A81" t="str">
        <f t="shared" si="8"/>
        <v>Apr</v>
      </c>
      <c r="B81" s="9">
        <f>DATE(2018, MONTH(DATEVALUE('[1]2019 NSRS'!$E$2&amp;" 1")), 1)</f>
        <v>43191</v>
      </c>
      <c r="C81" s="9" t="str">
        <f t="shared" si="6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2574</v>
      </c>
      <c r="L81" s="11">
        <f>'2022 NSRS (Dec 2020 Method)'!$E10</f>
        <v>2501</v>
      </c>
      <c r="M81" s="11">
        <f>'2022 NSRS (6500 Method)'!$E10</f>
        <v>4893.1555553774042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3079</v>
      </c>
    </row>
    <row r="82" spans="1:20" x14ac:dyDescent="0.35">
      <c r="A82" t="str">
        <f t="shared" si="8"/>
        <v>Apr</v>
      </c>
      <c r="B82" s="9">
        <f>DATE(2018, MONTH(DATEVALUE('[1]2019 NSRS'!$E$2&amp;" 1")), 1)</f>
        <v>43191</v>
      </c>
      <c r="C82" s="9" t="str">
        <f t="shared" si="6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2574</v>
      </c>
      <c r="L82" s="11">
        <f>'2022 NSRS (Dec 2020 Method)'!$E11</f>
        <v>2501</v>
      </c>
      <c r="M82" s="11">
        <f>'2022 NSRS (6500 Method)'!$E11</f>
        <v>4844.1555553774042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3308</v>
      </c>
    </row>
    <row r="83" spans="1:20" x14ac:dyDescent="0.35">
      <c r="A83" t="str">
        <f t="shared" si="8"/>
        <v>Apr</v>
      </c>
      <c r="B83" s="9">
        <f>DATE(2018, MONTH(DATEVALUE('[1]2019 NSRS'!$E$2&amp;" 1")), 1)</f>
        <v>43191</v>
      </c>
      <c r="C83" s="9" t="str">
        <f t="shared" si="6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2574</v>
      </c>
      <c r="L83" s="11">
        <f>'2022 NSRS (Dec 2020 Method)'!$E12</f>
        <v>2501</v>
      </c>
      <c r="M83" s="11">
        <f>'2022 NSRS (6500 Method)'!$E12</f>
        <v>4752.8276665796839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3125</v>
      </c>
    </row>
    <row r="84" spans="1:20" x14ac:dyDescent="0.35">
      <c r="A84" t="str">
        <f t="shared" si="8"/>
        <v>Apr</v>
      </c>
      <c r="B84" s="9">
        <f>DATE(2018, MONTH(DATEVALUE('[1]2019 NSRS'!$E$2&amp;" 1")), 1)</f>
        <v>43191</v>
      </c>
      <c r="C84" s="9" t="str">
        <f t="shared" si="6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2597</v>
      </c>
      <c r="L84" s="11">
        <f>'2022 NSRS (Dec 2020 Method)'!$E13</f>
        <v>2443</v>
      </c>
      <c r="M84" s="11">
        <f>'2022 NSRS (6500 Method)'!$E13</f>
        <v>4797.7893332034346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2723</v>
      </c>
    </row>
    <row r="85" spans="1:20" x14ac:dyDescent="0.35">
      <c r="A85" t="str">
        <f t="shared" si="8"/>
        <v>Apr</v>
      </c>
      <c r="B85" s="9">
        <f>DATE(2018, MONTH(DATEVALUE('[1]2019 NSRS'!$E$2&amp;" 1")), 1)</f>
        <v>43191</v>
      </c>
      <c r="C85" s="9" t="str">
        <f t="shared" si="6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2597</v>
      </c>
      <c r="L85" s="11">
        <f>'2022 NSRS (Dec 2020 Method)'!$E14</f>
        <v>2443</v>
      </c>
      <c r="M85" s="11">
        <f>'2022 NSRS (6500 Method)'!$E14</f>
        <v>4742.3787779668965</v>
      </c>
      <c r="N85" s="11">
        <f>'2022 NSRS (Proposed)'!$E14</f>
        <v>4137</v>
      </c>
      <c r="P85" t="s">
        <v>35</v>
      </c>
      <c r="R85" s="8"/>
      <c r="S85" s="8"/>
      <c r="T85" s="8">
        <v>3308</v>
      </c>
    </row>
    <row r="86" spans="1:20" x14ac:dyDescent="0.35">
      <c r="A86" t="str">
        <f t="shared" si="8"/>
        <v>Apr</v>
      </c>
      <c r="B86" s="9">
        <f>DATE(2018, MONTH(DATEVALUE('[1]2019 NSRS'!$E$2&amp;" 1")), 1)</f>
        <v>43191</v>
      </c>
      <c r="C86" s="9" t="str">
        <f t="shared" si="6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2599</v>
      </c>
      <c r="L86" s="11">
        <f>'2022 NSRS (Dec 2020 Method)'!$E15</f>
        <v>2443</v>
      </c>
      <c r="M86" s="11">
        <f>'2022 NSRS (6500 Method)'!$E15</f>
        <v>4742.7300002207357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3289</v>
      </c>
    </row>
    <row r="87" spans="1:20" x14ac:dyDescent="0.35">
      <c r="A87" t="str">
        <f t="shared" si="8"/>
        <v>Apr</v>
      </c>
      <c r="B87" s="9">
        <f>DATE(2018, MONTH(DATEVALUE('[1]2019 NSRS'!$E$2&amp;" 1")), 1)</f>
        <v>43191</v>
      </c>
      <c r="C87" s="9" t="str">
        <f t="shared" si="6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2599</v>
      </c>
      <c r="L87" s="11">
        <f>'2022 NSRS (Dec 2020 Method)'!$E16</f>
        <v>2443</v>
      </c>
      <c r="M87" s="11">
        <f>'2022 NSRS (6500 Method)'!$E16</f>
        <v>4741.6050000667574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2188</v>
      </c>
    </row>
    <row r="88" spans="1:20" x14ac:dyDescent="0.35">
      <c r="A88" t="str">
        <f t="shared" si="8"/>
        <v>Apr</v>
      </c>
      <c r="B88" s="9">
        <f>DATE(2018, MONTH(DATEVALUE('[1]2019 NSRS'!$E$2&amp;" 1")), 1)</f>
        <v>43191</v>
      </c>
      <c r="C88" s="9" t="str">
        <f t="shared" si="6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2509</v>
      </c>
      <c r="L88" s="11">
        <f>'2022 NSRS (Dec 2020 Method)'!$E17</f>
        <v>2191</v>
      </c>
      <c r="M88" s="11">
        <f>'2022 NSRS (6500 Method)'!$E17</f>
        <v>4737.2466664686799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2402</v>
      </c>
    </row>
    <row r="89" spans="1:20" x14ac:dyDescent="0.35">
      <c r="A89" t="str">
        <f t="shared" si="8"/>
        <v>Apr</v>
      </c>
      <c r="B89" s="9">
        <f>DATE(2018, MONTH(DATEVALUE('[1]2019 NSRS'!$E$2&amp;" 1")), 1)</f>
        <v>43191</v>
      </c>
      <c r="C89" s="9" t="str">
        <f t="shared" si="6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2509</v>
      </c>
      <c r="L89" s="11">
        <f>'2022 NSRS (Dec 2020 Method)'!$E18</f>
        <v>2191</v>
      </c>
      <c r="M89" s="11">
        <f>'2022 NSRS (6500 Method)'!$E18</f>
        <v>4738.238722932525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3286</v>
      </c>
    </row>
    <row r="90" spans="1:20" x14ac:dyDescent="0.35">
      <c r="A90" t="str">
        <f t="shared" si="8"/>
        <v>Apr</v>
      </c>
      <c r="B90" s="9">
        <f>DATE(2018, MONTH(DATEVALUE('[1]2019 NSRS'!$E$2&amp;" 1")), 1)</f>
        <v>43191</v>
      </c>
      <c r="C90" s="9" t="str">
        <f t="shared" si="6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2509</v>
      </c>
      <c r="L90" s="11">
        <f>'2022 NSRS (Dec 2020 Method)'!$E19</f>
        <v>2191</v>
      </c>
      <c r="M90" s="11">
        <f>'2022 NSRS (6500 Method)'!$E19</f>
        <v>4729.3933896468334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2061</v>
      </c>
    </row>
    <row r="91" spans="1:20" x14ac:dyDescent="0.35">
      <c r="A91" t="str">
        <f t="shared" si="8"/>
        <v>Apr</v>
      </c>
      <c r="B91" s="9">
        <f>DATE(2018, MONTH(DATEVALUE('[1]2019 NSRS'!$E$2&amp;" 1")), 1)</f>
        <v>43191</v>
      </c>
      <c r="C91" s="9" t="str">
        <f t="shared" si="6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2509</v>
      </c>
      <c r="L91" s="11">
        <f>'2022 NSRS (Dec 2020 Method)'!$E20</f>
        <v>2191</v>
      </c>
      <c r="M91" s="11">
        <f>'2022 NSRS (6500 Method)'!$E20</f>
        <v>4699.7138893020647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3049</v>
      </c>
    </row>
    <row r="92" spans="1:20" x14ac:dyDescent="0.35">
      <c r="A92" t="str">
        <f t="shared" si="8"/>
        <v>Apr</v>
      </c>
      <c r="B92" s="9">
        <f>DATE(2018, MONTH(DATEVALUE('[1]2019 NSRS'!$E$2&amp;" 1")), 1)</f>
        <v>43191</v>
      </c>
      <c r="C92" s="9" t="str">
        <f t="shared" si="6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2039</v>
      </c>
      <c r="L92" s="11">
        <f>'2022 NSRS (Dec 2020 Method)'!$E21</f>
        <v>1537</v>
      </c>
      <c r="M92" s="11">
        <f>'2022 NSRS (6500 Method)'!$E21</f>
        <v>4675.5186667879425</v>
      </c>
      <c r="N92" s="11">
        <f>'2022 NSRS (Proposed)'!$E21</f>
        <v>3757</v>
      </c>
      <c r="P92" t="s">
        <v>36</v>
      </c>
      <c r="R92" s="8"/>
      <c r="S92" s="8"/>
      <c r="T92" s="8">
        <v>3289</v>
      </c>
    </row>
    <row r="93" spans="1:20" x14ac:dyDescent="0.35">
      <c r="A93" t="str">
        <f t="shared" si="8"/>
        <v>Apr</v>
      </c>
      <c r="B93" s="9">
        <f>DATE(2018, MONTH(DATEVALUE('[1]2019 NSRS'!$E$2&amp;" 1")), 1)</f>
        <v>43191</v>
      </c>
      <c r="C93" s="9" t="str">
        <f t="shared" si="6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2039</v>
      </c>
      <c r="L93" s="11">
        <f>'2022 NSRS (Dec 2020 Method)'!$E22</f>
        <v>1537</v>
      </c>
      <c r="M93" s="11">
        <f>'2022 NSRS (6500 Method)'!$E22</f>
        <v>4728.7533336691558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-68</v>
      </c>
    </row>
    <row r="94" spans="1:20" x14ac:dyDescent="0.35">
      <c r="A94" t="str">
        <f t="shared" si="8"/>
        <v>Apr</v>
      </c>
      <c r="B94" s="9">
        <f>DATE(2018, MONTH(DATEVALUE('[1]2019 NSRS'!$E$2&amp;" 1")), 1)</f>
        <v>43191</v>
      </c>
      <c r="C94" s="9" t="str">
        <f t="shared" si="6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2039</v>
      </c>
      <c r="L94" s="11">
        <f>'2022 NSRS (Dec 2020 Method)'!$E23</f>
        <v>1537</v>
      </c>
      <c r="M94" s="11">
        <f>'2022 NSRS (6500 Method)'!$E23</f>
        <v>4896.8000000774864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-317</v>
      </c>
    </row>
    <row r="95" spans="1:20" x14ac:dyDescent="0.35">
      <c r="A95" t="str">
        <f t="shared" si="8"/>
        <v>Apr</v>
      </c>
      <c r="B95" s="9">
        <f>DATE(2018, MONTH(DATEVALUE('[1]2019 NSRS'!$E$2&amp;" 1")), 1)</f>
        <v>43191</v>
      </c>
      <c r="C95" s="9" t="str">
        <f t="shared" si="6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2039</v>
      </c>
      <c r="L95" s="11">
        <f>'2022 NSRS (Dec 2020 Method)'!$E24</f>
        <v>1537</v>
      </c>
      <c r="M95" s="11">
        <f>'2022 NSRS (6500 Method)'!$E24</f>
        <v>4930.7229999949532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562</v>
      </c>
    </row>
    <row r="96" spans="1:20" x14ac:dyDescent="0.35">
      <c r="A96" t="str">
        <f t="shared" si="8"/>
        <v>Apr</v>
      </c>
      <c r="B96" s="9">
        <f>DATE(2018, MONTH(DATEVALUE('[1]2019 NSRS'!$E$2&amp;" 1")), 1)</f>
        <v>43191</v>
      </c>
      <c r="C96" s="9" t="str">
        <f t="shared" si="6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2936</v>
      </c>
      <c r="L96" s="11">
        <f>'2022 NSRS (Dec 2020 Method)'!$E25</f>
        <v>1763</v>
      </c>
      <c r="M96" s="11">
        <f>'2022 NSRS (6500 Method)'!$E25</f>
        <v>5035.926666562259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645</v>
      </c>
    </row>
    <row r="97" spans="1:20" x14ac:dyDescent="0.35">
      <c r="A97" t="str">
        <f t="shared" si="8"/>
        <v>Apr</v>
      </c>
      <c r="B97" s="9">
        <f>DATE(2018, MONTH(DATEVALUE('[1]2019 NSRS'!$E$2&amp;" 1")), 1)</f>
        <v>43191</v>
      </c>
      <c r="C97" s="9" t="str">
        <f t="shared" si="6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2936</v>
      </c>
      <c r="L97" s="11">
        <f>'2022 NSRS (Dec 2020 Method)'!$E26</f>
        <v>1763</v>
      </c>
      <c r="M97" s="11">
        <f>'2022 NSRS (6500 Method)'!$E26</f>
        <v>4984.9199998825788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173</v>
      </c>
    </row>
    <row r="98" spans="1:20" x14ac:dyDescent="0.35">
      <c r="A98" t="str">
        <f t="shared" si="8"/>
        <v>May</v>
      </c>
      <c r="B98" s="9">
        <f>DATE(2018, MONTH(DATEVALUE('[1]2019 NSRS'!$F$2&amp;" 1")), 1)</f>
        <v>43221</v>
      </c>
      <c r="C98" s="9" t="str">
        <f t="shared" si="6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2823</v>
      </c>
      <c r="L98" s="11">
        <f>'2022 NSRS (Dec 2020 Method)'!$F3</f>
        <v>1795</v>
      </c>
      <c r="M98" s="11">
        <f>'2022 NSRS (6500 Method)'!$F3</f>
        <v>5009.839999884367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272</v>
      </c>
    </row>
    <row r="99" spans="1:20" x14ac:dyDescent="0.35">
      <c r="A99" t="str">
        <f t="shared" ref="A99:A138" si="9">TEXT(B99, "mmm")</f>
        <v>May</v>
      </c>
      <c r="B99" s="9">
        <f>DATE(2018, MONTH(DATEVALUE('[1]2019 NSRS'!$F$2&amp;" 1")), 1)</f>
        <v>43221</v>
      </c>
      <c r="C99" s="9" t="str">
        <f t="shared" si="6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2823</v>
      </c>
      <c r="L99" s="11">
        <f>'2022 NSRS (Dec 2020 Method)'!$F4</f>
        <v>1795</v>
      </c>
      <c r="M99" s="11">
        <f>'2022 NSRS (6500 Method)'!$F4</f>
        <v>4943.799999922514</v>
      </c>
      <c r="N99" s="11">
        <f>'2022 NSRS (Proposed)'!$F4</f>
        <v>3899</v>
      </c>
      <c r="P99" t="s">
        <v>37</v>
      </c>
      <c r="R99" s="8"/>
      <c r="S99" s="8"/>
      <c r="T99" s="8">
        <v>645</v>
      </c>
    </row>
    <row r="100" spans="1:20" x14ac:dyDescent="0.35">
      <c r="A100" t="str">
        <f t="shared" si="9"/>
        <v>May</v>
      </c>
      <c r="B100" s="9">
        <f>DATE(2018, MONTH(DATEVALUE('[1]2019 NSRS'!$F$2&amp;" 1")), 1)</f>
        <v>43221</v>
      </c>
      <c r="C100" s="9" t="str">
        <f t="shared" si="6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3028</v>
      </c>
      <c r="L100" s="11">
        <f>'2022 NSRS (Dec 2020 Method)'!$F5</f>
        <v>2306</v>
      </c>
      <c r="M100" s="11">
        <f>'2022 NSRS (6500 Method)'!$F5</f>
        <v>4953.0100002676245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>
        <v>277</v>
      </c>
    </row>
    <row r="101" spans="1:20" x14ac:dyDescent="0.35">
      <c r="A101" t="str">
        <f t="shared" si="9"/>
        <v>May</v>
      </c>
      <c r="B101" s="9">
        <f>DATE(2018, MONTH(DATEVALUE('[1]2019 NSRS'!$F$2&amp;" 1")), 1)</f>
        <v>43221</v>
      </c>
      <c r="C101" s="9" t="str">
        <f t="shared" si="6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3028</v>
      </c>
      <c r="L101" s="11">
        <f>'2022 NSRS (Dec 2020 Method)'!$F6</f>
        <v>2306</v>
      </c>
      <c r="M101" s="11">
        <f>'2022 NSRS (6500 Method)'!$F6</f>
        <v>4942.6399999250971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>
        <v>-574</v>
      </c>
    </row>
    <row r="102" spans="1:20" x14ac:dyDescent="0.35">
      <c r="A102" t="str">
        <f t="shared" si="9"/>
        <v>May</v>
      </c>
      <c r="B102" s="9">
        <f>DATE(2018, MONTH(DATEVALUE('[1]2019 NSRS'!$F$2&amp;" 1")), 1)</f>
        <v>43221</v>
      </c>
      <c r="C102" s="9" t="str">
        <f t="shared" si="6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3028</v>
      </c>
      <c r="L102" s="11">
        <f>'2022 NSRS (Dec 2020 Method)'!$F7</f>
        <v>2306</v>
      </c>
      <c r="M102" s="11">
        <f>'2022 NSRS (6500 Method)'!$F7</f>
        <v>4921.5839998841284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>
        <v>56</v>
      </c>
    </row>
    <row r="103" spans="1:20" x14ac:dyDescent="0.35">
      <c r="A103" t="str">
        <f t="shared" si="9"/>
        <v>May</v>
      </c>
      <c r="B103" s="9">
        <f>DATE(2018, MONTH(DATEVALUE('[1]2019 NSRS'!$F$2&amp;" 1")), 1)</f>
        <v>43221</v>
      </c>
      <c r="C103" s="9" t="str">
        <f t="shared" si="6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3028</v>
      </c>
      <c r="L103" s="11">
        <f>'2022 NSRS (Dec 2020 Method)'!$F8</f>
        <v>2306</v>
      </c>
      <c r="M103" s="11">
        <f>'2022 NSRS (6500 Method)'!$F8</f>
        <v>4846.799999922514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>
        <v>718</v>
      </c>
    </row>
    <row r="104" spans="1:20" x14ac:dyDescent="0.35">
      <c r="A104" t="str">
        <f t="shared" si="9"/>
        <v>May</v>
      </c>
      <c r="B104" s="9">
        <f>DATE(2018, MONTH(DATEVALUE('[1]2019 NSRS'!$F$2&amp;" 1")), 1)</f>
        <v>43221</v>
      </c>
      <c r="C104" s="9" t="str">
        <f t="shared" si="6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3079</v>
      </c>
      <c r="L104" s="11">
        <f>'2022 NSRS (Dec 2020 Method)'!$F9</f>
        <v>2618</v>
      </c>
      <c r="M104" s="11">
        <f>'2022 NSRS (6500 Method)'!$F9</f>
        <v>4698.799999922514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>
        <v>-535</v>
      </c>
    </row>
    <row r="105" spans="1:20" x14ac:dyDescent="0.35">
      <c r="A105" t="str">
        <f t="shared" si="9"/>
        <v>May</v>
      </c>
      <c r="B105" s="9">
        <f>DATE(2018, MONTH(DATEVALUE('[1]2019 NSRS'!$F$2&amp;" 1")), 1)</f>
        <v>43221</v>
      </c>
      <c r="C105" s="9" t="str">
        <f t="shared" si="6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3079</v>
      </c>
      <c r="L105" s="11">
        <f>'2022 NSRS (Dec 2020 Method)'!$F10</f>
        <v>2618</v>
      </c>
      <c r="M105" s="11">
        <f>'2022 NSRS (6500 Method)'!$F10</f>
        <v>4852.5662221262855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>
        <v>334</v>
      </c>
    </row>
    <row r="106" spans="1:20" x14ac:dyDescent="0.35">
      <c r="A106" t="str">
        <f t="shared" si="9"/>
        <v>May</v>
      </c>
      <c r="B106" s="9">
        <f>DATE(2018, MONTH(DATEVALUE('[1]2019 NSRS'!$F$2&amp;" 1")), 1)</f>
        <v>43221</v>
      </c>
      <c r="C106" s="9" t="str">
        <f t="shared" si="6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3079</v>
      </c>
      <c r="L106" s="11">
        <f>'2022 NSRS (Dec 2020 Method)'!$F11</f>
        <v>2618</v>
      </c>
      <c r="M106" s="11">
        <f>'2022 NSRS (6500 Method)'!$F11</f>
        <v>4805.799999922514</v>
      </c>
      <c r="N106" s="11">
        <f>'2022 NSRS (Proposed)'!$F11</f>
        <v>4960</v>
      </c>
      <c r="P106" t="s">
        <v>38</v>
      </c>
      <c r="R106" s="8"/>
      <c r="S106" s="8"/>
      <c r="T106" s="8">
        <v>718</v>
      </c>
    </row>
    <row r="107" spans="1:20" x14ac:dyDescent="0.35">
      <c r="A107" t="str">
        <f t="shared" si="9"/>
        <v>May</v>
      </c>
      <c r="B107" s="9">
        <f>DATE(2018, MONTH(DATEVALUE('[1]2019 NSRS'!$F$2&amp;" 1")), 1)</f>
        <v>43221</v>
      </c>
      <c r="C107" s="9" t="str">
        <f t="shared" si="6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3079</v>
      </c>
      <c r="L107" s="11">
        <f>'2022 NSRS (Dec 2020 Method)'!$F12</f>
        <v>2618</v>
      </c>
      <c r="M107" s="11">
        <f>'2022 NSRS (6500 Method)'!$F12</f>
        <v>4707.839999884367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>
        <v>-1568</v>
      </c>
    </row>
    <row r="108" spans="1:20" x14ac:dyDescent="0.35">
      <c r="A108" t="str">
        <f t="shared" si="9"/>
        <v>May</v>
      </c>
      <c r="B108" s="9">
        <f>DATE(2018, MONTH(DATEVALUE('[1]2019 NSRS'!$F$2&amp;" 1")), 1)</f>
        <v>43221</v>
      </c>
      <c r="C108" s="9" t="str">
        <f t="shared" si="6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3243</v>
      </c>
      <c r="L108" s="11">
        <f>'2022 NSRS (Dec 2020 Method)'!$F13</f>
        <v>2558</v>
      </c>
      <c r="M108" s="11">
        <f>'2022 NSRS (6500 Method)'!$F13</f>
        <v>4630.4491110345971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>
        <v>-2278</v>
      </c>
    </row>
    <row r="109" spans="1:20" x14ac:dyDescent="0.35">
      <c r="A109" t="str">
        <f t="shared" si="9"/>
        <v>May</v>
      </c>
      <c r="B109" s="9">
        <f>DATE(2018, MONTH(DATEVALUE('[1]2019 NSRS'!$F$2&amp;" 1")), 1)</f>
        <v>43221</v>
      </c>
      <c r="C109" s="9" t="str">
        <f t="shared" si="6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3243</v>
      </c>
      <c r="L109" s="11">
        <f>'2022 NSRS (Dec 2020 Method)'!$F14</f>
        <v>2558</v>
      </c>
      <c r="M109" s="11">
        <f>'2022 NSRS (6500 Method)'!$F14</f>
        <v>4644.6400001943111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>
        <v>-850</v>
      </c>
    </row>
    <row r="110" spans="1:20" x14ac:dyDescent="0.35">
      <c r="A110" t="str">
        <f t="shared" si="9"/>
        <v>May</v>
      </c>
      <c r="B110" s="9">
        <f>DATE(2018, MONTH(DATEVALUE('[1]2019 NSRS'!$F$2&amp;" 1")), 1)</f>
        <v>43221</v>
      </c>
      <c r="C110" s="9" t="str">
        <f t="shared" si="6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3308</v>
      </c>
      <c r="L110" s="11">
        <f>'2022 NSRS (Dec 2020 Method)'!$F15</f>
        <v>2558</v>
      </c>
      <c r="M110" s="11">
        <f>'2022 NSRS (6500 Method)'!$F15</f>
        <v>4674.5160002633929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>
        <v>-411</v>
      </c>
    </row>
    <row r="111" spans="1:20" x14ac:dyDescent="0.35">
      <c r="A111" t="str">
        <f t="shared" si="9"/>
        <v>May</v>
      </c>
      <c r="B111" s="9">
        <f>DATE(2018, MONTH(DATEVALUE('[1]2019 NSRS'!$F$2&amp;" 1")), 1)</f>
        <v>43221</v>
      </c>
      <c r="C111" s="9" t="str">
        <f t="shared" si="6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3308</v>
      </c>
      <c r="L111" s="11">
        <f>'2022 NSRS (Dec 2020 Method)'!$F16</f>
        <v>2558</v>
      </c>
      <c r="M111" s="11">
        <f>'2022 NSRS (6500 Method)'!$F16</f>
        <v>4699.1000003710387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>
        <v>-1740</v>
      </c>
    </row>
    <row r="112" spans="1:20" x14ac:dyDescent="0.35">
      <c r="A112" t="str">
        <f t="shared" si="9"/>
        <v>May</v>
      </c>
      <c r="B112" s="9">
        <f>DATE(2018, MONTH(DATEVALUE('[1]2019 NSRS'!$F$2&amp;" 1")), 1)</f>
        <v>43221</v>
      </c>
      <c r="C112" s="9" t="str">
        <f t="shared" si="6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3125</v>
      </c>
      <c r="L112" s="11">
        <f>'2022 NSRS (Dec 2020 Method)'!$F17</f>
        <v>2150</v>
      </c>
      <c r="M112" s="11">
        <f>'2022 NSRS (6500 Method)'!$F17</f>
        <v>4724.3006668801108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>
        <v>-1369</v>
      </c>
    </row>
    <row r="113" spans="1:20" x14ac:dyDescent="0.35">
      <c r="A113" t="str">
        <f t="shared" si="9"/>
        <v>May</v>
      </c>
      <c r="B113" s="9">
        <f>DATE(2018, MONTH(DATEVALUE('[1]2019 NSRS'!$F$2&amp;" 1")), 1)</f>
        <v>43221</v>
      </c>
      <c r="C113" s="9" t="str">
        <f t="shared" si="6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3125</v>
      </c>
      <c r="L113" s="11">
        <f>'2022 NSRS (Dec 2020 Method)'!$F18</f>
        <v>2150</v>
      </c>
      <c r="M113" s="11">
        <f>'2022 NSRS (6500 Method)'!$F18</f>
        <v>4719.2905006890496</v>
      </c>
      <c r="N113" s="11">
        <f>'2022 NSRS (Proposed)'!$F18</f>
        <v>4663</v>
      </c>
      <c r="P113" t="s">
        <v>39</v>
      </c>
      <c r="R113" s="8"/>
      <c r="S113" s="8"/>
      <c r="T113" s="8">
        <v>-411</v>
      </c>
    </row>
    <row r="114" spans="1:20" x14ac:dyDescent="0.35">
      <c r="A114" t="str">
        <f t="shared" si="9"/>
        <v>May</v>
      </c>
      <c r="B114" s="9">
        <f>DATE(2018, MONTH(DATEVALUE('[1]2019 NSRS'!$F$2&amp;" 1")), 1)</f>
        <v>43221</v>
      </c>
      <c r="C114" s="9" t="str">
        <f t="shared" si="6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3125</v>
      </c>
      <c r="L114" s="11">
        <f>'2022 NSRS (Dec 2020 Method)'!$F19</f>
        <v>2150</v>
      </c>
      <c r="M114" s="11">
        <f>'2022 NSRS (6500 Method)'!$F19</f>
        <v>4706.8000003427269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>
        <v>-423</v>
      </c>
    </row>
    <row r="115" spans="1:20" x14ac:dyDescent="0.35">
      <c r="A115" t="str">
        <f t="shared" si="9"/>
        <v>May</v>
      </c>
      <c r="B115" s="9">
        <f>DATE(2018, MONTH(DATEVALUE('[1]2019 NSRS'!$F$2&amp;" 1")), 1)</f>
        <v>43221</v>
      </c>
      <c r="C115" s="9" t="str">
        <f t="shared" si="6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3125</v>
      </c>
      <c r="L115" s="11">
        <f>'2022 NSRS (Dec 2020 Method)'!$F20</f>
        <v>2150</v>
      </c>
      <c r="M115" s="11">
        <f>'2022 NSRS (6500 Method)'!$F20</f>
        <v>4792.9980562170349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>
        <v>-1097</v>
      </c>
    </row>
    <row r="116" spans="1:20" x14ac:dyDescent="0.35">
      <c r="A116" t="str">
        <f t="shared" si="9"/>
        <v>May</v>
      </c>
      <c r="B116" s="9">
        <f>DATE(2018, MONTH(DATEVALUE('[1]2019 NSRS'!$F$2&amp;" 1")), 1)</f>
        <v>43221</v>
      </c>
      <c r="C116" s="9" t="str">
        <f t="shared" si="6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2723</v>
      </c>
      <c r="L116" s="11">
        <f>'2022 NSRS (Dec 2020 Method)'!$F21</f>
        <v>1600</v>
      </c>
      <c r="M116" s="11">
        <f>'2022 NSRS (6500 Method)'!$F21</f>
        <v>4755.5690000534059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>
        <v>-543</v>
      </c>
    </row>
    <row r="117" spans="1:20" x14ac:dyDescent="0.35">
      <c r="A117" t="str">
        <f t="shared" si="9"/>
        <v>May</v>
      </c>
      <c r="B117" s="9">
        <f>DATE(2018, MONTH(DATEVALUE('[1]2019 NSRS'!$F$2&amp;" 1")), 1)</f>
        <v>43221</v>
      </c>
      <c r="C117" s="9" t="str">
        <f t="shared" si="6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2723</v>
      </c>
      <c r="L117" s="11">
        <f>'2022 NSRS (Dec 2020 Method)'!$F22</f>
        <v>1600</v>
      </c>
      <c r="M117" s="11">
        <f>'2022 NSRS (6500 Method)'!$F22</f>
        <v>4765.0700002938511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>
        <v>786</v>
      </c>
    </row>
    <row r="118" spans="1:20" x14ac:dyDescent="0.35">
      <c r="A118" t="str">
        <f t="shared" si="9"/>
        <v>May</v>
      </c>
      <c r="B118" s="9">
        <f>DATE(2018, MONTH(DATEVALUE('[1]2019 NSRS'!$F$2&amp;" 1")), 1)</f>
        <v>43221</v>
      </c>
      <c r="C118" s="9" t="str">
        <f t="shared" si="6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2723</v>
      </c>
      <c r="L118" s="11">
        <f>'2022 NSRS (Dec 2020 Method)'!$F23</f>
        <v>1600</v>
      </c>
      <c r="M118" s="11">
        <f>'2022 NSRS (6500 Method)'!$F23</f>
        <v>4905.9200000613928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>
        <v>0</v>
      </c>
    </row>
    <row r="119" spans="1:20" x14ac:dyDescent="0.35">
      <c r="A119" t="str">
        <f t="shared" si="9"/>
        <v>May</v>
      </c>
      <c r="B119" s="9">
        <f>DATE(2018, MONTH(DATEVALUE('[1]2019 NSRS'!$F$2&amp;" 1")), 1)</f>
        <v>43221</v>
      </c>
      <c r="C119" s="9" t="str">
        <f t="shared" si="6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2723</v>
      </c>
      <c r="L119" s="11">
        <f>'2022 NSRS (Dec 2020 Method)'!$F24</f>
        <v>1600</v>
      </c>
      <c r="M119" s="11">
        <f>'2022 NSRS (6500 Method)'!$F24</f>
        <v>4738.799999922514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>
        <v>-457</v>
      </c>
    </row>
    <row r="120" spans="1:20" x14ac:dyDescent="0.35">
      <c r="A120" t="str">
        <f t="shared" si="9"/>
        <v>May</v>
      </c>
      <c r="B120" s="9">
        <f>DATE(2018, MONTH(DATEVALUE('[1]2019 NSRS'!$F$2&amp;" 1")), 1)</f>
        <v>43221</v>
      </c>
      <c r="C120" s="9" t="str">
        <f t="shared" si="6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3074</v>
      </c>
      <c r="L120" s="11">
        <f>'2022 NSRS (Dec 2020 Method)'!$F25</f>
        <v>1795</v>
      </c>
      <c r="M120" s="11">
        <f>'2022 NSRS (6500 Method)'!$F25</f>
        <v>4971.4579997611545</v>
      </c>
      <c r="N120" s="11">
        <f>'2022 NSRS (Proposed)'!$F25</f>
        <v>4150</v>
      </c>
      <c r="P120" t="s">
        <v>40</v>
      </c>
      <c r="R120" s="8"/>
      <c r="S120" s="8"/>
      <c r="T120" s="8">
        <v>786</v>
      </c>
    </row>
    <row r="121" spans="1:20" x14ac:dyDescent="0.35">
      <c r="A121" t="str">
        <f t="shared" si="9"/>
        <v>May</v>
      </c>
      <c r="B121" s="9">
        <f>DATE(2018, MONTH(DATEVALUE('[1]2019 NSRS'!$F$2&amp;" 1")), 1)</f>
        <v>43221</v>
      </c>
      <c r="C121" s="9" t="str">
        <f t="shared" si="6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3074</v>
      </c>
      <c r="L121" s="11">
        <f>'2022 NSRS (Dec 2020 Method)'!$F26</f>
        <v>1795</v>
      </c>
      <c r="M121" s="11">
        <f>'2022 NSRS (6500 Method)'!$F26</f>
        <v>5038.839999884367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9"/>
        <v>Jun</v>
      </c>
      <c r="B122" s="9">
        <f>DATE(2018, MONTH(DATEVALUE('[1]2019 NSRS'!$G$2&amp;" 1")), 1)</f>
        <v>43252</v>
      </c>
      <c r="C122" s="9" t="str">
        <f t="shared" si="6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2777</v>
      </c>
      <c r="L122" s="11">
        <f>'2022 NSRS (Dec 2020 Method)'!$G3</f>
        <v>1499</v>
      </c>
      <c r="M122" s="11">
        <f>'2022 NSRS (6500 Method)'!$G3</f>
        <v>4958.6337777475519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9"/>
        <v>Jun</v>
      </c>
      <c r="B123" s="9">
        <f>DATE(2018, MONTH(DATEVALUE('[1]2019 NSRS'!$G$2&amp;" 1")), 1)</f>
        <v>43252</v>
      </c>
      <c r="C123" s="9" t="str">
        <f t="shared" si="6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2777</v>
      </c>
      <c r="L123" s="11">
        <f>'2022 NSRS (Dec 2020 Method)'!$G4</f>
        <v>1499</v>
      </c>
      <c r="M123" s="11">
        <f>'2022 NSRS (6500 Method)'!$G4</f>
        <v>5040.1599998757247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9"/>
        <v>Jun</v>
      </c>
      <c r="B124" s="9">
        <f>DATE(2018, MONTH(DATEVALUE('[1]2019 NSRS'!$G$2&amp;" 1")), 1)</f>
        <v>43252</v>
      </c>
      <c r="C124" s="9" t="str">
        <f t="shared" si="6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2188</v>
      </c>
      <c r="L124" s="11">
        <f>'2022 NSRS (Dec 2020 Method)'!$G5</f>
        <v>1592</v>
      </c>
      <c r="M124" s="11">
        <f>'2022 NSRS (6500 Method)'!$G5</f>
        <v>4991.4400001466274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9"/>
        <v>Jun</v>
      </c>
      <c r="B125" s="9">
        <f>DATE(2018, MONTH(DATEVALUE('[1]2019 NSRS'!$G$2&amp;" 1")), 1)</f>
        <v>43252</v>
      </c>
      <c r="C125" s="9" t="str">
        <f t="shared" si="6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2188</v>
      </c>
      <c r="L125" s="11">
        <f>'2022 NSRS (Dec 2020 Method)'!$G6</f>
        <v>1592</v>
      </c>
      <c r="M125" s="11">
        <f>'2022 NSRS (6500 Method)'!$G6</f>
        <v>4942.6088887681562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9"/>
        <v>Jun</v>
      </c>
      <c r="B126" s="9">
        <f>DATE(2018, MONTH(DATEVALUE('[1]2019 NSRS'!$G$2&amp;" 1")), 1)</f>
        <v>43252</v>
      </c>
      <c r="C126" s="9" t="str">
        <f t="shared" si="6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2188</v>
      </c>
      <c r="L126" s="11">
        <f>'2022 NSRS (Dec 2020 Method)'!$G7</f>
        <v>1592</v>
      </c>
      <c r="M126" s="11">
        <f>'2022 NSRS (6500 Method)'!$G7</f>
        <v>4933.1759999180831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9"/>
        <v>Jun</v>
      </c>
      <c r="B127" s="9">
        <f>DATE(2018, MONTH(DATEVALUE('[1]2019 NSRS'!$G$2&amp;" 1")), 1)</f>
        <v>43252</v>
      </c>
      <c r="C127" s="9" t="str">
        <f t="shared" si="6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2188</v>
      </c>
      <c r="L127" s="11">
        <f>'2022 NSRS (Dec 2020 Method)'!$G8</f>
        <v>1592</v>
      </c>
      <c r="M127" s="11">
        <f>'2022 NSRS (6500 Method)'!$G8</f>
        <v>4843.8219999305902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9"/>
        <v>Jun</v>
      </c>
      <c r="B128" s="9">
        <f>DATE(2018, MONTH(DATEVALUE('[1]2019 NSRS'!$G$2&amp;" 1")), 1)</f>
        <v>43252</v>
      </c>
      <c r="C128" s="9" t="str">
        <f t="shared" si="6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2402</v>
      </c>
      <c r="L128" s="11">
        <f>'2022 NSRS (Dec 2020 Method)'!$G9</f>
        <v>2167</v>
      </c>
      <c r="M128" s="11">
        <f>'2022 NSRS (6500 Method)'!$G9</f>
        <v>4774.563333304226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9"/>
        <v>Jun</v>
      </c>
      <c r="B129" s="9">
        <f>DATE(2018, MONTH(DATEVALUE('[1]2019 NSRS'!$G$2&amp;" 1")), 1)</f>
        <v>43252</v>
      </c>
      <c r="C129" s="9" t="str">
        <f t="shared" si="6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2402</v>
      </c>
      <c r="L129" s="11">
        <f>'2022 NSRS (Dec 2020 Method)'!$G10</f>
        <v>2167</v>
      </c>
      <c r="M129" s="11">
        <f>'2022 NSRS (6500 Method)'!$G10</f>
        <v>4801.8608888559047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9"/>
        <v>Jun</v>
      </c>
      <c r="B130" s="9">
        <f>DATE(2018, MONTH(DATEVALUE('[1]2019 NSRS'!$G$2&amp;" 1")), 1)</f>
        <v>43252</v>
      </c>
      <c r="C130" s="9" t="str">
        <f t="shared" si="6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si="7"/>
        <v>2402</v>
      </c>
      <c r="L130" s="11">
        <f>'2022 NSRS (Dec 2020 Method)'!$G11</f>
        <v>2167</v>
      </c>
      <c r="M130" s="11">
        <f>'2022 NSRS (6500 Method)'!$G11</f>
        <v>4778.122666660448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9"/>
        <v>Jun</v>
      </c>
      <c r="B131" s="9">
        <f>DATE(2018, MONTH(DATEVALUE('[1]2019 NSRS'!$G$2&amp;" 1")), 1)</f>
        <v>43252</v>
      </c>
      <c r="C131" s="9" t="str">
        <f t="shared" ref="C131:C194" si="10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ref="K131:K194" si="11">N131-H131</f>
        <v>2402</v>
      </c>
      <c r="L131" s="11">
        <f>'2022 NSRS (Dec 2020 Method)'!$G12</f>
        <v>2167</v>
      </c>
      <c r="M131" s="11">
        <f>'2022 NSRS (6500 Method)'!$G12</f>
        <v>4641.9262222270172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9"/>
        <v>Jun</v>
      </c>
      <c r="B132" s="9">
        <f>DATE(2018, MONTH(DATEVALUE('[1]2019 NSRS'!$G$2&amp;" 1")), 1)</f>
        <v>43252</v>
      </c>
      <c r="C132" s="9" t="str">
        <f t="shared" si="10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3200</v>
      </c>
      <c r="L132" s="11">
        <f>'2022 NSRS (Dec 2020 Method)'!$G13</f>
        <v>2071</v>
      </c>
      <c r="M132" s="11">
        <f>'2022 NSRS (6500 Method)'!$G13</f>
        <v>4580.5839998602869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9"/>
        <v>Jun</v>
      </c>
      <c r="B133" s="9">
        <f>DATE(2018, MONTH(DATEVALUE('[1]2019 NSRS'!$G$2&amp;" 1")), 1)</f>
        <v>43252</v>
      </c>
      <c r="C133" s="9" t="str">
        <f t="shared" si="10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3200</v>
      </c>
      <c r="L133" s="11">
        <f>'2022 NSRS (Dec 2020 Method)'!$G14</f>
        <v>2071</v>
      </c>
      <c r="M133" s="11">
        <f>'2022 NSRS (6500 Method)'!$G14</f>
        <v>4603.1199999153614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9"/>
        <v>Jun</v>
      </c>
      <c r="B134" s="9">
        <f>DATE(2018, MONTH(DATEVALUE('[1]2019 NSRS'!$G$2&amp;" 1")), 1)</f>
        <v>43252</v>
      </c>
      <c r="C134" s="9" t="str">
        <f t="shared" si="10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3286</v>
      </c>
      <c r="L134" s="11">
        <f>'2022 NSRS (Dec 2020 Method)'!$G15</f>
        <v>2071</v>
      </c>
      <c r="M134" s="11">
        <f>'2022 NSRS (6500 Method)'!$G15</f>
        <v>4657.999999910593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9"/>
        <v>Jun</v>
      </c>
      <c r="B135" s="9">
        <f>DATE(2018, MONTH(DATEVALUE('[1]2019 NSRS'!$G$2&amp;" 1")), 1)</f>
        <v>43252</v>
      </c>
      <c r="C135" s="9" t="str">
        <f t="shared" si="10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3286</v>
      </c>
      <c r="L135" s="11">
        <f>'2022 NSRS (Dec 2020 Method)'!$G16</f>
        <v>2071</v>
      </c>
      <c r="M135" s="11">
        <f>'2022 NSRS (6500 Method)'!$G16</f>
        <v>4717.999999910593</v>
      </c>
      <c r="N135" s="11">
        <f>'2022 NSRS (Proposed)'!$G16</f>
        <v>4839</v>
      </c>
    </row>
    <row r="136" spans="1:20" x14ac:dyDescent="0.35">
      <c r="A136" t="str">
        <f t="shared" si="9"/>
        <v>Jun</v>
      </c>
      <c r="B136" s="9">
        <f>DATE(2018, MONTH(DATEVALUE('[1]2019 NSRS'!$G$2&amp;" 1")), 1)</f>
        <v>43252</v>
      </c>
      <c r="C136" s="9" t="str">
        <f t="shared" si="10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2061</v>
      </c>
      <c r="L136" s="11">
        <f>'2022 NSRS (Dec 2020 Method)'!$G17</f>
        <v>2012</v>
      </c>
      <c r="M136" s="11">
        <f>'2022 NSRS (6500 Method)'!$G17</f>
        <v>4754.999999910593</v>
      </c>
      <c r="N136" s="11">
        <f>'2022 NSRS (Proposed)'!$G17</f>
        <v>3889</v>
      </c>
    </row>
    <row r="137" spans="1:20" x14ac:dyDescent="0.35">
      <c r="A137" t="str">
        <f t="shared" si="9"/>
        <v>Jun</v>
      </c>
      <c r="B137" s="9">
        <f>DATE(2018, MONTH(DATEVALUE('[1]2019 NSRS'!$G$2&amp;" 1")), 1)</f>
        <v>43252</v>
      </c>
      <c r="C137" s="9" t="str">
        <f t="shared" si="10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2061</v>
      </c>
      <c r="L137" s="11">
        <f>'2022 NSRS (Dec 2020 Method)'!$G18</f>
        <v>2012</v>
      </c>
      <c r="M137" s="11">
        <f>'2022 NSRS (6500 Method)'!$G18</f>
        <v>4807.6000003665686</v>
      </c>
      <c r="N137" s="11">
        <f>'2022 NSRS (Proposed)'!$G18</f>
        <v>3889</v>
      </c>
    </row>
    <row r="138" spans="1:20" x14ac:dyDescent="0.35">
      <c r="A138" t="str">
        <f t="shared" si="9"/>
        <v>Jun</v>
      </c>
      <c r="B138" s="9">
        <f>DATE(2018, MONTH(DATEVALUE('[1]2019 NSRS'!$G$2&amp;" 1")), 1)</f>
        <v>43252</v>
      </c>
      <c r="C138" s="9" t="str">
        <f t="shared" si="10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2061</v>
      </c>
      <c r="L138" s="11">
        <f>'2022 NSRS (Dec 2020 Method)'!$G19</f>
        <v>2012</v>
      </c>
      <c r="M138" s="11">
        <f>'2022 NSRS (6500 Method)'!$G19</f>
        <v>4832.0310005664824</v>
      </c>
      <c r="N138" s="11">
        <f>'2022 NSRS (Proposed)'!$G19</f>
        <v>3889</v>
      </c>
    </row>
    <row r="139" spans="1:20" x14ac:dyDescent="0.35">
      <c r="A139" t="str">
        <f t="shared" ref="A139:A169" si="12">TEXT(B139, "mmm")</f>
        <v>Jun</v>
      </c>
      <c r="B139" s="9">
        <f>DATE(2018, MONTH(DATEVALUE('[1]2019 NSRS'!$G$2&amp;" 1")), 1)</f>
        <v>43252</v>
      </c>
      <c r="C139" s="9" t="str">
        <f t="shared" si="10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2061</v>
      </c>
      <c r="L139" s="11">
        <f>'2022 NSRS (Dec 2020 Method)'!$G20</f>
        <v>2012</v>
      </c>
      <c r="M139" s="11">
        <f>'2022 NSRS (6500 Method)'!$G20</f>
        <v>4839.807000186046</v>
      </c>
      <c r="N139" s="11">
        <f>'2022 NSRS (Proposed)'!$G20</f>
        <v>3889</v>
      </c>
    </row>
    <row r="140" spans="1:20" x14ac:dyDescent="0.35">
      <c r="A140" t="str">
        <f t="shared" si="12"/>
        <v>Jun</v>
      </c>
      <c r="B140" s="9">
        <f>DATE(2018, MONTH(DATEVALUE('[1]2019 NSRS'!$G$2&amp;" 1")), 1)</f>
        <v>43252</v>
      </c>
      <c r="C140" s="9" t="str">
        <f t="shared" si="10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3049</v>
      </c>
      <c r="L140" s="11">
        <f>'2022 NSRS (Dec 2020 Method)'!$G21</f>
        <v>1594</v>
      </c>
      <c r="M140" s="11">
        <f>'2022 NSRS (6500 Method)'!$G21</f>
        <v>4811.8400000631809</v>
      </c>
      <c r="N140" s="11">
        <f>'2022 NSRS (Proposed)'!$G21</f>
        <v>4404</v>
      </c>
    </row>
    <row r="141" spans="1:20" x14ac:dyDescent="0.35">
      <c r="A141" t="str">
        <f t="shared" si="12"/>
        <v>Jun</v>
      </c>
      <c r="B141" s="9">
        <f>DATE(2018, MONTH(DATEVALUE('[1]2019 NSRS'!$G$2&amp;" 1")), 1)</f>
        <v>43252</v>
      </c>
      <c r="C141" s="9" t="str">
        <f t="shared" si="10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3049</v>
      </c>
      <c r="L141" s="11">
        <f>'2022 NSRS (Dec 2020 Method)'!$G22</f>
        <v>1594</v>
      </c>
      <c r="M141" s="11">
        <f>'2022 NSRS (6500 Method)'!$G22</f>
        <v>4861.799999922514</v>
      </c>
      <c r="N141" s="11">
        <f>'2022 NSRS (Proposed)'!$G22</f>
        <v>4404</v>
      </c>
    </row>
    <row r="142" spans="1:20" x14ac:dyDescent="0.35">
      <c r="A142" t="str">
        <f t="shared" si="12"/>
        <v>Jun</v>
      </c>
      <c r="B142" s="9">
        <f>DATE(2018, MONTH(DATEVALUE('[1]2019 NSRS'!$G$2&amp;" 1")), 1)</f>
        <v>43252</v>
      </c>
      <c r="C142" s="9" t="str">
        <f t="shared" si="10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3049</v>
      </c>
      <c r="L142" s="11">
        <f>'2022 NSRS (Dec 2020 Method)'!$G23</f>
        <v>1594</v>
      </c>
      <c r="M142" s="11">
        <f>'2022 NSRS (6500 Method)'!$G23</f>
        <v>4964.8999998832742</v>
      </c>
      <c r="N142" s="11">
        <f>'2022 NSRS (Proposed)'!$G23</f>
        <v>4404</v>
      </c>
    </row>
    <row r="143" spans="1:20" x14ac:dyDescent="0.35">
      <c r="A143" t="str">
        <f t="shared" si="12"/>
        <v>Jun</v>
      </c>
      <c r="B143" s="9">
        <f>DATE(2018, MONTH(DATEVALUE('[1]2019 NSRS'!$G$2&amp;" 1")), 1)</f>
        <v>43252</v>
      </c>
      <c r="C143" s="9" t="str">
        <f t="shared" si="10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3049</v>
      </c>
      <c r="L143" s="11">
        <f>'2022 NSRS (Dec 2020 Method)'!$G24</f>
        <v>1594</v>
      </c>
      <c r="M143" s="11">
        <f>'2022 NSRS (6500 Method)'!$G24</f>
        <v>4990.5000001490116</v>
      </c>
      <c r="N143" s="11">
        <f>'2022 NSRS (Proposed)'!$G24</f>
        <v>4404</v>
      </c>
    </row>
    <row r="144" spans="1:20" x14ac:dyDescent="0.35">
      <c r="A144" t="str">
        <f t="shared" si="12"/>
        <v>Jun</v>
      </c>
      <c r="B144" s="9">
        <f>DATE(2018, MONTH(DATEVALUE('[1]2019 NSRS'!$G$2&amp;" 1")), 1)</f>
        <v>43252</v>
      </c>
      <c r="C144" s="9" t="str">
        <f t="shared" si="10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3289</v>
      </c>
      <c r="L144" s="11">
        <f>'2022 NSRS (Dec 2020 Method)'!$G25</f>
        <v>1499</v>
      </c>
      <c r="M144" s="11">
        <f>'2022 NSRS (6500 Method)'!$G25</f>
        <v>4951.1133332322042</v>
      </c>
      <c r="N144" s="11">
        <f>'2022 NSRS (Proposed)'!$G25</f>
        <v>4395</v>
      </c>
    </row>
    <row r="145" spans="1:14" x14ac:dyDescent="0.35">
      <c r="A145" t="str">
        <f t="shared" si="12"/>
        <v>Jun</v>
      </c>
      <c r="B145" s="9">
        <f>DATE(2018, MONTH(DATEVALUE('[1]2019 NSRS'!$G$2&amp;" 1")), 1)</f>
        <v>43252</v>
      </c>
      <c r="C145" s="9" t="str">
        <f t="shared" si="10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3289</v>
      </c>
      <c r="L145" s="11">
        <f>'2022 NSRS (Dec 2020 Method)'!$G26</f>
        <v>1499</v>
      </c>
      <c r="M145" s="11">
        <f>'2022 NSRS (6500 Method)'!$G26</f>
        <v>5032.2799998715518</v>
      </c>
      <c r="N145" s="11">
        <f>'2022 NSRS (Proposed)'!$G26</f>
        <v>4395</v>
      </c>
    </row>
    <row r="146" spans="1:14" x14ac:dyDescent="0.35">
      <c r="A146" t="str">
        <f t="shared" si="12"/>
        <v>Jul</v>
      </c>
      <c r="B146" s="9">
        <f>DATE(2018, MONTH(DATEVALUE('[1]2019 NSRS'!$H$2&amp;" 1")), 1)</f>
        <v>43282</v>
      </c>
      <c r="C146" s="9" t="str">
        <f t="shared" si="10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NSRS'!$I3</f>
        <v>3835</v>
      </c>
      <c r="I146" s="4"/>
      <c r="J146" s="4"/>
      <c r="K146" s="4">
        <f t="shared" si="11"/>
        <v>-412</v>
      </c>
      <c r="L146" s="11">
        <f>'2022 NSRS (Dec 2020 Method)'!$H3</f>
        <v>1358</v>
      </c>
      <c r="M146" s="11">
        <f>'2022 NSRS (6500 Method)'!$H3</f>
        <v>5019.4633334025739</v>
      </c>
      <c r="N146" s="11">
        <f>'2022 NSRS (Proposed)'!$H3</f>
        <v>3423</v>
      </c>
    </row>
    <row r="147" spans="1:14" x14ac:dyDescent="0.35">
      <c r="A147" t="str">
        <f t="shared" si="12"/>
        <v>Jul</v>
      </c>
      <c r="B147" s="9">
        <f>DATE(2018, MONTH(DATEVALUE('[1]2019 NSRS'!$H$2&amp;" 1")), 1)</f>
        <v>43282</v>
      </c>
      <c r="C147" s="9" t="str">
        <f t="shared" si="10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NSRS'!$I4</f>
        <v>3876</v>
      </c>
      <c r="I147" s="4"/>
      <c r="J147" s="4"/>
      <c r="K147" s="4">
        <f t="shared" si="11"/>
        <v>-453</v>
      </c>
      <c r="L147" s="11">
        <f>'2022 NSRS (Dec 2020 Method)'!$H4</f>
        <v>1358</v>
      </c>
      <c r="M147" s="11">
        <f>'2022 NSRS (6500 Method)'!$H4</f>
        <v>5062.1213333760697</v>
      </c>
      <c r="N147" s="11">
        <f>'2022 NSRS (Proposed)'!$H4</f>
        <v>3423</v>
      </c>
    </row>
    <row r="148" spans="1:14" x14ac:dyDescent="0.35">
      <c r="A148" t="str">
        <f t="shared" si="12"/>
        <v>Jul</v>
      </c>
      <c r="B148" s="9">
        <f>DATE(2018, MONTH(DATEVALUE('[1]2019 NSRS'!$H$2&amp;" 1")), 1)</f>
        <v>43282</v>
      </c>
      <c r="C148" s="9" t="str">
        <f t="shared" si="10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NSRS'!$I5</f>
        <v>3789</v>
      </c>
      <c r="I148" s="4"/>
      <c r="J148" s="4"/>
      <c r="K148" s="4">
        <f t="shared" si="11"/>
        <v>-475</v>
      </c>
      <c r="L148" s="11">
        <f>'2022 NSRS (Dec 2020 Method)'!$H5</f>
        <v>1369</v>
      </c>
      <c r="M148" s="11">
        <f>'2022 NSRS (6500 Method)'!$H5</f>
        <v>5039.1140000760552</v>
      </c>
      <c r="N148" s="11">
        <f>'2022 NSRS (Proposed)'!$H5</f>
        <v>3314</v>
      </c>
    </row>
    <row r="149" spans="1:14" x14ac:dyDescent="0.35">
      <c r="A149" t="str">
        <f t="shared" si="12"/>
        <v>Jul</v>
      </c>
      <c r="B149" s="9">
        <f>DATE(2018, MONTH(DATEVALUE('[1]2019 NSRS'!$H$2&amp;" 1")), 1)</f>
        <v>43282</v>
      </c>
      <c r="C149" s="9" t="str">
        <f t="shared" si="10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NSRS'!$I6</f>
        <v>3756</v>
      </c>
      <c r="I149" s="4"/>
      <c r="J149" s="4"/>
      <c r="K149" s="4">
        <f t="shared" si="11"/>
        <v>-442</v>
      </c>
      <c r="L149" s="11">
        <f>'2022 NSRS (Dec 2020 Method)'!$H6</f>
        <v>1369</v>
      </c>
      <c r="M149" s="11">
        <f>'2022 NSRS (6500 Method)'!$H6</f>
        <v>5005.1480000451211</v>
      </c>
      <c r="N149" s="11">
        <f>'2022 NSRS (Proposed)'!$H6</f>
        <v>3314</v>
      </c>
    </row>
    <row r="150" spans="1:14" x14ac:dyDescent="0.35">
      <c r="A150" t="str">
        <f t="shared" si="12"/>
        <v>Jul</v>
      </c>
      <c r="B150" s="9">
        <f>DATE(2018, MONTH(DATEVALUE('[1]2019 NSRS'!$H$2&amp;" 1")), 1)</f>
        <v>43282</v>
      </c>
      <c r="C150" s="9" t="str">
        <f t="shared" si="10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NSRS'!$I7</f>
        <v>3712</v>
      </c>
      <c r="I150" s="4"/>
      <c r="J150" s="4"/>
      <c r="K150" s="4">
        <f t="shared" si="11"/>
        <v>-398</v>
      </c>
      <c r="L150" s="11">
        <f>'2022 NSRS (Dec 2020 Method)'!$H7</f>
        <v>1369</v>
      </c>
      <c r="M150" s="11">
        <f>'2022 NSRS (6500 Method)'!$H7</f>
        <v>4960.6888887981577</v>
      </c>
      <c r="N150" s="11">
        <f>'2022 NSRS (Proposed)'!$H7</f>
        <v>3314</v>
      </c>
    </row>
    <row r="151" spans="1:14" x14ac:dyDescent="0.35">
      <c r="A151" t="str">
        <f t="shared" si="12"/>
        <v>Jul</v>
      </c>
      <c r="B151" s="9">
        <f>DATE(2018, MONTH(DATEVALUE('[1]2019 NSRS'!$H$2&amp;" 1")), 1)</f>
        <v>43282</v>
      </c>
      <c r="C151" s="9" t="str">
        <f t="shared" si="10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NSRS'!$I8</f>
        <v>3631</v>
      </c>
      <c r="I151" s="4"/>
      <c r="J151" s="4"/>
      <c r="K151" s="4">
        <f t="shared" si="11"/>
        <v>-317</v>
      </c>
      <c r="L151" s="11">
        <f>'2022 NSRS (Dec 2020 Method)'!$H8</f>
        <v>1369</v>
      </c>
      <c r="M151" s="11">
        <f>'2022 NSRS (6500 Method)'!$H8</f>
        <v>4890.7020001225173</v>
      </c>
      <c r="N151" s="11">
        <f>'2022 NSRS (Proposed)'!$H8</f>
        <v>3314</v>
      </c>
    </row>
    <row r="152" spans="1:14" x14ac:dyDescent="0.35">
      <c r="A152" t="str">
        <f t="shared" si="12"/>
        <v>Jul</v>
      </c>
      <c r="B152" s="9">
        <f>DATE(2018, MONTH(DATEVALUE('[1]2019 NSRS'!$H$2&amp;" 1")), 1)</f>
        <v>43282</v>
      </c>
      <c r="C152" s="9" t="str">
        <f t="shared" si="10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1577</v>
      </c>
      <c r="H152" s="4">
        <f>'2021 NSRS'!$I9</f>
        <v>3676</v>
      </c>
      <c r="I152" s="4"/>
      <c r="J152" s="4"/>
      <c r="K152" s="4">
        <f t="shared" si="11"/>
        <v>407</v>
      </c>
      <c r="L152" s="11">
        <f>'2022 NSRS (Dec 2020 Method)'!$H9</f>
        <v>2356</v>
      </c>
      <c r="M152" s="11">
        <f>'2022 NSRS (6500 Method)'!$H9</f>
        <v>4820.0955554554857</v>
      </c>
      <c r="N152" s="11">
        <f>'2022 NSRS (Proposed)'!$H9</f>
        <v>4083</v>
      </c>
    </row>
    <row r="153" spans="1:14" x14ac:dyDescent="0.35">
      <c r="A153" t="str">
        <f t="shared" si="12"/>
        <v>Jul</v>
      </c>
      <c r="B153" s="9">
        <f>DATE(2018, MONTH(DATEVALUE('[1]2019 NSRS'!$H$2&amp;" 1")), 1)</f>
        <v>43282</v>
      </c>
      <c r="C153" s="9" t="str">
        <f t="shared" si="10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1577</v>
      </c>
      <c r="H153" s="4">
        <f>'2021 NSRS'!$I10</f>
        <v>3661</v>
      </c>
      <c r="I153" s="4"/>
      <c r="J153" s="4"/>
      <c r="K153" s="4">
        <f t="shared" si="11"/>
        <v>422</v>
      </c>
      <c r="L153" s="11">
        <f>'2022 NSRS (Dec 2020 Method)'!$H10</f>
        <v>2356</v>
      </c>
      <c r="M153" s="11">
        <f>'2022 NSRS (6500 Method)'!$H10</f>
        <v>4859.6493332748614</v>
      </c>
      <c r="N153" s="11">
        <f>'2022 NSRS (Proposed)'!$H10</f>
        <v>4083</v>
      </c>
    </row>
    <row r="154" spans="1:14" x14ac:dyDescent="0.35">
      <c r="A154" t="str">
        <f t="shared" si="12"/>
        <v>Jul</v>
      </c>
      <c r="B154" s="9">
        <f>DATE(2018, MONTH(DATEVALUE('[1]2019 NSRS'!$H$2&amp;" 1")), 1)</f>
        <v>43282</v>
      </c>
      <c r="C154" s="9" t="str">
        <f t="shared" si="10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1577</v>
      </c>
      <c r="H154" s="4">
        <f>'2021 NSRS'!$I11</f>
        <v>3609</v>
      </c>
      <c r="I154" s="4"/>
      <c r="J154" s="4"/>
      <c r="K154" s="4">
        <f t="shared" si="11"/>
        <v>474</v>
      </c>
      <c r="L154" s="11">
        <f>'2022 NSRS (Dec 2020 Method)'!$H11</f>
        <v>2356</v>
      </c>
      <c r="M154" s="11">
        <f>'2022 NSRS (6500 Method)'!$H11</f>
        <v>4841.2399999638401</v>
      </c>
      <c r="N154" s="11">
        <f>'2022 NSRS (Proposed)'!$H11</f>
        <v>4083</v>
      </c>
    </row>
    <row r="155" spans="1:14" x14ac:dyDescent="0.35">
      <c r="A155" t="str">
        <f t="shared" si="12"/>
        <v>Jul</v>
      </c>
      <c r="B155" s="9">
        <f>DATE(2018, MONTH(DATEVALUE('[1]2019 NSRS'!$H$2&amp;" 1")), 1)</f>
        <v>43282</v>
      </c>
      <c r="C155" s="9" t="str">
        <f t="shared" si="10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1577</v>
      </c>
      <c r="H155" s="4">
        <f>'2021 NSRS'!$I12</f>
        <v>3521</v>
      </c>
      <c r="I155" s="4"/>
      <c r="J155" s="4"/>
      <c r="K155" s="4">
        <f t="shared" si="11"/>
        <v>562</v>
      </c>
      <c r="L155" s="11">
        <f>'2022 NSRS (Dec 2020 Method)'!$H12</f>
        <v>2356</v>
      </c>
      <c r="M155" s="11">
        <f>'2022 NSRS (6500 Method)'!$H12</f>
        <v>4640.2438892282544</v>
      </c>
      <c r="N155" s="11">
        <f>'2022 NSRS (Proposed)'!$H12</f>
        <v>4083</v>
      </c>
    </row>
    <row r="156" spans="1:14" x14ac:dyDescent="0.35">
      <c r="A156" t="str">
        <f t="shared" si="12"/>
        <v>Jul</v>
      </c>
      <c r="B156" s="9">
        <f>DATE(2018, MONTH(DATEVALUE('[1]2019 NSRS'!$H$2&amp;" 1")), 1)</f>
        <v>43282</v>
      </c>
      <c r="C156" s="9" t="str">
        <f t="shared" si="10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1599</v>
      </c>
      <c r="H156" s="4">
        <f>'2021 NSRS'!$I13</f>
        <v>3628</v>
      </c>
      <c r="I156" s="4"/>
      <c r="J156" s="4"/>
      <c r="K156" s="4">
        <f t="shared" si="11"/>
        <v>645</v>
      </c>
      <c r="L156" s="11">
        <f>'2022 NSRS (Dec 2020 Method)'!$H13</f>
        <v>1658</v>
      </c>
      <c r="M156" s="11">
        <f>'2022 NSRS (6500 Method)'!$H13</f>
        <v>4591.5560556545852</v>
      </c>
      <c r="N156" s="11">
        <f>'2022 NSRS (Proposed)'!$H13</f>
        <v>4273</v>
      </c>
    </row>
    <row r="157" spans="1:14" x14ac:dyDescent="0.35">
      <c r="A157" t="str">
        <f t="shared" si="12"/>
        <v>Jul</v>
      </c>
      <c r="B157" s="9">
        <f>DATE(2018, MONTH(DATEVALUE('[1]2019 NSRS'!$H$2&amp;" 1")), 1)</f>
        <v>43282</v>
      </c>
      <c r="C157" s="9" t="str">
        <f t="shared" si="10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1599</v>
      </c>
      <c r="H157" s="4">
        <f>'2021 NSRS'!$I14</f>
        <v>3631</v>
      </c>
      <c r="I157" s="4"/>
      <c r="J157" s="4"/>
      <c r="K157" s="4">
        <f t="shared" si="11"/>
        <v>642</v>
      </c>
      <c r="L157" s="11">
        <f>'2022 NSRS (Dec 2020 Method)'!$H14</f>
        <v>1658</v>
      </c>
      <c r="M157" s="11">
        <f>'2022 NSRS (6500 Method)'!$H14</f>
        <v>4578.8800008744001</v>
      </c>
      <c r="N157" s="11">
        <f>'2022 NSRS (Proposed)'!$H14</f>
        <v>4273</v>
      </c>
    </row>
    <row r="158" spans="1:14" x14ac:dyDescent="0.35">
      <c r="A158" t="str">
        <f t="shared" si="12"/>
        <v>Jul</v>
      </c>
      <c r="B158" s="9">
        <f>DATE(2018, MONTH(DATEVALUE('[1]2019 NSRS'!$H$2&amp;" 1")), 1)</f>
        <v>43282</v>
      </c>
      <c r="C158" s="9" t="str">
        <f t="shared" si="10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1599</v>
      </c>
      <c r="H158" s="4">
        <f>'2021 NSRS'!$I15</f>
        <v>3709</v>
      </c>
      <c r="I158" s="4"/>
      <c r="J158" s="4"/>
      <c r="K158" s="4">
        <f t="shared" si="11"/>
        <v>584</v>
      </c>
      <c r="L158" s="11">
        <f>'2022 NSRS (Dec 2020 Method)'!$H15</f>
        <v>1658</v>
      </c>
      <c r="M158" s="11">
        <f>'2022 NSRS (6500 Method)'!$H15</f>
        <v>4664.0888338702416</v>
      </c>
      <c r="N158" s="11">
        <f>'2022 NSRS (Proposed)'!$H15</f>
        <v>4293</v>
      </c>
    </row>
    <row r="159" spans="1:14" x14ac:dyDescent="0.35">
      <c r="A159" t="str">
        <f t="shared" si="12"/>
        <v>Jul</v>
      </c>
      <c r="B159" s="9">
        <f>DATE(2018, MONTH(DATEVALUE('[1]2019 NSRS'!$H$2&amp;" 1")), 1)</f>
        <v>43282</v>
      </c>
      <c r="C159" s="9" t="str">
        <f t="shared" si="10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1599</v>
      </c>
      <c r="H159" s="4">
        <f>'2021 NSRS'!$I16</f>
        <v>3753</v>
      </c>
      <c r="I159" s="4"/>
      <c r="J159" s="4"/>
      <c r="K159" s="4">
        <f t="shared" si="11"/>
        <v>540</v>
      </c>
      <c r="L159" s="11">
        <f>'2022 NSRS (Dec 2020 Method)'!$H16</f>
        <v>1658</v>
      </c>
      <c r="M159" s="11">
        <f>'2022 NSRS (6500 Method)'!$H16</f>
        <v>4711.600000448525</v>
      </c>
      <c r="N159" s="11">
        <f>'2022 NSRS (Proposed)'!$H16</f>
        <v>4293</v>
      </c>
    </row>
    <row r="160" spans="1:14" x14ac:dyDescent="0.35">
      <c r="A160" t="str">
        <f t="shared" si="12"/>
        <v>Jul</v>
      </c>
      <c r="B160" s="9">
        <f>DATE(2018, MONTH(DATEVALUE('[1]2019 NSRS'!$H$2&amp;" 1")), 1)</f>
        <v>43282</v>
      </c>
      <c r="C160" s="9" t="str">
        <f t="shared" si="10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1406</v>
      </c>
      <c r="H160" s="4">
        <f>'2021 NSRS'!$I17</f>
        <v>3328</v>
      </c>
      <c r="I160" s="4"/>
      <c r="J160" s="4"/>
      <c r="K160" s="4">
        <f t="shared" si="11"/>
        <v>173</v>
      </c>
      <c r="L160" s="11">
        <f>'2022 NSRS (Dec 2020 Method)'!$H17</f>
        <v>1540</v>
      </c>
      <c r="M160" s="11">
        <f>'2022 NSRS (6500 Method)'!$H17</f>
        <v>4772.999999910593</v>
      </c>
      <c r="N160" s="11">
        <f>'2022 NSRS (Proposed)'!$H17</f>
        <v>3501</v>
      </c>
    </row>
    <row r="161" spans="1:14" x14ac:dyDescent="0.35">
      <c r="A161" t="str">
        <f t="shared" si="12"/>
        <v>Jul</v>
      </c>
      <c r="B161" s="9">
        <f>DATE(2018, MONTH(DATEVALUE('[1]2019 NSRS'!$H$2&amp;" 1")), 1)</f>
        <v>43282</v>
      </c>
      <c r="C161" s="9" t="str">
        <f t="shared" si="10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1406</v>
      </c>
      <c r="H161" s="4">
        <f>'2021 NSRS'!$I18</f>
        <v>3382</v>
      </c>
      <c r="I161" s="4"/>
      <c r="J161" s="4"/>
      <c r="K161" s="4">
        <f t="shared" si="11"/>
        <v>119</v>
      </c>
      <c r="L161" s="11">
        <f>'2022 NSRS (Dec 2020 Method)'!$H18</f>
        <v>1540</v>
      </c>
      <c r="M161" s="11">
        <f>'2022 NSRS (6500 Method)'!$H18</f>
        <v>4800.415000015746</v>
      </c>
      <c r="N161" s="11">
        <f>'2022 NSRS (Proposed)'!$H18</f>
        <v>3501</v>
      </c>
    </row>
    <row r="162" spans="1:14" x14ac:dyDescent="0.35">
      <c r="A162" t="str">
        <f t="shared" si="12"/>
        <v>Jul</v>
      </c>
      <c r="B162" s="9">
        <f>DATE(2018, MONTH(DATEVALUE('[1]2019 NSRS'!$H$2&amp;" 1")), 1)</f>
        <v>43282</v>
      </c>
      <c r="C162" s="9" t="str">
        <f t="shared" si="10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1406</v>
      </c>
      <c r="H162" s="4">
        <f>'2021 NSRS'!$I19</f>
        <v>3405</v>
      </c>
      <c r="I162" s="4"/>
      <c r="J162" s="4"/>
      <c r="K162" s="4">
        <f t="shared" si="11"/>
        <v>96</v>
      </c>
      <c r="L162" s="11">
        <f>'2022 NSRS (Dec 2020 Method)'!$H19</f>
        <v>1540</v>
      </c>
      <c r="M162" s="11">
        <f>'2022 NSRS (6500 Method)'!$H19</f>
        <v>4820.6800004690886</v>
      </c>
      <c r="N162" s="11">
        <f>'2022 NSRS (Proposed)'!$H19</f>
        <v>3501</v>
      </c>
    </row>
    <row r="163" spans="1:14" x14ac:dyDescent="0.35">
      <c r="A163" t="str">
        <f t="shared" si="12"/>
        <v>Jul</v>
      </c>
      <c r="B163" s="9">
        <f>DATE(2018, MONTH(DATEVALUE('[1]2019 NSRS'!$H$2&amp;" 1")), 1)</f>
        <v>43282</v>
      </c>
      <c r="C163" s="9" t="str">
        <f t="shared" si="10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1406</v>
      </c>
      <c r="H163" s="4">
        <f>'2021 NSRS'!$I20</f>
        <v>3411</v>
      </c>
      <c r="I163" s="4"/>
      <c r="J163" s="4"/>
      <c r="K163" s="4">
        <f t="shared" si="11"/>
        <v>90</v>
      </c>
      <c r="L163" s="11">
        <f>'2022 NSRS (Dec 2020 Method)'!$H20</f>
        <v>1540</v>
      </c>
      <c r="M163" s="11">
        <f>'2022 NSRS (6500 Method)'!$H20</f>
        <v>4827.6000003069639</v>
      </c>
      <c r="N163" s="11">
        <f>'2022 NSRS (Proposed)'!$H20</f>
        <v>3501</v>
      </c>
    </row>
    <row r="164" spans="1:14" x14ac:dyDescent="0.35">
      <c r="A164" t="str">
        <f t="shared" si="12"/>
        <v>Jul</v>
      </c>
      <c r="B164" s="9">
        <f>DATE(2018, MONTH(DATEVALUE('[1]2019 NSRS'!$H$2&amp;" 1")), 1)</f>
        <v>43282</v>
      </c>
      <c r="C164" s="9" t="str">
        <f t="shared" si="10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1276</v>
      </c>
      <c r="H164" s="4">
        <f>'2021 NSRS'!$I21</f>
        <v>3461</v>
      </c>
      <c r="I164" s="4"/>
      <c r="J164" s="4"/>
      <c r="K164" s="4">
        <f t="shared" si="11"/>
        <v>272</v>
      </c>
      <c r="L164" s="11">
        <f>'2022 NSRS (Dec 2020 Method)'!$H21</f>
        <v>1299</v>
      </c>
      <c r="M164" s="11">
        <f>'2022 NSRS (6500 Method)'!$H21</f>
        <v>4899.6800000965595</v>
      </c>
      <c r="N164" s="11">
        <f>'2022 NSRS (Proposed)'!$H21</f>
        <v>3733</v>
      </c>
    </row>
    <row r="165" spans="1:14" x14ac:dyDescent="0.35">
      <c r="A165" t="str">
        <f t="shared" si="12"/>
        <v>Jul</v>
      </c>
      <c r="B165" s="9">
        <f>DATE(2018, MONTH(DATEVALUE('[1]2019 NSRS'!$H$2&amp;" 1")), 1)</f>
        <v>43282</v>
      </c>
      <c r="C165" s="9" t="str">
        <f t="shared" si="10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1276</v>
      </c>
      <c r="H165" s="4">
        <f>'2021 NSRS'!$I22</f>
        <v>3501</v>
      </c>
      <c r="I165" s="4"/>
      <c r="J165" s="4"/>
      <c r="K165" s="4">
        <f t="shared" si="11"/>
        <v>232</v>
      </c>
      <c r="L165" s="11">
        <f>'2022 NSRS (Dec 2020 Method)'!$H22</f>
        <v>1299</v>
      </c>
      <c r="M165" s="11">
        <f>'2022 NSRS (6500 Method)'!$H22</f>
        <v>4843.4359999746084</v>
      </c>
      <c r="N165" s="11">
        <f>'2022 NSRS (Proposed)'!$H22</f>
        <v>3733</v>
      </c>
    </row>
    <row r="166" spans="1:14" x14ac:dyDescent="0.35">
      <c r="A166" t="str">
        <f t="shared" si="12"/>
        <v>Jul</v>
      </c>
      <c r="B166" s="9">
        <f>DATE(2018, MONTH(DATEVALUE('[1]2019 NSRS'!$H$2&amp;" 1")), 1)</f>
        <v>43282</v>
      </c>
      <c r="C166" s="9" t="str">
        <f t="shared" si="10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1276</v>
      </c>
      <c r="H166" s="4">
        <f>'2021 NSRS'!$I23</f>
        <v>3484</v>
      </c>
      <c r="I166" s="4"/>
      <c r="J166" s="4"/>
      <c r="K166" s="4">
        <f t="shared" si="11"/>
        <v>249</v>
      </c>
      <c r="L166" s="11">
        <f>'2022 NSRS (Dec 2020 Method)'!$H23</f>
        <v>1299</v>
      </c>
      <c r="M166" s="11">
        <f>'2022 NSRS (6500 Method)'!$H23</f>
        <v>4905.799999922514</v>
      </c>
      <c r="N166" s="11">
        <f>'2022 NSRS (Proposed)'!$H23</f>
        <v>3733</v>
      </c>
    </row>
    <row r="167" spans="1:14" x14ac:dyDescent="0.35">
      <c r="A167" t="str">
        <f t="shared" si="12"/>
        <v>Jul</v>
      </c>
      <c r="B167" s="9">
        <f>DATE(2018, MONTH(DATEVALUE('[1]2019 NSRS'!$H$2&amp;" 1")), 1)</f>
        <v>43282</v>
      </c>
      <c r="C167" s="9" t="str">
        <f t="shared" si="10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1276</v>
      </c>
      <c r="H167" s="4">
        <f>'2021 NSRS'!$I24</f>
        <v>3552</v>
      </c>
      <c r="I167" s="4"/>
      <c r="J167" s="4"/>
      <c r="K167" s="4">
        <f t="shared" si="11"/>
        <v>181</v>
      </c>
      <c r="L167" s="11">
        <f>'2022 NSRS (Dec 2020 Method)'!$H24</f>
        <v>1299</v>
      </c>
      <c r="M167" s="11">
        <f>'2022 NSRS (6500 Method)'!$H24</f>
        <v>5092.8766666059691</v>
      </c>
      <c r="N167" s="11">
        <f>'2022 NSRS (Proposed)'!$H24</f>
        <v>3733</v>
      </c>
    </row>
    <row r="168" spans="1:14" x14ac:dyDescent="0.35">
      <c r="A168" t="str">
        <f t="shared" si="12"/>
        <v>Jul</v>
      </c>
      <c r="B168" s="9">
        <f>DATE(2018, MONTH(DATEVALUE('[1]2019 NSRS'!$H$2&amp;" 1")), 1)</f>
        <v>43282</v>
      </c>
      <c r="C168" s="9" t="str">
        <f t="shared" si="10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NSRS'!$I25</f>
        <v>3813</v>
      </c>
      <c r="I168" s="4"/>
      <c r="J168" s="4"/>
      <c r="K168" s="4">
        <f t="shared" si="11"/>
        <v>-68</v>
      </c>
      <c r="L168" s="11">
        <f>'2022 NSRS (Dec 2020 Method)'!$H25</f>
        <v>1358</v>
      </c>
      <c r="M168" s="11">
        <f>'2022 NSRS (6500 Method)'!$H25</f>
        <v>5033.146666616698</v>
      </c>
      <c r="N168" s="11">
        <f>'2022 NSRS (Proposed)'!$H25</f>
        <v>3745</v>
      </c>
    </row>
    <row r="169" spans="1:14" x14ac:dyDescent="0.35">
      <c r="A169" t="str">
        <f t="shared" si="12"/>
        <v>Jul</v>
      </c>
      <c r="B169" s="9">
        <f>DATE(2018, MONTH(DATEVALUE('[1]2019 NSRS'!$H$2&amp;" 1")), 1)</f>
        <v>43282</v>
      </c>
      <c r="C169" s="9" t="str">
        <f t="shared" si="10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NSRS'!$I26</f>
        <v>3922</v>
      </c>
      <c r="I169" s="4"/>
      <c r="J169" s="4"/>
      <c r="K169" s="4">
        <f t="shared" si="11"/>
        <v>-177</v>
      </c>
      <c r="L169" s="11">
        <f>'2022 NSRS (Dec 2020 Method)'!$H26</f>
        <v>1358</v>
      </c>
      <c r="M169" s="11">
        <f>'2022 NSRS (6500 Method)'!$H26</f>
        <v>5116.6382223401215</v>
      </c>
      <c r="N169" s="11">
        <f>'2022 NSRS (Proposed)'!$H26</f>
        <v>3745</v>
      </c>
    </row>
    <row r="170" spans="1:14" x14ac:dyDescent="0.35">
      <c r="A170" t="str">
        <f t="shared" ref="A170:A194" si="13">TEXT(B170, "mmm")</f>
        <v>Aug</v>
      </c>
      <c r="B170" s="9">
        <f>DATE(2018, MONTH(DATEVALUE('[1]2019 NSRS'!$I$2&amp;" 1")), 1)</f>
        <v>43313</v>
      </c>
      <c r="C170" s="9" t="str">
        <f t="shared" si="10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NSRS'!$J3</f>
        <v>1183</v>
      </c>
      <c r="H170" s="4">
        <f>'2021 NSRS'!$O3</f>
        <v>3817</v>
      </c>
      <c r="I170" s="4"/>
      <c r="J170" s="4"/>
      <c r="K170" s="4">
        <f t="shared" si="11"/>
        <v>43</v>
      </c>
      <c r="L170" s="11">
        <f>'2022 NSRS (Dec 2020 Method)'!$I3</f>
        <v>1494</v>
      </c>
      <c r="M170" s="11">
        <f>'2022 NSRS (6500 Method)'!$I3</f>
        <v>5008</v>
      </c>
      <c r="N170" s="11">
        <f>'2022 NSRS (Proposed)'!$I3</f>
        <v>3860</v>
      </c>
    </row>
    <row r="171" spans="1:14" x14ac:dyDescent="0.35">
      <c r="A171" t="str">
        <f t="shared" si="13"/>
        <v>Aug</v>
      </c>
      <c r="B171" s="9">
        <f>DATE(2018, MONTH(DATEVALUE('[1]2019 NSRS'!$I$2&amp;" 1")), 1)</f>
        <v>43313</v>
      </c>
      <c r="C171" s="9" t="str">
        <f t="shared" si="10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NSRS'!$J4</f>
        <v>1183</v>
      </c>
      <c r="H171" s="4">
        <f>'2021 NSRS'!$O4</f>
        <v>3923</v>
      </c>
      <c r="I171" s="4"/>
      <c r="J171" s="4"/>
      <c r="K171" s="4">
        <f t="shared" si="11"/>
        <v>-63</v>
      </c>
      <c r="L171" s="11">
        <f>'2022 NSRS (Dec 2020 Method)'!$I4</f>
        <v>1494</v>
      </c>
      <c r="M171" s="11">
        <f>'2022 NSRS (6500 Method)'!$I4</f>
        <v>5079</v>
      </c>
      <c r="N171" s="11">
        <f>'2022 NSRS (Proposed)'!$I4</f>
        <v>3860</v>
      </c>
    </row>
    <row r="172" spans="1:14" x14ac:dyDescent="0.35">
      <c r="A172" t="str">
        <f t="shared" si="13"/>
        <v>Aug</v>
      </c>
      <c r="B172" s="9">
        <f>DATE(2018, MONTH(DATEVALUE('[1]2019 NSRS'!$I$2&amp;" 1")), 1)</f>
        <v>43313</v>
      </c>
      <c r="C172" s="9" t="str">
        <f t="shared" si="10"/>
        <v>b. HE3-6</v>
      </c>
      <c r="D172">
        <v>3</v>
      </c>
      <c r="E172" t="s">
        <v>15</v>
      </c>
      <c r="F172" s="4">
        <f>'2020 NSRS'!$I5</f>
        <v>1401</v>
      </c>
      <c r="G172" s="4">
        <f>'2021 NSRS'!$J5</f>
        <v>1409</v>
      </c>
      <c r="H172" s="4">
        <f>'2021 NSRS'!$O5</f>
        <v>3891</v>
      </c>
      <c r="I172" s="4"/>
      <c r="J172" s="4"/>
      <c r="K172" s="4">
        <f t="shared" si="11"/>
        <v>-809</v>
      </c>
      <c r="L172" s="11">
        <f>'2022 NSRS (Dec 2020 Method)'!$I5</f>
        <v>1372</v>
      </c>
      <c r="M172" s="11">
        <f>'2022 NSRS (6500 Method)'!$I5</f>
        <v>5055</v>
      </c>
      <c r="N172" s="11">
        <f>'2022 NSRS (Proposed)'!$I5</f>
        <v>3082</v>
      </c>
    </row>
    <row r="173" spans="1:14" x14ac:dyDescent="0.35">
      <c r="A173" t="str">
        <f t="shared" si="13"/>
        <v>Aug</v>
      </c>
      <c r="B173" s="9">
        <f>DATE(2018, MONTH(DATEVALUE('[1]2019 NSRS'!$I$2&amp;" 1")), 1)</f>
        <v>43313</v>
      </c>
      <c r="C173" s="9" t="str">
        <f t="shared" si="10"/>
        <v>b. HE3-6</v>
      </c>
      <c r="D173">
        <v>4</v>
      </c>
      <c r="E173" t="s">
        <v>15</v>
      </c>
      <c r="F173" s="4">
        <f>'2020 NSRS'!$I6</f>
        <v>1401</v>
      </c>
      <c r="G173" s="4">
        <f>'2021 NSRS'!$J6</f>
        <v>1409</v>
      </c>
      <c r="H173" s="4">
        <f>'2021 NSRS'!$O6</f>
        <v>3838</v>
      </c>
      <c r="I173" s="4"/>
      <c r="J173" s="4"/>
      <c r="K173" s="4">
        <f t="shared" si="11"/>
        <v>-756</v>
      </c>
      <c r="L173" s="11">
        <f>'2022 NSRS (Dec 2020 Method)'!$I6</f>
        <v>1372</v>
      </c>
      <c r="M173" s="11">
        <f>'2022 NSRS (6500 Method)'!$I6</f>
        <v>5019</v>
      </c>
      <c r="N173" s="11">
        <f>'2022 NSRS (Proposed)'!$I6</f>
        <v>3082</v>
      </c>
    </row>
    <row r="174" spans="1:14" x14ac:dyDescent="0.35">
      <c r="A174" t="str">
        <f t="shared" si="13"/>
        <v>Aug</v>
      </c>
      <c r="B174" s="9">
        <f>DATE(2018, MONTH(DATEVALUE('[1]2019 NSRS'!$I$2&amp;" 1")), 1)</f>
        <v>43313</v>
      </c>
      <c r="C174" s="9" t="str">
        <f t="shared" si="10"/>
        <v>b. HE3-6</v>
      </c>
      <c r="D174">
        <v>5</v>
      </c>
      <c r="E174" t="s">
        <v>15</v>
      </c>
      <c r="F174" s="4">
        <f>'2020 NSRS'!$I7</f>
        <v>1401</v>
      </c>
      <c r="G174" s="4">
        <f>'2021 NSRS'!$J7</f>
        <v>1409</v>
      </c>
      <c r="H174" s="4">
        <f>'2021 NSRS'!$O7</f>
        <v>3792</v>
      </c>
      <c r="I174" s="4"/>
      <c r="J174" s="4"/>
      <c r="K174" s="4">
        <f t="shared" si="11"/>
        <v>-710</v>
      </c>
      <c r="L174" s="11">
        <f>'2022 NSRS (Dec 2020 Method)'!$I7</f>
        <v>1372</v>
      </c>
      <c r="M174" s="11">
        <f>'2022 NSRS (6500 Method)'!$I7</f>
        <v>4951</v>
      </c>
      <c r="N174" s="11">
        <f>'2022 NSRS (Proposed)'!$I7</f>
        <v>3082</v>
      </c>
    </row>
    <row r="175" spans="1:14" x14ac:dyDescent="0.35">
      <c r="A175" t="str">
        <f t="shared" si="13"/>
        <v>Aug</v>
      </c>
      <c r="B175" s="9">
        <f>DATE(2018, MONTH(DATEVALUE('[1]2019 NSRS'!$I$2&amp;" 1")), 1)</f>
        <v>43313</v>
      </c>
      <c r="C175" s="9" t="str">
        <f t="shared" si="10"/>
        <v>b. HE3-6</v>
      </c>
      <c r="D175">
        <v>6</v>
      </c>
      <c r="E175" t="s">
        <v>15</v>
      </c>
      <c r="F175" s="4">
        <f>'2020 NSRS'!$I8</f>
        <v>1401</v>
      </c>
      <c r="G175" s="4">
        <f>'2021 NSRS'!$J8</f>
        <v>1409</v>
      </c>
      <c r="H175" s="4">
        <f>'2021 NSRS'!$O8</f>
        <v>3656</v>
      </c>
      <c r="I175" s="4"/>
      <c r="J175" s="4"/>
      <c r="K175" s="4">
        <f t="shared" si="11"/>
        <v>-574</v>
      </c>
      <c r="L175" s="11">
        <f>'2022 NSRS (Dec 2020 Method)'!$I8</f>
        <v>1372</v>
      </c>
      <c r="M175" s="11">
        <f>'2022 NSRS (6500 Method)'!$I8</f>
        <v>4888</v>
      </c>
      <c r="N175" s="11">
        <f>'2022 NSRS (Proposed)'!$I8</f>
        <v>3082</v>
      </c>
    </row>
    <row r="176" spans="1:14" x14ac:dyDescent="0.35">
      <c r="A176" t="str">
        <f t="shared" si="13"/>
        <v>Aug</v>
      </c>
      <c r="B176" s="9">
        <f>DATE(2018, MONTH(DATEVALUE('[1]2019 NSRS'!$I$2&amp;" 1")), 1)</f>
        <v>43313</v>
      </c>
      <c r="C176" s="9" t="str">
        <f t="shared" si="10"/>
        <v>c. HE7-10</v>
      </c>
      <c r="D176">
        <v>7</v>
      </c>
      <c r="E176" t="s">
        <v>15</v>
      </c>
      <c r="F176" s="4">
        <f>'2020 NSRS'!$I9</f>
        <v>1755</v>
      </c>
      <c r="G176" s="4">
        <f>'2021 NSRS'!$J9</f>
        <v>1607</v>
      </c>
      <c r="H176" s="4">
        <f>'2021 NSRS'!$O9</f>
        <v>3646</v>
      </c>
      <c r="I176" s="4"/>
      <c r="J176" s="4"/>
      <c r="K176" s="4">
        <f t="shared" si="11"/>
        <v>25</v>
      </c>
      <c r="L176" s="11">
        <f>'2022 NSRS (Dec 2020 Method)'!$I9</f>
        <v>1837</v>
      </c>
      <c r="M176" s="11">
        <f>'2022 NSRS (6500 Method)'!$I9</f>
        <v>4783</v>
      </c>
      <c r="N176" s="11">
        <f>'2022 NSRS (Proposed)'!$I9</f>
        <v>3671</v>
      </c>
    </row>
    <row r="177" spans="1:14" x14ac:dyDescent="0.35">
      <c r="A177" t="str">
        <f t="shared" si="13"/>
        <v>Aug</v>
      </c>
      <c r="B177" s="9">
        <f>DATE(2018, MONTH(DATEVALUE('[1]2019 NSRS'!$I$2&amp;" 1")), 1)</f>
        <v>43313</v>
      </c>
      <c r="C177" s="9" t="str">
        <f t="shared" si="10"/>
        <v>c. HE7-10</v>
      </c>
      <c r="D177">
        <v>8</v>
      </c>
      <c r="E177" t="s">
        <v>15</v>
      </c>
      <c r="F177" s="4">
        <f>'2020 NSRS'!$I10</f>
        <v>1755</v>
      </c>
      <c r="G177" s="4">
        <f>'2021 NSRS'!$J10</f>
        <v>1607</v>
      </c>
      <c r="H177" s="4">
        <f>'2021 NSRS'!$O10</f>
        <v>3756</v>
      </c>
      <c r="I177" s="4"/>
      <c r="J177" s="4"/>
      <c r="K177" s="4">
        <f t="shared" si="11"/>
        <v>-85</v>
      </c>
      <c r="L177" s="11">
        <f>'2022 NSRS (Dec 2020 Method)'!$I10</f>
        <v>1837</v>
      </c>
      <c r="M177" s="11">
        <f>'2022 NSRS (6500 Method)'!$I10</f>
        <v>4903</v>
      </c>
      <c r="N177" s="11">
        <f>'2022 NSRS (Proposed)'!$I10</f>
        <v>3671</v>
      </c>
    </row>
    <row r="178" spans="1:14" x14ac:dyDescent="0.35">
      <c r="A178" t="str">
        <f t="shared" si="13"/>
        <v>Aug</v>
      </c>
      <c r="B178" s="9">
        <f>DATE(2018, MONTH(DATEVALUE('[1]2019 NSRS'!$I$2&amp;" 1")), 1)</f>
        <v>43313</v>
      </c>
      <c r="C178" s="9" t="str">
        <f t="shared" si="10"/>
        <v>c. HE7-10</v>
      </c>
      <c r="D178">
        <v>9</v>
      </c>
      <c r="E178" t="s">
        <v>15</v>
      </c>
      <c r="F178" s="4">
        <f>'2020 NSRS'!$I11</f>
        <v>1755</v>
      </c>
      <c r="G178" s="4">
        <f>'2021 NSRS'!$J11</f>
        <v>1607</v>
      </c>
      <c r="H178" s="4">
        <f>'2021 NSRS'!$O11</f>
        <v>3684</v>
      </c>
      <c r="I178" s="4"/>
      <c r="J178" s="4"/>
      <c r="K178" s="4">
        <f t="shared" si="11"/>
        <v>-13</v>
      </c>
      <c r="L178" s="11">
        <f>'2022 NSRS (Dec 2020 Method)'!$I11</f>
        <v>1837</v>
      </c>
      <c r="M178" s="11">
        <f>'2022 NSRS (6500 Method)'!$I11</f>
        <v>4773</v>
      </c>
      <c r="N178" s="11">
        <f>'2022 NSRS (Proposed)'!$I11</f>
        <v>3671</v>
      </c>
    </row>
    <row r="179" spans="1:14" x14ac:dyDescent="0.35">
      <c r="A179" t="str">
        <f t="shared" si="13"/>
        <v>Aug</v>
      </c>
      <c r="B179" s="9">
        <f>DATE(2018, MONTH(DATEVALUE('[1]2019 NSRS'!$I$2&amp;" 1")), 1)</f>
        <v>43313</v>
      </c>
      <c r="C179" s="9" t="str">
        <f t="shared" si="10"/>
        <v>c. HE7-10</v>
      </c>
      <c r="D179">
        <v>10</v>
      </c>
      <c r="E179" t="s">
        <v>15</v>
      </c>
      <c r="F179" s="4">
        <f>'2020 NSRS'!$I12</f>
        <v>1755</v>
      </c>
      <c r="G179" s="4">
        <f>'2021 NSRS'!$J12</f>
        <v>1607</v>
      </c>
      <c r="H179" s="4">
        <f>'2021 NSRS'!$O12</f>
        <v>3615</v>
      </c>
      <c r="I179" s="4"/>
      <c r="J179" s="4"/>
      <c r="K179" s="4">
        <f t="shared" si="11"/>
        <v>56</v>
      </c>
      <c r="L179" s="11">
        <f>'2022 NSRS (Dec 2020 Method)'!$I12</f>
        <v>1837</v>
      </c>
      <c r="M179" s="11">
        <f>'2022 NSRS (6500 Method)'!$I12</f>
        <v>4668</v>
      </c>
      <c r="N179" s="11">
        <f>'2022 NSRS (Proposed)'!$I12</f>
        <v>3671</v>
      </c>
    </row>
    <row r="180" spans="1:14" x14ac:dyDescent="0.35">
      <c r="A180" t="str">
        <f t="shared" si="13"/>
        <v>Aug</v>
      </c>
      <c r="B180" s="9">
        <f>DATE(2018, MONTH(DATEVALUE('[1]2019 NSRS'!$I$2&amp;" 1")), 1)</f>
        <v>43313</v>
      </c>
      <c r="C180" s="9" t="str">
        <f t="shared" si="10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NSRS'!$J13</f>
        <v>1814</v>
      </c>
      <c r="H180" s="4">
        <f>'2021 NSRS'!$O13</f>
        <v>3582</v>
      </c>
      <c r="I180" s="4"/>
      <c r="J180" s="4"/>
      <c r="K180" s="4">
        <f t="shared" si="11"/>
        <v>718</v>
      </c>
      <c r="L180" s="11">
        <f>'2022 NSRS (Dec 2020 Method)'!$I13</f>
        <v>1842</v>
      </c>
      <c r="M180" s="11">
        <f>'2022 NSRS (6500 Method)'!$I13</f>
        <v>4535</v>
      </c>
      <c r="N180" s="11">
        <f>'2022 NSRS (Proposed)'!$I13</f>
        <v>4300</v>
      </c>
    </row>
    <row r="181" spans="1:14" x14ac:dyDescent="0.35">
      <c r="A181" t="str">
        <f t="shared" si="13"/>
        <v>Aug</v>
      </c>
      <c r="B181" s="9">
        <f>DATE(2018, MONTH(DATEVALUE('[1]2019 NSRS'!$I$2&amp;" 1")), 1)</f>
        <v>43313</v>
      </c>
      <c r="C181" s="9" t="str">
        <f t="shared" si="10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NSRS'!$J14</f>
        <v>1814</v>
      </c>
      <c r="H181" s="4">
        <f>'2021 NSRS'!$O14</f>
        <v>3607</v>
      </c>
      <c r="I181" s="4"/>
      <c r="J181" s="4"/>
      <c r="K181" s="4">
        <f t="shared" si="11"/>
        <v>693</v>
      </c>
      <c r="L181" s="11">
        <f>'2022 NSRS (Dec 2020 Method)'!$I14</f>
        <v>1842</v>
      </c>
      <c r="M181" s="11">
        <f>'2022 NSRS (6500 Method)'!$I14</f>
        <v>4543</v>
      </c>
      <c r="N181" s="11">
        <f>'2022 NSRS (Proposed)'!$I14</f>
        <v>4300</v>
      </c>
    </row>
    <row r="182" spans="1:14" x14ac:dyDescent="0.35">
      <c r="A182" t="str">
        <f t="shared" si="13"/>
        <v>Aug</v>
      </c>
      <c r="B182" s="9">
        <f>DATE(2018, MONTH(DATEVALUE('[1]2019 NSRS'!$I$2&amp;" 1")), 1)</f>
        <v>43313</v>
      </c>
      <c r="C182" s="9" t="str">
        <f t="shared" si="10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NSRS'!$J15</f>
        <v>1814</v>
      </c>
      <c r="H182" s="4">
        <f>'2021 NSRS'!$O15</f>
        <v>3679</v>
      </c>
      <c r="I182" s="4"/>
      <c r="J182" s="4"/>
      <c r="K182" s="4">
        <f t="shared" si="11"/>
        <v>625</v>
      </c>
      <c r="L182" s="11">
        <f>'2022 NSRS (Dec 2020 Method)'!$I15</f>
        <v>1842</v>
      </c>
      <c r="M182" s="11">
        <f>'2022 NSRS (6500 Method)'!$I15</f>
        <v>4611</v>
      </c>
      <c r="N182" s="11">
        <f>'2022 NSRS (Proposed)'!$I15</f>
        <v>4304</v>
      </c>
    </row>
    <row r="183" spans="1:14" x14ac:dyDescent="0.35">
      <c r="A183" t="str">
        <f t="shared" si="13"/>
        <v>Aug</v>
      </c>
      <c r="B183" s="9">
        <f>DATE(2018, MONTH(DATEVALUE('[1]2019 NSRS'!$I$2&amp;" 1")), 1)</f>
        <v>43313</v>
      </c>
      <c r="C183" s="9" t="str">
        <f t="shared" si="10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NSRS'!$J16</f>
        <v>1814</v>
      </c>
      <c r="H183" s="4">
        <f>'2021 NSRS'!$O16</f>
        <v>3733</v>
      </c>
      <c r="I183" s="4"/>
      <c r="J183" s="4"/>
      <c r="K183" s="4">
        <f t="shared" si="11"/>
        <v>571</v>
      </c>
      <c r="L183" s="11">
        <f>'2022 NSRS (Dec 2020 Method)'!$I16</f>
        <v>1842</v>
      </c>
      <c r="M183" s="11">
        <f>'2022 NSRS (6500 Method)'!$I16</f>
        <v>4671</v>
      </c>
      <c r="N183" s="11">
        <f>'2022 NSRS (Proposed)'!$I16</f>
        <v>4304</v>
      </c>
    </row>
    <row r="184" spans="1:14" x14ac:dyDescent="0.35">
      <c r="A184" t="str">
        <f t="shared" si="13"/>
        <v>Aug</v>
      </c>
      <c r="B184" s="9">
        <f>DATE(2018, MONTH(DATEVALUE('[1]2019 NSRS'!$I$2&amp;" 1")), 1)</f>
        <v>43313</v>
      </c>
      <c r="C184" s="9" t="str">
        <f t="shared" si="10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NSRS'!$J17</f>
        <v>1385</v>
      </c>
      <c r="H184" s="4">
        <f>'2021 NSRS'!$O17</f>
        <v>3266</v>
      </c>
      <c r="I184" s="4"/>
      <c r="J184" s="4"/>
      <c r="K184" s="4">
        <f t="shared" si="11"/>
        <v>-535</v>
      </c>
      <c r="L184" s="11">
        <f>'2022 NSRS (Dec 2020 Method)'!$I17</f>
        <v>1028</v>
      </c>
      <c r="M184" s="11">
        <f>'2022 NSRS (6500 Method)'!$I17</f>
        <v>4729</v>
      </c>
      <c r="N184" s="11">
        <f>'2022 NSRS (Proposed)'!$I17</f>
        <v>2731</v>
      </c>
    </row>
    <row r="185" spans="1:14" x14ac:dyDescent="0.35">
      <c r="A185" t="str">
        <f t="shared" si="13"/>
        <v>Aug</v>
      </c>
      <c r="B185" s="9">
        <f>DATE(2018, MONTH(DATEVALUE('[1]2019 NSRS'!$I$2&amp;" 1")), 1)</f>
        <v>43313</v>
      </c>
      <c r="C185" s="9" t="str">
        <f t="shared" si="10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NSRS'!$J18</f>
        <v>1385</v>
      </c>
      <c r="H185" s="4">
        <f>'2021 NSRS'!$O18</f>
        <v>3343</v>
      </c>
      <c r="I185" s="4"/>
      <c r="J185" s="4"/>
      <c r="K185" s="4">
        <f t="shared" si="11"/>
        <v>-612</v>
      </c>
      <c r="L185" s="11">
        <f>'2022 NSRS (Dec 2020 Method)'!$I18</f>
        <v>1028</v>
      </c>
      <c r="M185" s="11">
        <f>'2022 NSRS (6500 Method)'!$I18</f>
        <v>4774</v>
      </c>
      <c r="N185" s="11">
        <f>'2022 NSRS (Proposed)'!$I18</f>
        <v>2731</v>
      </c>
    </row>
    <row r="186" spans="1:14" x14ac:dyDescent="0.35">
      <c r="A186" t="str">
        <f t="shared" si="13"/>
        <v>Aug</v>
      </c>
      <c r="B186" s="9">
        <f>DATE(2018, MONTH(DATEVALUE('[1]2019 NSRS'!$I$2&amp;" 1")), 1)</f>
        <v>43313</v>
      </c>
      <c r="C186" s="9" t="str">
        <f t="shared" si="10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NSRS'!$J19</f>
        <v>1385</v>
      </c>
      <c r="H186" s="4">
        <f>'2021 NSRS'!$O19</f>
        <v>3386</v>
      </c>
      <c r="I186" s="4"/>
      <c r="J186" s="4"/>
      <c r="K186" s="4">
        <f t="shared" si="11"/>
        <v>-655</v>
      </c>
      <c r="L186" s="11">
        <f>'2022 NSRS (Dec 2020 Method)'!$I19</f>
        <v>1028</v>
      </c>
      <c r="M186" s="11">
        <f>'2022 NSRS (6500 Method)'!$I19</f>
        <v>4811</v>
      </c>
      <c r="N186" s="11">
        <f>'2022 NSRS (Proposed)'!$I19</f>
        <v>2731</v>
      </c>
    </row>
    <row r="187" spans="1:14" x14ac:dyDescent="0.35">
      <c r="A187" t="str">
        <f t="shared" si="13"/>
        <v>Aug</v>
      </c>
      <c r="B187" s="9">
        <f>DATE(2018, MONTH(DATEVALUE('[1]2019 NSRS'!$I$2&amp;" 1")), 1)</f>
        <v>43313</v>
      </c>
      <c r="C187" s="9" t="str">
        <f t="shared" si="10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NSRS'!$J20</f>
        <v>1385</v>
      </c>
      <c r="H187" s="4">
        <f>'2021 NSRS'!$O20</f>
        <v>3442</v>
      </c>
      <c r="I187" s="4"/>
      <c r="J187" s="4"/>
      <c r="K187" s="4">
        <f t="shared" si="11"/>
        <v>-711</v>
      </c>
      <c r="L187" s="11">
        <f>'2022 NSRS (Dec 2020 Method)'!$I20</f>
        <v>1028</v>
      </c>
      <c r="M187" s="11">
        <f>'2022 NSRS (6500 Method)'!$I20</f>
        <v>4831</v>
      </c>
      <c r="N187" s="11">
        <f>'2022 NSRS (Proposed)'!$I20</f>
        <v>2731</v>
      </c>
    </row>
    <row r="188" spans="1:14" x14ac:dyDescent="0.35">
      <c r="A188" t="str">
        <f t="shared" si="13"/>
        <v>Aug</v>
      </c>
      <c r="B188" s="9">
        <f>DATE(2018, MONTH(DATEVALUE('[1]2019 NSRS'!$I$2&amp;" 1")), 1)</f>
        <v>43313</v>
      </c>
      <c r="C188" s="9" t="str">
        <f t="shared" si="10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NSRS'!$J21</f>
        <v>1230</v>
      </c>
      <c r="H188" s="4">
        <f>'2021 NSRS'!$O21</f>
        <v>3443</v>
      </c>
      <c r="I188" s="4"/>
      <c r="J188" s="4"/>
      <c r="K188" s="4">
        <f t="shared" si="11"/>
        <v>305</v>
      </c>
      <c r="L188" s="11">
        <f>'2022 NSRS (Dec 2020 Method)'!$I21</f>
        <v>1408</v>
      </c>
      <c r="M188" s="11">
        <f>'2022 NSRS (6500 Method)'!$I21</f>
        <v>4864</v>
      </c>
      <c r="N188" s="11">
        <f>'2022 NSRS (Proposed)'!$I21</f>
        <v>3748</v>
      </c>
    </row>
    <row r="189" spans="1:14" x14ac:dyDescent="0.35">
      <c r="A189" t="str">
        <f t="shared" si="13"/>
        <v>Aug</v>
      </c>
      <c r="B189" s="9">
        <f>DATE(2018, MONTH(DATEVALUE('[1]2019 NSRS'!$I$2&amp;" 1")), 1)</f>
        <v>43313</v>
      </c>
      <c r="C189" s="9" t="str">
        <f t="shared" si="10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NSRS'!$J22</f>
        <v>1230</v>
      </c>
      <c r="H189" s="4">
        <f>'2021 NSRS'!$O22</f>
        <v>3414</v>
      </c>
      <c r="I189" s="4"/>
      <c r="J189" s="4"/>
      <c r="K189" s="4">
        <f t="shared" si="11"/>
        <v>334</v>
      </c>
      <c r="L189" s="11">
        <f>'2022 NSRS (Dec 2020 Method)'!$I22</f>
        <v>1408</v>
      </c>
      <c r="M189" s="11">
        <f>'2022 NSRS (6500 Method)'!$I22</f>
        <v>4920</v>
      </c>
      <c r="N189" s="11">
        <f>'2022 NSRS (Proposed)'!$I22</f>
        <v>3748</v>
      </c>
    </row>
    <row r="190" spans="1:14" x14ac:dyDescent="0.35">
      <c r="A190" t="str">
        <f t="shared" si="13"/>
        <v>Aug</v>
      </c>
      <c r="B190" s="9">
        <f>DATE(2018, MONTH(DATEVALUE('[1]2019 NSRS'!$I$2&amp;" 1")), 1)</f>
        <v>43313</v>
      </c>
      <c r="C190" s="9" t="str">
        <f t="shared" si="10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NSRS'!$J23</f>
        <v>1230</v>
      </c>
      <c r="H190" s="4">
        <f>'2021 NSRS'!$O23</f>
        <v>3498</v>
      </c>
      <c r="I190" s="4"/>
      <c r="J190" s="4"/>
      <c r="K190" s="4">
        <f t="shared" si="11"/>
        <v>250</v>
      </c>
      <c r="L190" s="11">
        <f>'2022 NSRS (Dec 2020 Method)'!$I23</f>
        <v>1408</v>
      </c>
      <c r="M190" s="11">
        <f>'2022 NSRS (6500 Method)'!$I23</f>
        <v>4953</v>
      </c>
      <c r="N190" s="11">
        <f>'2022 NSRS (Proposed)'!$I23</f>
        <v>3748</v>
      </c>
    </row>
    <row r="191" spans="1:14" x14ac:dyDescent="0.35">
      <c r="A191" t="str">
        <f t="shared" si="13"/>
        <v>Aug</v>
      </c>
      <c r="B191" s="9">
        <f>DATE(2018, MONTH(DATEVALUE('[1]2019 NSRS'!$I$2&amp;" 1")), 1)</f>
        <v>43313</v>
      </c>
      <c r="C191" s="9" t="str">
        <f t="shared" si="10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NSRS'!$J24</f>
        <v>1230</v>
      </c>
      <c r="H191" s="4">
        <f>'2021 NSRS'!$O24</f>
        <v>3583</v>
      </c>
      <c r="I191" s="4"/>
      <c r="J191" s="4"/>
      <c r="K191" s="4">
        <f t="shared" si="11"/>
        <v>165</v>
      </c>
      <c r="L191" s="11">
        <f>'2022 NSRS (Dec 2020 Method)'!$I24</f>
        <v>1408</v>
      </c>
      <c r="M191" s="11">
        <f>'2022 NSRS (6500 Method)'!$I24</f>
        <v>5137</v>
      </c>
      <c r="N191" s="11">
        <f>'2022 NSRS (Proposed)'!$I24</f>
        <v>3748</v>
      </c>
    </row>
    <row r="192" spans="1:14" x14ac:dyDescent="0.35">
      <c r="A192" t="str">
        <f t="shared" si="13"/>
        <v>Aug</v>
      </c>
      <c r="B192" s="9">
        <f>DATE(2018, MONTH(DATEVALUE('[1]2019 NSRS'!$I$2&amp;" 1")), 1)</f>
        <v>43313</v>
      </c>
      <c r="C192" s="9" t="str">
        <f t="shared" si="10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NSRS'!$J25</f>
        <v>1183</v>
      </c>
      <c r="H192" s="4">
        <f>'2021 NSRS'!$O25</f>
        <v>3906</v>
      </c>
      <c r="I192" s="4"/>
      <c r="J192" s="4"/>
      <c r="K192" s="4">
        <f t="shared" si="11"/>
        <v>267</v>
      </c>
      <c r="L192" s="11">
        <f>'2022 NSRS (Dec 2020 Method)'!$I25</f>
        <v>1494</v>
      </c>
      <c r="M192" s="11">
        <f>'2022 NSRS (6500 Method)'!$I25</f>
        <v>5089</v>
      </c>
      <c r="N192" s="11">
        <f>'2022 NSRS (Proposed)'!$I25</f>
        <v>4173</v>
      </c>
    </row>
    <row r="193" spans="1:14" x14ac:dyDescent="0.35">
      <c r="A193" t="str">
        <f t="shared" si="13"/>
        <v>Aug</v>
      </c>
      <c r="B193" s="9">
        <f>DATE(2018, MONTH(DATEVALUE('[1]2019 NSRS'!$I$2&amp;" 1")), 1)</f>
        <v>43313</v>
      </c>
      <c r="C193" s="9" t="str">
        <f t="shared" si="10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NSRS'!$J26</f>
        <v>1183</v>
      </c>
      <c r="H193" s="4">
        <f>'2021 NSRS'!$O26</f>
        <v>3896</v>
      </c>
      <c r="I193" s="4"/>
      <c r="J193" s="4"/>
      <c r="K193" s="4">
        <f t="shared" si="11"/>
        <v>277</v>
      </c>
      <c r="L193" s="11">
        <f>'2022 NSRS (Dec 2020 Method)'!$I26</f>
        <v>1494</v>
      </c>
      <c r="M193" s="11">
        <f>'2022 NSRS (6500 Method)'!$I26</f>
        <v>5098</v>
      </c>
      <c r="N193" s="11">
        <f>'2022 NSRS (Proposed)'!$I26</f>
        <v>4173</v>
      </c>
    </row>
    <row r="194" spans="1:14" x14ac:dyDescent="0.35">
      <c r="A194" t="str">
        <f t="shared" si="13"/>
        <v>Sep</v>
      </c>
      <c r="B194" s="9">
        <f>DATE(2018, MONTH(DATEVALUE('[1]2019 NSRS'!$J$2&amp;" 1")), 1)</f>
        <v>43344</v>
      </c>
      <c r="C194" s="9" t="str">
        <f t="shared" si="10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NSRS'!$K3</f>
        <v>1026</v>
      </c>
      <c r="H194" s="4">
        <f>'2021 NSRS'!$P3</f>
        <v>5038</v>
      </c>
      <c r="I194" s="4"/>
      <c r="J194" s="4"/>
      <c r="K194" s="4">
        <f t="shared" si="11"/>
        <v>-1925</v>
      </c>
      <c r="L194" s="11">
        <f>'2022 NSRS (Dec 2020 Method)'!$J3</f>
        <v>964</v>
      </c>
      <c r="M194" s="11">
        <f>'2022 NSRS (6500 Method)'!$J3</f>
        <v>4998</v>
      </c>
      <c r="N194" s="11">
        <f>'2022 NSRS (Proposed)'!$J3</f>
        <v>3113</v>
      </c>
    </row>
    <row r="195" spans="1:14" x14ac:dyDescent="0.35">
      <c r="A195" t="str">
        <f t="shared" ref="A195:A234" si="14">TEXT(B195, "mmm")</f>
        <v>Sep</v>
      </c>
      <c r="B195" s="9">
        <f>DATE(2018, MONTH(DATEVALUE('[1]2019 NSRS'!$J$2&amp;" 1")), 1)</f>
        <v>43344</v>
      </c>
      <c r="C195" s="9" t="str">
        <f t="shared" ref="C195:C258" si="15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NSRS'!$K4</f>
        <v>1026</v>
      </c>
      <c r="H195" s="4">
        <f>'2021 NSRS'!$P4</f>
        <v>5067</v>
      </c>
      <c r="I195" s="4"/>
      <c r="J195" s="4"/>
      <c r="K195" s="4">
        <f t="shared" ref="K195:K258" si="16">N195-H195</f>
        <v>-1954</v>
      </c>
      <c r="L195" s="11">
        <f>'2022 NSRS (Dec 2020 Method)'!$J4</f>
        <v>964</v>
      </c>
      <c r="M195" s="11">
        <f>'2022 NSRS (6500 Method)'!$J4</f>
        <v>5042</v>
      </c>
      <c r="N195" s="11">
        <f>'2022 NSRS (Proposed)'!$J4</f>
        <v>3113</v>
      </c>
    </row>
    <row r="196" spans="1:14" x14ac:dyDescent="0.35">
      <c r="A196" t="str">
        <f t="shared" si="14"/>
        <v>Sep</v>
      </c>
      <c r="B196" s="9">
        <f>DATE(2018, MONTH(DATEVALUE('[1]2019 NSRS'!$J$2&amp;" 1")), 1)</f>
        <v>43344</v>
      </c>
      <c r="C196" s="9" t="str">
        <f t="shared" si="15"/>
        <v>b. HE3-6</v>
      </c>
      <c r="D196">
        <v>3</v>
      </c>
      <c r="E196" t="s">
        <v>15</v>
      </c>
      <c r="F196" s="4">
        <f>'2020 NSRS'!$J5</f>
        <v>1337</v>
      </c>
      <c r="G196" s="4">
        <f>'2021 NSRS'!$K5</f>
        <v>1255</v>
      </c>
      <c r="H196" s="4">
        <f>'2021 NSRS'!$P5</f>
        <v>5046</v>
      </c>
      <c r="I196" s="4"/>
      <c r="J196" s="4"/>
      <c r="K196" s="4">
        <f t="shared" si="16"/>
        <v>-2506</v>
      </c>
      <c r="L196" s="11">
        <f>'2022 NSRS (Dec 2020 Method)'!$J5</f>
        <v>1114</v>
      </c>
      <c r="M196" s="11">
        <f>'2022 NSRS (6500 Method)'!$J5</f>
        <v>5025</v>
      </c>
      <c r="N196" s="11">
        <f>'2022 NSRS (Proposed)'!$J5</f>
        <v>2540</v>
      </c>
    </row>
    <row r="197" spans="1:14" x14ac:dyDescent="0.35">
      <c r="A197" t="str">
        <f t="shared" si="14"/>
        <v>Sep</v>
      </c>
      <c r="B197" s="9">
        <f>DATE(2018, MONTH(DATEVALUE('[1]2019 NSRS'!$J$2&amp;" 1")), 1)</f>
        <v>43344</v>
      </c>
      <c r="C197" s="9" t="str">
        <f t="shared" si="15"/>
        <v>b. HE3-6</v>
      </c>
      <c r="D197">
        <v>4</v>
      </c>
      <c r="E197" t="s">
        <v>15</v>
      </c>
      <c r="F197" s="4">
        <f>'2020 NSRS'!$J6</f>
        <v>1337</v>
      </c>
      <c r="G197" s="4">
        <f>'2021 NSRS'!$K6</f>
        <v>1255</v>
      </c>
      <c r="H197" s="4">
        <f>'2021 NSRS'!$P6</f>
        <v>5027</v>
      </c>
      <c r="I197" s="4"/>
      <c r="J197" s="4"/>
      <c r="K197" s="4">
        <f t="shared" si="16"/>
        <v>-2487</v>
      </c>
      <c r="L197" s="11">
        <f>'2022 NSRS (Dec 2020 Method)'!$J6</f>
        <v>1114</v>
      </c>
      <c r="M197" s="11">
        <f>'2022 NSRS (6500 Method)'!$J6</f>
        <v>5024</v>
      </c>
      <c r="N197" s="11">
        <f>'2022 NSRS (Proposed)'!$J6</f>
        <v>2540</v>
      </c>
    </row>
    <row r="198" spans="1:14" x14ac:dyDescent="0.35">
      <c r="A198" t="str">
        <f t="shared" si="14"/>
        <v>Sep</v>
      </c>
      <c r="B198" s="9">
        <f>DATE(2018, MONTH(DATEVALUE('[1]2019 NSRS'!$J$2&amp;" 1")), 1)</f>
        <v>43344</v>
      </c>
      <c r="C198" s="9" t="str">
        <f t="shared" si="15"/>
        <v>b. HE3-6</v>
      </c>
      <c r="D198">
        <v>5</v>
      </c>
      <c r="E198" t="s">
        <v>15</v>
      </c>
      <c r="F198" s="4">
        <f>'2020 NSRS'!$J7</f>
        <v>1337</v>
      </c>
      <c r="G198" s="4">
        <f>'2021 NSRS'!$K7</f>
        <v>1255</v>
      </c>
      <c r="H198" s="4">
        <f>'2021 NSRS'!$P7</f>
        <v>4953</v>
      </c>
      <c r="I198" s="4"/>
      <c r="J198" s="4"/>
      <c r="K198" s="4">
        <f t="shared" si="16"/>
        <v>-2413</v>
      </c>
      <c r="L198" s="11">
        <f>'2022 NSRS (Dec 2020 Method)'!$J7</f>
        <v>1114</v>
      </c>
      <c r="M198" s="11">
        <f>'2022 NSRS (6500 Method)'!$J7</f>
        <v>4966</v>
      </c>
      <c r="N198" s="11">
        <f>'2022 NSRS (Proposed)'!$J7</f>
        <v>2540</v>
      </c>
    </row>
    <row r="199" spans="1:14" x14ac:dyDescent="0.35">
      <c r="A199" t="str">
        <f t="shared" si="14"/>
        <v>Sep</v>
      </c>
      <c r="B199" s="9">
        <f>DATE(2018, MONTH(DATEVALUE('[1]2019 NSRS'!$J$2&amp;" 1")), 1)</f>
        <v>43344</v>
      </c>
      <c r="C199" s="9" t="str">
        <f t="shared" si="15"/>
        <v>b. HE3-6</v>
      </c>
      <c r="D199">
        <v>6</v>
      </c>
      <c r="E199" t="s">
        <v>15</v>
      </c>
      <c r="F199" s="4">
        <f>'2020 NSRS'!$J8</f>
        <v>1337</v>
      </c>
      <c r="G199" s="4">
        <f>'2021 NSRS'!$K8</f>
        <v>1255</v>
      </c>
      <c r="H199" s="4">
        <f>'2021 NSRS'!$P8</f>
        <v>4818</v>
      </c>
      <c r="I199" s="4"/>
      <c r="J199" s="4"/>
      <c r="K199" s="4">
        <f t="shared" si="16"/>
        <v>-2278</v>
      </c>
      <c r="L199" s="11">
        <f>'2022 NSRS (Dec 2020 Method)'!$J8</f>
        <v>1114</v>
      </c>
      <c r="M199" s="11">
        <f>'2022 NSRS (6500 Method)'!$J8</f>
        <v>4842</v>
      </c>
      <c r="N199" s="11">
        <f>'2022 NSRS (Proposed)'!$J8</f>
        <v>2540</v>
      </c>
    </row>
    <row r="200" spans="1:14" x14ac:dyDescent="0.35">
      <c r="A200" t="str">
        <f t="shared" si="14"/>
        <v>Sep</v>
      </c>
      <c r="B200" s="9">
        <f>DATE(2018, MONTH(DATEVALUE('[1]2019 NSRS'!$J$2&amp;" 1")), 1)</f>
        <v>43344</v>
      </c>
      <c r="C200" s="9" t="str">
        <f t="shared" si="15"/>
        <v>c. HE7-10</v>
      </c>
      <c r="D200">
        <v>7</v>
      </c>
      <c r="E200" t="s">
        <v>15</v>
      </c>
      <c r="F200" s="4">
        <f>'2020 NSRS'!$J9</f>
        <v>1490</v>
      </c>
      <c r="G200" s="4">
        <f>'2021 NSRS'!$K9</f>
        <v>1633</v>
      </c>
      <c r="H200" s="4">
        <f>'2021 NSRS'!$P9</f>
        <v>4718</v>
      </c>
      <c r="I200" s="4"/>
      <c r="J200" s="4"/>
      <c r="K200" s="4">
        <f t="shared" si="16"/>
        <v>-860</v>
      </c>
      <c r="L200" s="11">
        <f>'2022 NSRS (Dec 2020 Method)'!$J9</f>
        <v>1767</v>
      </c>
      <c r="M200" s="11">
        <f>'2022 NSRS (6500 Method)'!$J9</f>
        <v>4738</v>
      </c>
      <c r="N200" s="11">
        <f>'2022 NSRS (Proposed)'!$J9</f>
        <v>3858</v>
      </c>
    </row>
    <row r="201" spans="1:14" x14ac:dyDescent="0.35">
      <c r="A201" t="str">
        <f t="shared" si="14"/>
        <v>Sep</v>
      </c>
      <c r="B201" s="9">
        <f>DATE(2018, MONTH(DATEVALUE('[1]2019 NSRS'!$J$2&amp;" 1")), 1)</f>
        <v>43344</v>
      </c>
      <c r="C201" s="9" t="str">
        <f t="shared" si="15"/>
        <v>c. HE7-10</v>
      </c>
      <c r="D201">
        <v>8</v>
      </c>
      <c r="E201" t="s">
        <v>15</v>
      </c>
      <c r="F201" s="4">
        <f>'2020 NSRS'!$J10</f>
        <v>1490</v>
      </c>
      <c r="G201" s="4">
        <f>'2021 NSRS'!$K10</f>
        <v>1633</v>
      </c>
      <c r="H201" s="4">
        <f>'2021 NSRS'!$P10</f>
        <v>4863</v>
      </c>
      <c r="I201" s="4"/>
      <c r="J201" s="4"/>
      <c r="K201" s="4">
        <f t="shared" si="16"/>
        <v>-1005</v>
      </c>
      <c r="L201" s="11">
        <f>'2022 NSRS (Dec 2020 Method)'!$J10</f>
        <v>1767</v>
      </c>
      <c r="M201" s="11">
        <f>'2022 NSRS (6500 Method)'!$J10</f>
        <v>4922</v>
      </c>
      <c r="N201" s="11">
        <f>'2022 NSRS (Proposed)'!$J10</f>
        <v>3858</v>
      </c>
    </row>
    <row r="202" spans="1:14" x14ac:dyDescent="0.35">
      <c r="A202" t="str">
        <f t="shared" si="14"/>
        <v>Sep</v>
      </c>
      <c r="B202" s="9">
        <f>DATE(2018, MONTH(DATEVALUE('[1]2019 NSRS'!$J$2&amp;" 1")), 1)</f>
        <v>43344</v>
      </c>
      <c r="C202" s="9" t="str">
        <f t="shared" si="15"/>
        <v>c. HE7-10</v>
      </c>
      <c r="D202">
        <v>9</v>
      </c>
      <c r="E202" t="s">
        <v>15</v>
      </c>
      <c r="F202" s="4">
        <f>'2020 NSRS'!$J11</f>
        <v>1490</v>
      </c>
      <c r="G202" s="4">
        <f>'2021 NSRS'!$K11</f>
        <v>1633</v>
      </c>
      <c r="H202" s="4">
        <f>'2021 NSRS'!$P11</f>
        <v>4789</v>
      </c>
      <c r="I202" s="4"/>
      <c r="J202" s="4"/>
      <c r="K202" s="4">
        <f t="shared" si="16"/>
        <v>-931</v>
      </c>
      <c r="L202" s="11">
        <f>'2022 NSRS (Dec 2020 Method)'!$J11</f>
        <v>1767</v>
      </c>
      <c r="M202" s="11">
        <f>'2022 NSRS (6500 Method)'!$J11</f>
        <v>4896</v>
      </c>
      <c r="N202" s="11">
        <f>'2022 NSRS (Proposed)'!$J11</f>
        <v>3858</v>
      </c>
    </row>
    <row r="203" spans="1:14" x14ac:dyDescent="0.35">
      <c r="A203" t="str">
        <f t="shared" si="14"/>
        <v>Sep</v>
      </c>
      <c r="B203" s="9">
        <f>DATE(2018, MONTH(DATEVALUE('[1]2019 NSRS'!$J$2&amp;" 1")), 1)</f>
        <v>43344</v>
      </c>
      <c r="C203" s="9" t="str">
        <f t="shared" si="15"/>
        <v>c. HE7-10</v>
      </c>
      <c r="D203">
        <v>10</v>
      </c>
      <c r="E203" t="s">
        <v>15</v>
      </c>
      <c r="F203" s="4">
        <f>'2020 NSRS'!$J12</f>
        <v>1490</v>
      </c>
      <c r="G203" s="4">
        <f>'2021 NSRS'!$K12</f>
        <v>1633</v>
      </c>
      <c r="H203" s="4">
        <f>'2021 NSRS'!$P12</f>
        <v>4708</v>
      </c>
      <c r="I203" s="4"/>
      <c r="J203" s="4"/>
      <c r="K203" s="4">
        <f t="shared" si="16"/>
        <v>-850</v>
      </c>
      <c r="L203" s="11">
        <f>'2022 NSRS (Dec 2020 Method)'!$J12</f>
        <v>1767</v>
      </c>
      <c r="M203" s="11">
        <f>'2022 NSRS (6500 Method)'!$J12</f>
        <v>4785</v>
      </c>
      <c r="N203" s="11">
        <f>'2022 NSRS (Proposed)'!$J12</f>
        <v>3858</v>
      </c>
    </row>
    <row r="204" spans="1:14" x14ac:dyDescent="0.35">
      <c r="A204" t="str">
        <f t="shared" si="14"/>
        <v>Sep</v>
      </c>
      <c r="B204" s="9">
        <f>DATE(2018, MONTH(DATEVALUE('[1]2019 NSRS'!$J$2&amp;" 1")), 1)</f>
        <v>43344</v>
      </c>
      <c r="C204" s="9" t="str">
        <f t="shared" si="15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NSRS'!$K13</f>
        <v>2031</v>
      </c>
      <c r="H204" s="4">
        <f>'2021 NSRS'!$P13</f>
        <v>4692</v>
      </c>
      <c r="I204" s="4"/>
      <c r="J204" s="4"/>
      <c r="K204" s="4">
        <f t="shared" si="16"/>
        <v>-434</v>
      </c>
      <c r="L204" s="11">
        <f>'2022 NSRS (Dec 2020 Method)'!$J13</f>
        <v>1891</v>
      </c>
      <c r="M204" s="11">
        <f>'2022 NSRS (6500 Method)'!$J13</f>
        <v>4658</v>
      </c>
      <c r="N204" s="11">
        <f>'2022 NSRS (Proposed)'!$J13</f>
        <v>4258</v>
      </c>
    </row>
    <row r="205" spans="1:14" x14ac:dyDescent="0.35">
      <c r="A205" t="str">
        <f t="shared" si="14"/>
        <v>Sep</v>
      </c>
      <c r="B205" s="9">
        <f>DATE(2018, MONTH(DATEVALUE('[1]2019 NSRS'!$J$2&amp;" 1")), 1)</f>
        <v>43344</v>
      </c>
      <c r="C205" s="9" t="str">
        <f t="shared" si="15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NSRS'!$K14</f>
        <v>2031</v>
      </c>
      <c r="H205" s="4">
        <f>'2021 NSRS'!$P14</f>
        <v>4669</v>
      </c>
      <c r="I205" s="4"/>
      <c r="J205" s="4"/>
      <c r="K205" s="4">
        <f t="shared" si="16"/>
        <v>-411</v>
      </c>
      <c r="L205" s="11">
        <f>'2022 NSRS (Dec 2020 Method)'!$J14</f>
        <v>1891</v>
      </c>
      <c r="M205" s="11">
        <f>'2022 NSRS (6500 Method)'!$J14</f>
        <v>4613</v>
      </c>
      <c r="N205" s="11">
        <f>'2022 NSRS (Proposed)'!$J14</f>
        <v>4258</v>
      </c>
    </row>
    <row r="206" spans="1:14" x14ac:dyDescent="0.35">
      <c r="A206" t="str">
        <f t="shared" si="14"/>
        <v>Sep</v>
      </c>
      <c r="B206" s="9">
        <f>DATE(2018, MONTH(DATEVALUE('[1]2019 NSRS'!$J$2&amp;" 1")), 1)</f>
        <v>43344</v>
      </c>
      <c r="C206" s="9" t="str">
        <f t="shared" si="15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NSRS'!$K15</f>
        <v>2031</v>
      </c>
      <c r="H206" s="4">
        <f>'2021 NSRS'!$P15</f>
        <v>4705</v>
      </c>
      <c r="I206" s="4"/>
      <c r="J206" s="4"/>
      <c r="K206" s="4">
        <f t="shared" si="16"/>
        <v>-573</v>
      </c>
      <c r="L206" s="11">
        <f>'2022 NSRS (Dec 2020 Method)'!$J15</f>
        <v>1891</v>
      </c>
      <c r="M206" s="11">
        <f>'2022 NSRS (6500 Method)'!$J15</f>
        <v>4635</v>
      </c>
      <c r="N206" s="11">
        <f>'2022 NSRS (Proposed)'!$J15</f>
        <v>4132</v>
      </c>
    </row>
    <row r="207" spans="1:14" x14ac:dyDescent="0.35">
      <c r="A207" t="str">
        <f t="shared" si="14"/>
        <v>Sep</v>
      </c>
      <c r="B207" s="9">
        <f>DATE(2018, MONTH(DATEVALUE('[1]2019 NSRS'!$J$2&amp;" 1")), 1)</f>
        <v>43344</v>
      </c>
      <c r="C207" s="9" t="str">
        <f t="shared" si="15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NSRS'!$K16</f>
        <v>2031</v>
      </c>
      <c r="H207" s="4">
        <f>'2021 NSRS'!$P16</f>
        <v>4753</v>
      </c>
      <c r="I207" s="4"/>
      <c r="J207" s="4"/>
      <c r="K207" s="4">
        <f t="shared" si="16"/>
        <v>-621</v>
      </c>
      <c r="L207" s="11">
        <f>'2022 NSRS (Dec 2020 Method)'!$J16</f>
        <v>1891</v>
      </c>
      <c r="M207" s="11">
        <f>'2022 NSRS (6500 Method)'!$J16</f>
        <v>4684</v>
      </c>
      <c r="N207" s="11">
        <f>'2022 NSRS (Proposed)'!$J16</f>
        <v>4132</v>
      </c>
    </row>
    <row r="208" spans="1:14" x14ac:dyDescent="0.35">
      <c r="A208" t="str">
        <f t="shared" si="14"/>
        <v>Sep</v>
      </c>
      <c r="B208" s="9">
        <f>DATE(2018, MONTH(DATEVALUE('[1]2019 NSRS'!$J$2&amp;" 1")), 1)</f>
        <v>43344</v>
      </c>
      <c r="C208" s="9" t="str">
        <f t="shared" si="15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NSRS'!$K17</f>
        <v>1437</v>
      </c>
      <c r="H208" s="4">
        <f>'2021 NSRS'!$P17</f>
        <v>4805</v>
      </c>
      <c r="I208" s="4"/>
      <c r="J208" s="4"/>
      <c r="K208" s="4">
        <f t="shared" si="16"/>
        <v>-1740</v>
      </c>
      <c r="L208" s="11">
        <f>'2022 NSRS (Dec 2020 Method)'!$J17</f>
        <v>1284</v>
      </c>
      <c r="M208" s="11">
        <f>'2022 NSRS (6500 Method)'!$J17</f>
        <v>4745</v>
      </c>
      <c r="N208" s="11">
        <f>'2022 NSRS (Proposed)'!$J17</f>
        <v>3065</v>
      </c>
    </row>
    <row r="209" spans="1:14" x14ac:dyDescent="0.35">
      <c r="A209" t="str">
        <f t="shared" si="14"/>
        <v>Sep</v>
      </c>
      <c r="B209" s="9">
        <f>DATE(2018, MONTH(DATEVALUE('[1]2019 NSRS'!$J$2&amp;" 1")), 1)</f>
        <v>43344</v>
      </c>
      <c r="C209" s="9" t="str">
        <f t="shared" si="15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NSRS'!$K18</f>
        <v>1437</v>
      </c>
      <c r="H209" s="4">
        <f>'2021 NSRS'!$P18</f>
        <v>4830</v>
      </c>
      <c r="I209" s="4"/>
      <c r="J209" s="4"/>
      <c r="K209" s="4">
        <f t="shared" si="16"/>
        <v>-1765</v>
      </c>
      <c r="L209" s="11">
        <f>'2022 NSRS (Dec 2020 Method)'!$J18</f>
        <v>1284</v>
      </c>
      <c r="M209" s="11">
        <f>'2022 NSRS (6500 Method)'!$J18</f>
        <v>4741</v>
      </c>
      <c r="N209" s="11">
        <f>'2022 NSRS (Proposed)'!$J18</f>
        <v>3065</v>
      </c>
    </row>
    <row r="210" spans="1:14" x14ac:dyDescent="0.35">
      <c r="A210" t="str">
        <f t="shared" si="14"/>
        <v>Sep</v>
      </c>
      <c r="B210" s="9">
        <f>DATE(2018, MONTH(DATEVALUE('[1]2019 NSRS'!$J$2&amp;" 1")), 1)</f>
        <v>43344</v>
      </c>
      <c r="C210" s="9" t="str">
        <f t="shared" si="15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NSRS'!$K19</f>
        <v>1437</v>
      </c>
      <c r="H210" s="4">
        <f>'2021 NSRS'!$P19</f>
        <v>4877</v>
      </c>
      <c r="I210" s="4"/>
      <c r="J210" s="4"/>
      <c r="K210" s="4">
        <f t="shared" si="16"/>
        <v>-1812</v>
      </c>
      <c r="L210" s="11">
        <f>'2022 NSRS (Dec 2020 Method)'!$J19</f>
        <v>1284</v>
      </c>
      <c r="M210" s="11">
        <f>'2022 NSRS (6500 Method)'!$J19</f>
        <v>4767</v>
      </c>
      <c r="N210" s="11">
        <f>'2022 NSRS (Proposed)'!$J19</f>
        <v>3065</v>
      </c>
    </row>
    <row r="211" spans="1:14" x14ac:dyDescent="0.35">
      <c r="A211" t="str">
        <f t="shared" si="14"/>
        <v>Sep</v>
      </c>
      <c r="B211" s="9">
        <f>DATE(2018, MONTH(DATEVALUE('[1]2019 NSRS'!$J$2&amp;" 1")), 1)</f>
        <v>43344</v>
      </c>
      <c r="C211" s="9" t="str">
        <f t="shared" si="15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NSRS'!$K20</f>
        <v>1437</v>
      </c>
      <c r="H211" s="4">
        <f>'2021 NSRS'!$P20</f>
        <v>4904</v>
      </c>
      <c r="I211" s="4"/>
      <c r="J211" s="4"/>
      <c r="K211" s="4">
        <f t="shared" si="16"/>
        <v>-1839</v>
      </c>
      <c r="L211" s="11">
        <f>'2022 NSRS (Dec 2020 Method)'!$J20</f>
        <v>1284</v>
      </c>
      <c r="M211" s="11">
        <f>'2022 NSRS (6500 Method)'!$J20</f>
        <v>4813</v>
      </c>
      <c r="N211" s="11">
        <f>'2022 NSRS (Proposed)'!$J20</f>
        <v>3065</v>
      </c>
    </row>
    <row r="212" spans="1:14" x14ac:dyDescent="0.35">
      <c r="A212" t="str">
        <f t="shared" si="14"/>
        <v>Sep</v>
      </c>
      <c r="B212" s="9">
        <f>DATE(2018, MONTH(DATEVALUE('[1]2019 NSRS'!$J$2&amp;" 1")), 1)</f>
        <v>43344</v>
      </c>
      <c r="C212" s="9" t="str">
        <f t="shared" si="15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NSRS'!$K21</f>
        <v>1146</v>
      </c>
      <c r="H212" s="4">
        <f>'2021 NSRS'!$P21</f>
        <v>4905</v>
      </c>
      <c r="I212" s="4"/>
      <c r="J212" s="4"/>
      <c r="K212" s="4">
        <f t="shared" si="16"/>
        <v>-1369</v>
      </c>
      <c r="L212" s="11">
        <f>'2022 NSRS (Dec 2020 Method)'!$J21</f>
        <v>1249</v>
      </c>
      <c r="M212" s="11">
        <f>'2022 NSRS (6500 Method)'!$J21</f>
        <v>4825</v>
      </c>
      <c r="N212" s="11">
        <f>'2022 NSRS (Proposed)'!$J21</f>
        <v>3536</v>
      </c>
    </row>
    <row r="213" spans="1:14" x14ac:dyDescent="0.35">
      <c r="A213" t="str">
        <f t="shared" si="14"/>
        <v>Sep</v>
      </c>
      <c r="B213" s="9">
        <f>DATE(2018, MONTH(DATEVALUE('[1]2019 NSRS'!$J$2&amp;" 1")), 1)</f>
        <v>43344</v>
      </c>
      <c r="C213" s="9" t="str">
        <f t="shared" si="15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NSRS'!$K22</f>
        <v>1146</v>
      </c>
      <c r="H213" s="4">
        <f>'2021 NSRS'!$P22</f>
        <v>4978</v>
      </c>
      <c r="I213" s="4"/>
      <c r="J213" s="4"/>
      <c r="K213" s="4">
        <f t="shared" si="16"/>
        <v>-1442</v>
      </c>
      <c r="L213" s="11">
        <f>'2022 NSRS (Dec 2020 Method)'!$J22</f>
        <v>1249</v>
      </c>
      <c r="M213" s="11">
        <f>'2022 NSRS (6500 Method)'!$J22</f>
        <v>4937</v>
      </c>
      <c r="N213" s="11">
        <f>'2022 NSRS (Proposed)'!$J22</f>
        <v>3536</v>
      </c>
    </row>
    <row r="214" spans="1:14" x14ac:dyDescent="0.35">
      <c r="A214" t="str">
        <f t="shared" si="14"/>
        <v>Sep</v>
      </c>
      <c r="B214" s="9">
        <f>DATE(2018, MONTH(DATEVALUE('[1]2019 NSRS'!$J$2&amp;" 1")), 1)</f>
        <v>43344</v>
      </c>
      <c r="C214" s="9" t="str">
        <f t="shared" si="15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NSRS'!$K23</f>
        <v>1146</v>
      </c>
      <c r="H214" s="4">
        <f>'2021 NSRS'!$P23</f>
        <v>5040</v>
      </c>
      <c r="I214" s="4"/>
      <c r="J214" s="4"/>
      <c r="K214" s="4">
        <f t="shared" si="16"/>
        <v>-1504</v>
      </c>
      <c r="L214" s="11">
        <f>'2022 NSRS (Dec 2020 Method)'!$J23</f>
        <v>1249</v>
      </c>
      <c r="M214" s="11">
        <f>'2022 NSRS (6500 Method)'!$J23</f>
        <v>5061</v>
      </c>
      <c r="N214" s="11">
        <f>'2022 NSRS (Proposed)'!$J23</f>
        <v>3536</v>
      </c>
    </row>
    <row r="215" spans="1:14" x14ac:dyDescent="0.35">
      <c r="A215" t="str">
        <f t="shared" si="14"/>
        <v>Sep</v>
      </c>
      <c r="B215" s="9">
        <f>DATE(2018, MONTH(DATEVALUE('[1]2019 NSRS'!$J$2&amp;" 1")), 1)</f>
        <v>43344</v>
      </c>
      <c r="C215" s="9" t="str">
        <f t="shared" si="15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NSRS'!$K24</f>
        <v>1146</v>
      </c>
      <c r="H215" s="4">
        <f>'2021 NSRS'!$P24</f>
        <v>5074</v>
      </c>
      <c r="I215" s="4"/>
      <c r="J215" s="4"/>
      <c r="K215" s="4">
        <f t="shared" si="16"/>
        <v>-1538</v>
      </c>
      <c r="L215" s="11">
        <f>'2022 NSRS (Dec 2020 Method)'!$J24</f>
        <v>1249</v>
      </c>
      <c r="M215" s="11">
        <f>'2022 NSRS (6500 Method)'!$J24</f>
        <v>5056</v>
      </c>
      <c r="N215" s="11">
        <f>'2022 NSRS (Proposed)'!$J24</f>
        <v>3536</v>
      </c>
    </row>
    <row r="216" spans="1:14" x14ac:dyDescent="0.35">
      <c r="A216" t="str">
        <f t="shared" si="14"/>
        <v>Sep</v>
      </c>
      <c r="B216" s="9">
        <f>DATE(2018, MONTH(DATEVALUE('[1]2019 NSRS'!$J$2&amp;" 1")), 1)</f>
        <v>43344</v>
      </c>
      <c r="C216" s="9" t="str">
        <f t="shared" si="15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NSRS'!$K25</f>
        <v>1026</v>
      </c>
      <c r="H216" s="4">
        <f>'2021 NSRS'!$P25</f>
        <v>5033</v>
      </c>
      <c r="I216" s="4"/>
      <c r="J216" s="4"/>
      <c r="K216" s="4">
        <f t="shared" si="16"/>
        <v>-1568</v>
      </c>
      <c r="L216" s="11">
        <f>'2022 NSRS (Dec 2020 Method)'!$J25</f>
        <v>964</v>
      </c>
      <c r="M216" s="11">
        <f>'2022 NSRS (6500 Method)'!$J25</f>
        <v>5025</v>
      </c>
      <c r="N216" s="11">
        <f>'2022 NSRS (Proposed)'!$J25</f>
        <v>3465</v>
      </c>
    </row>
    <row r="217" spans="1:14" x14ac:dyDescent="0.35">
      <c r="A217" t="str">
        <f t="shared" si="14"/>
        <v>Sep</v>
      </c>
      <c r="B217" s="9">
        <f>DATE(2018, MONTH(DATEVALUE('[1]2019 NSRS'!$J$2&amp;" 1")), 1)</f>
        <v>43344</v>
      </c>
      <c r="C217" s="9" t="str">
        <f t="shared" si="15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NSRS'!$K26</f>
        <v>1026</v>
      </c>
      <c r="H217" s="4">
        <f>'2021 NSRS'!$P26</f>
        <v>5043</v>
      </c>
      <c r="I217" s="4"/>
      <c r="J217" s="4"/>
      <c r="K217" s="4">
        <f t="shared" si="16"/>
        <v>-1578</v>
      </c>
      <c r="L217" s="11">
        <f>'2022 NSRS (Dec 2020 Method)'!$J26</f>
        <v>964</v>
      </c>
      <c r="M217" s="11">
        <f>'2022 NSRS (6500 Method)'!$J26</f>
        <v>5020</v>
      </c>
      <c r="N217" s="11">
        <f>'2022 NSRS (Proposed)'!$J26</f>
        <v>3465</v>
      </c>
    </row>
    <row r="218" spans="1:14" x14ac:dyDescent="0.35">
      <c r="A218" t="str">
        <f t="shared" si="14"/>
        <v>Oct</v>
      </c>
      <c r="B218" s="9">
        <f>DATE(2018, MONTH(DATEVALUE('[1]2019 NSRS'!$K$2&amp;" 1")), 1)</f>
        <v>43374</v>
      </c>
      <c r="C218" s="9" t="str">
        <f t="shared" si="15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NSRS'!$L3</f>
        <v>1158</v>
      </c>
      <c r="H218" s="4">
        <f>'2021 NSRS'!$Q3</f>
        <v>5052</v>
      </c>
      <c r="I218" s="4"/>
      <c r="J218" s="4"/>
      <c r="K218" s="4">
        <f t="shared" si="16"/>
        <v>-1281</v>
      </c>
      <c r="L218" s="11">
        <f>'2022 NSRS (Dec 2020 Method)'!$K3</f>
        <v>1582</v>
      </c>
      <c r="M218" s="11">
        <f>'2022 NSRS (6500 Method)'!$K3</f>
        <v>5007</v>
      </c>
      <c r="N218" s="11">
        <f>'2022 NSRS (Proposed)'!$K3</f>
        <v>3771</v>
      </c>
    </row>
    <row r="219" spans="1:14" x14ac:dyDescent="0.35">
      <c r="A219" t="str">
        <f t="shared" si="14"/>
        <v>Oct</v>
      </c>
      <c r="B219" s="9">
        <f>DATE(2018, MONTH(DATEVALUE('[1]2019 NSRS'!$K$2&amp;" 1")), 1)</f>
        <v>43374</v>
      </c>
      <c r="C219" s="9" t="str">
        <f t="shared" si="15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NSRS'!$L4</f>
        <v>1158</v>
      </c>
      <c r="H219" s="4">
        <f>'2021 NSRS'!$Q4</f>
        <v>5043</v>
      </c>
      <c r="I219" s="4"/>
      <c r="J219" s="4"/>
      <c r="K219" s="4">
        <f t="shared" si="16"/>
        <v>-1272</v>
      </c>
      <c r="L219" s="11">
        <f>'2022 NSRS (Dec 2020 Method)'!$K4</f>
        <v>1582</v>
      </c>
      <c r="M219" s="11">
        <f>'2022 NSRS (6500 Method)'!$K4</f>
        <v>5042</v>
      </c>
      <c r="N219" s="11">
        <f>'2022 NSRS (Proposed)'!$K4</f>
        <v>3771</v>
      </c>
    </row>
    <row r="220" spans="1:14" x14ac:dyDescent="0.35">
      <c r="A220" t="str">
        <f t="shared" si="14"/>
        <v>Oct</v>
      </c>
      <c r="B220" s="9">
        <f>DATE(2018, MONTH(DATEVALUE('[1]2019 NSRS'!$K$2&amp;" 1")), 1)</f>
        <v>43374</v>
      </c>
      <c r="C220" s="9" t="str">
        <f t="shared" si="15"/>
        <v>b. HE3-6</v>
      </c>
      <c r="D220">
        <v>3</v>
      </c>
      <c r="E220" t="s">
        <v>15</v>
      </c>
      <c r="F220" s="4">
        <f>'2020 NSRS'!$K5</f>
        <v>1517</v>
      </c>
      <c r="G220" s="4">
        <f>'2021 NSRS'!$L5</f>
        <v>1555</v>
      </c>
      <c r="H220" s="4">
        <f>'2021 NSRS'!$Q5</f>
        <v>5036</v>
      </c>
      <c r="I220" s="4"/>
      <c r="J220" s="4"/>
      <c r="K220" s="4">
        <f t="shared" si="16"/>
        <v>-1344</v>
      </c>
      <c r="L220" s="11">
        <f>'2022 NSRS (Dec 2020 Method)'!$K5</f>
        <v>1535</v>
      </c>
      <c r="M220" s="11">
        <f>'2022 NSRS (6500 Method)'!$K5</f>
        <v>5047</v>
      </c>
      <c r="N220" s="11">
        <f>'2022 NSRS (Proposed)'!$K5</f>
        <v>3692</v>
      </c>
    </row>
    <row r="221" spans="1:14" x14ac:dyDescent="0.35">
      <c r="A221" t="str">
        <f t="shared" si="14"/>
        <v>Oct</v>
      </c>
      <c r="B221" s="9">
        <f>DATE(2018, MONTH(DATEVALUE('[1]2019 NSRS'!$K$2&amp;" 1")), 1)</f>
        <v>43374</v>
      </c>
      <c r="C221" s="9" t="str">
        <f t="shared" si="15"/>
        <v>b. HE3-6</v>
      </c>
      <c r="D221">
        <v>4</v>
      </c>
      <c r="E221" t="s">
        <v>15</v>
      </c>
      <c r="F221" s="4">
        <f>'2020 NSRS'!$K6</f>
        <v>1517</v>
      </c>
      <c r="G221" s="4">
        <f>'2021 NSRS'!$L6</f>
        <v>1555</v>
      </c>
      <c r="H221" s="4">
        <f>'2021 NSRS'!$Q6</f>
        <v>5013</v>
      </c>
      <c r="I221" s="4"/>
      <c r="J221" s="4"/>
      <c r="K221" s="4">
        <f t="shared" si="16"/>
        <v>-1321</v>
      </c>
      <c r="L221" s="11">
        <f>'2022 NSRS (Dec 2020 Method)'!$K6</f>
        <v>1535</v>
      </c>
      <c r="M221" s="11">
        <f>'2022 NSRS (6500 Method)'!$K6</f>
        <v>4998</v>
      </c>
      <c r="N221" s="11">
        <f>'2022 NSRS (Proposed)'!$K6</f>
        <v>3692</v>
      </c>
    </row>
    <row r="222" spans="1:14" x14ac:dyDescent="0.35">
      <c r="A222" t="str">
        <f t="shared" si="14"/>
        <v>Oct</v>
      </c>
      <c r="B222" s="9">
        <f>DATE(2018, MONTH(DATEVALUE('[1]2019 NSRS'!$K$2&amp;" 1")), 1)</f>
        <v>43374</v>
      </c>
      <c r="C222" s="9" t="str">
        <f t="shared" si="15"/>
        <v>b. HE3-6</v>
      </c>
      <c r="D222">
        <v>5</v>
      </c>
      <c r="E222" t="s">
        <v>15</v>
      </c>
      <c r="F222" s="4">
        <f>'2020 NSRS'!$K7</f>
        <v>1517</v>
      </c>
      <c r="G222" s="4">
        <f>'2021 NSRS'!$L7</f>
        <v>1555</v>
      </c>
      <c r="H222" s="4">
        <f>'2021 NSRS'!$Q7</f>
        <v>4949</v>
      </c>
      <c r="I222" s="4"/>
      <c r="J222" s="4"/>
      <c r="K222" s="4">
        <f t="shared" si="16"/>
        <v>-1257</v>
      </c>
      <c r="L222" s="11">
        <f>'2022 NSRS (Dec 2020 Method)'!$K7</f>
        <v>1535</v>
      </c>
      <c r="M222" s="11">
        <f>'2022 NSRS (6500 Method)'!$K7</f>
        <v>4952</v>
      </c>
      <c r="N222" s="11">
        <f>'2022 NSRS (Proposed)'!$K7</f>
        <v>3692</v>
      </c>
    </row>
    <row r="223" spans="1:14" x14ac:dyDescent="0.35">
      <c r="A223" t="str">
        <f t="shared" si="14"/>
        <v>Oct</v>
      </c>
      <c r="B223" s="9">
        <f>DATE(2018, MONTH(DATEVALUE('[1]2019 NSRS'!$K$2&amp;" 1")), 1)</f>
        <v>43374</v>
      </c>
      <c r="C223" s="9" t="str">
        <f t="shared" si="15"/>
        <v>b. HE3-6</v>
      </c>
      <c r="D223">
        <v>6</v>
      </c>
      <c r="E223" t="s">
        <v>15</v>
      </c>
      <c r="F223" s="4">
        <f>'2020 NSRS'!$K8</f>
        <v>1517</v>
      </c>
      <c r="G223" s="4">
        <f>'2021 NSRS'!$L8</f>
        <v>1555</v>
      </c>
      <c r="H223" s="4">
        <f>'2021 NSRS'!$Q8</f>
        <v>4789</v>
      </c>
      <c r="I223" s="4"/>
      <c r="J223" s="4"/>
      <c r="K223" s="4">
        <f t="shared" si="16"/>
        <v>-1097</v>
      </c>
      <c r="L223" s="11">
        <f>'2022 NSRS (Dec 2020 Method)'!$K8</f>
        <v>1535</v>
      </c>
      <c r="M223" s="11">
        <f>'2022 NSRS (6500 Method)'!$K8</f>
        <v>4836</v>
      </c>
      <c r="N223" s="11">
        <f>'2022 NSRS (Proposed)'!$K8</f>
        <v>3692</v>
      </c>
    </row>
    <row r="224" spans="1:14" x14ac:dyDescent="0.35">
      <c r="A224" t="str">
        <f t="shared" si="14"/>
        <v>Oct</v>
      </c>
      <c r="B224" s="9">
        <f>DATE(2018, MONTH(DATEVALUE('[1]2019 NSRS'!$K$2&amp;" 1")), 1)</f>
        <v>43374</v>
      </c>
      <c r="C224" s="9" t="str">
        <f t="shared" si="15"/>
        <v>c. HE7-10</v>
      </c>
      <c r="D224">
        <v>7</v>
      </c>
      <c r="E224" t="s">
        <v>15</v>
      </c>
      <c r="F224" s="4">
        <f>'2020 NSRS'!$K9</f>
        <v>1858</v>
      </c>
      <c r="G224" s="4">
        <f>'2021 NSRS'!$L9</f>
        <v>2012</v>
      </c>
      <c r="H224" s="4">
        <f>'2021 NSRS'!$Q9</f>
        <v>4680</v>
      </c>
      <c r="I224" s="4"/>
      <c r="J224" s="4"/>
      <c r="K224" s="4">
        <f t="shared" si="16"/>
        <v>-543</v>
      </c>
      <c r="L224" s="11">
        <f>'2022 NSRS (Dec 2020 Method)'!$K9</f>
        <v>2199</v>
      </c>
      <c r="M224" s="11">
        <f>'2022 NSRS (6500 Method)'!$K9</f>
        <v>4684</v>
      </c>
      <c r="N224" s="11">
        <f>'2022 NSRS (Proposed)'!$K9</f>
        <v>4137</v>
      </c>
    </row>
    <row r="225" spans="1:14" x14ac:dyDescent="0.35">
      <c r="A225" t="str">
        <f t="shared" si="14"/>
        <v>Oct</v>
      </c>
      <c r="B225" s="9">
        <f>DATE(2018, MONTH(DATEVALUE('[1]2019 NSRS'!$K$2&amp;" 1")), 1)</f>
        <v>43374</v>
      </c>
      <c r="C225" s="9" t="str">
        <f t="shared" si="15"/>
        <v>c. HE7-10</v>
      </c>
      <c r="D225">
        <v>8</v>
      </c>
      <c r="E225" t="s">
        <v>15</v>
      </c>
      <c r="F225" s="4">
        <f>'2020 NSRS'!$K10</f>
        <v>1858</v>
      </c>
      <c r="G225" s="4">
        <f>'2021 NSRS'!$L10</f>
        <v>2012</v>
      </c>
      <c r="H225" s="4">
        <f>'2021 NSRS'!$Q10</f>
        <v>4872</v>
      </c>
      <c r="I225" s="4"/>
      <c r="J225" s="4"/>
      <c r="K225" s="4">
        <f t="shared" si="16"/>
        <v>-735</v>
      </c>
      <c r="L225" s="11">
        <f>'2022 NSRS (Dec 2020 Method)'!$K10</f>
        <v>2199</v>
      </c>
      <c r="M225" s="11">
        <f>'2022 NSRS (6500 Method)'!$K10</f>
        <v>4854</v>
      </c>
      <c r="N225" s="11">
        <f>'2022 NSRS (Proposed)'!$K10</f>
        <v>4137</v>
      </c>
    </row>
    <row r="226" spans="1:14" x14ac:dyDescent="0.35">
      <c r="A226" t="str">
        <f t="shared" si="14"/>
        <v>Oct</v>
      </c>
      <c r="B226" s="9">
        <f>DATE(2018, MONTH(DATEVALUE('[1]2019 NSRS'!$K$2&amp;" 1")), 1)</f>
        <v>43374</v>
      </c>
      <c r="C226" s="9" t="str">
        <f t="shared" si="15"/>
        <v>c. HE7-10</v>
      </c>
      <c r="D226">
        <v>9</v>
      </c>
      <c r="E226" t="s">
        <v>15</v>
      </c>
      <c r="F226" s="4">
        <f>'2020 NSRS'!$K11</f>
        <v>1858</v>
      </c>
      <c r="G226" s="4">
        <f>'2021 NSRS'!$L11</f>
        <v>2012</v>
      </c>
      <c r="H226" s="4">
        <f>'2021 NSRS'!$Q11</f>
        <v>4839</v>
      </c>
      <c r="I226" s="4"/>
      <c r="J226" s="4"/>
      <c r="K226" s="4">
        <f t="shared" si="16"/>
        <v>-702</v>
      </c>
      <c r="L226" s="11">
        <f>'2022 NSRS (Dec 2020 Method)'!$K11</f>
        <v>2199</v>
      </c>
      <c r="M226" s="11">
        <f>'2022 NSRS (6500 Method)'!$K11</f>
        <v>4877</v>
      </c>
      <c r="N226" s="11">
        <f>'2022 NSRS (Proposed)'!$K11</f>
        <v>4137</v>
      </c>
    </row>
    <row r="227" spans="1:14" x14ac:dyDescent="0.35">
      <c r="A227" t="str">
        <f t="shared" si="14"/>
        <v>Oct</v>
      </c>
      <c r="B227" s="9">
        <f>DATE(2018, MONTH(DATEVALUE('[1]2019 NSRS'!$K$2&amp;" 1")), 1)</f>
        <v>43374</v>
      </c>
      <c r="C227" s="9" t="str">
        <f t="shared" si="15"/>
        <v>c. HE7-10</v>
      </c>
      <c r="D227">
        <v>10</v>
      </c>
      <c r="E227" t="s">
        <v>15</v>
      </c>
      <c r="F227" s="4">
        <f>'2020 NSRS'!$K12</f>
        <v>1858</v>
      </c>
      <c r="G227" s="4">
        <f>'2021 NSRS'!$L12</f>
        <v>2012</v>
      </c>
      <c r="H227" s="4">
        <f>'2021 NSRS'!$Q12</f>
        <v>4799</v>
      </c>
      <c r="I227" s="4"/>
      <c r="J227" s="4"/>
      <c r="K227" s="4">
        <f t="shared" si="16"/>
        <v>-662</v>
      </c>
      <c r="L227" s="11">
        <f>'2022 NSRS (Dec 2020 Method)'!$K12</f>
        <v>2199</v>
      </c>
      <c r="M227" s="11">
        <f>'2022 NSRS (6500 Method)'!$K12</f>
        <v>4760</v>
      </c>
      <c r="N227" s="11">
        <f>'2022 NSRS (Proposed)'!$K12</f>
        <v>4137</v>
      </c>
    </row>
    <row r="228" spans="1:14" x14ac:dyDescent="0.35">
      <c r="A228" t="str">
        <f t="shared" si="14"/>
        <v>Oct</v>
      </c>
      <c r="B228" s="9">
        <f>DATE(2018, MONTH(DATEVALUE('[1]2019 NSRS'!$K$2&amp;" 1")), 1)</f>
        <v>43374</v>
      </c>
      <c r="C228" s="9" t="str">
        <f t="shared" si="15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NSRS'!$L13</f>
        <v>1695</v>
      </c>
      <c r="H228" s="4">
        <f>'2021 NSRS'!$Q13</f>
        <v>4730</v>
      </c>
      <c r="I228" s="4"/>
      <c r="J228" s="4"/>
      <c r="K228" s="4">
        <f t="shared" si="16"/>
        <v>252</v>
      </c>
      <c r="L228" s="11">
        <f>'2022 NSRS (Dec 2020 Method)'!$K13</f>
        <v>2669</v>
      </c>
      <c r="M228" s="11">
        <f>'2022 NSRS (6500 Method)'!$K13</f>
        <v>4734</v>
      </c>
      <c r="N228" s="11">
        <f>'2022 NSRS (Proposed)'!$K13</f>
        <v>4982</v>
      </c>
    </row>
    <row r="229" spans="1:14" x14ac:dyDescent="0.35">
      <c r="A229" t="str">
        <f t="shared" si="14"/>
        <v>Oct</v>
      </c>
      <c r="B229" s="9">
        <f>DATE(2018, MONTH(DATEVALUE('[1]2019 NSRS'!$K$2&amp;" 1")), 1)</f>
        <v>43374</v>
      </c>
      <c r="C229" s="9" t="str">
        <f t="shared" si="15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NSRS'!$L14</f>
        <v>1695</v>
      </c>
      <c r="H229" s="4">
        <f>'2021 NSRS'!$Q14</f>
        <v>4709</v>
      </c>
      <c r="I229" s="4"/>
      <c r="J229" s="4"/>
      <c r="K229" s="4">
        <f t="shared" si="16"/>
        <v>273</v>
      </c>
      <c r="L229" s="11">
        <f>'2022 NSRS (Dec 2020 Method)'!$K14</f>
        <v>2669</v>
      </c>
      <c r="M229" s="11">
        <f>'2022 NSRS (6500 Method)'!$K14</f>
        <v>4692</v>
      </c>
      <c r="N229" s="11">
        <f>'2022 NSRS (Proposed)'!$K14</f>
        <v>4982</v>
      </c>
    </row>
    <row r="230" spans="1:14" x14ac:dyDescent="0.35">
      <c r="A230" t="str">
        <f t="shared" si="14"/>
        <v>Oct</v>
      </c>
      <c r="B230" s="9">
        <f>DATE(2018, MONTH(DATEVALUE('[1]2019 NSRS'!$K$2&amp;" 1")), 1)</f>
        <v>43374</v>
      </c>
      <c r="C230" s="9" t="str">
        <f t="shared" si="15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NSRS'!$L15</f>
        <v>1695</v>
      </c>
      <c r="H230" s="4">
        <f>'2021 NSRS'!$Q15</f>
        <v>4652</v>
      </c>
      <c r="I230" s="4"/>
      <c r="J230" s="4"/>
      <c r="K230" s="4">
        <f t="shared" si="16"/>
        <v>786</v>
      </c>
      <c r="L230" s="11">
        <f>'2022 NSRS (Dec 2020 Method)'!$K15</f>
        <v>2669</v>
      </c>
      <c r="M230" s="11">
        <f>'2022 NSRS (6500 Method)'!$K15</f>
        <v>4721</v>
      </c>
      <c r="N230" s="11">
        <f>'2022 NSRS (Proposed)'!$K15</f>
        <v>5438</v>
      </c>
    </row>
    <row r="231" spans="1:14" x14ac:dyDescent="0.35">
      <c r="A231" t="str">
        <f t="shared" si="14"/>
        <v>Oct</v>
      </c>
      <c r="B231" s="9">
        <f>DATE(2018, MONTH(DATEVALUE('[1]2019 NSRS'!$K$2&amp;" 1")), 1)</f>
        <v>43374</v>
      </c>
      <c r="C231" s="9" t="str">
        <f t="shared" si="15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NSRS'!$L16</f>
        <v>1695</v>
      </c>
      <c r="H231" s="4">
        <f>'2021 NSRS'!$Q16</f>
        <v>4778</v>
      </c>
      <c r="I231" s="4"/>
      <c r="J231" s="4"/>
      <c r="K231" s="4">
        <f t="shared" si="16"/>
        <v>660</v>
      </c>
      <c r="L231" s="11">
        <f>'2022 NSRS (Dec 2020 Method)'!$K16</f>
        <v>2669</v>
      </c>
      <c r="M231" s="11">
        <f>'2022 NSRS (6500 Method)'!$K16</f>
        <v>4763</v>
      </c>
      <c r="N231" s="11">
        <f>'2022 NSRS (Proposed)'!$K16</f>
        <v>5438</v>
      </c>
    </row>
    <row r="232" spans="1:14" x14ac:dyDescent="0.35">
      <c r="A232" t="str">
        <f t="shared" si="14"/>
        <v>Oct</v>
      </c>
      <c r="B232" s="9">
        <f>DATE(2018, MONTH(DATEVALUE('[1]2019 NSRS'!$K$2&amp;" 1")), 1)</f>
        <v>43374</v>
      </c>
      <c r="C232" s="9" t="str">
        <f t="shared" si="15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NSRS'!$L17</f>
        <v>1555</v>
      </c>
      <c r="H232" s="4">
        <f>'2021 NSRS'!$Q17</f>
        <v>4792</v>
      </c>
      <c r="I232" s="4"/>
      <c r="J232" s="4"/>
      <c r="K232" s="4">
        <f t="shared" si="16"/>
        <v>0</v>
      </c>
      <c r="L232" s="11">
        <f>'2022 NSRS (Dec 2020 Method)'!$K17</f>
        <v>2245</v>
      </c>
      <c r="M232" s="11">
        <f>'2022 NSRS (6500 Method)'!$K17</f>
        <v>4796</v>
      </c>
      <c r="N232" s="11">
        <f>'2022 NSRS (Proposed)'!$K17</f>
        <v>4792</v>
      </c>
    </row>
    <row r="233" spans="1:14" x14ac:dyDescent="0.35">
      <c r="A233" t="str">
        <f t="shared" si="14"/>
        <v>Oct</v>
      </c>
      <c r="B233" s="9">
        <f>DATE(2018, MONTH(DATEVALUE('[1]2019 NSRS'!$K$2&amp;" 1")), 1)</f>
        <v>43374</v>
      </c>
      <c r="C233" s="9" t="str">
        <f t="shared" si="15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NSRS'!$L18</f>
        <v>1555</v>
      </c>
      <c r="H233" s="4">
        <f>'2021 NSRS'!$Q18</f>
        <v>4854</v>
      </c>
      <c r="I233" s="4"/>
      <c r="J233" s="4"/>
      <c r="K233" s="4">
        <f t="shared" si="16"/>
        <v>-62</v>
      </c>
      <c r="L233" s="11">
        <f>'2022 NSRS (Dec 2020 Method)'!$K18</f>
        <v>2245</v>
      </c>
      <c r="M233" s="11">
        <f>'2022 NSRS (6500 Method)'!$K18</f>
        <v>4775</v>
      </c>
      <c r="N233" s="11">
        <f>'2022 NSRS (Proposed)'!$K18</f>
        <v>4792</v>
      </c>
    </row>
    <row r="234" spans="1:14" x14ac:dyDescent="0.35">
      <c r="A234" t="str">
        <f t="shared" si="14"/>
        <v>Oct</v>
      </c>
      <c r="B234" s="9">
        <f>DATE(2018, MONTH(DATEVALUE('[1]2019 NSRS'!$K$2&amp;" 1")), 1)</f>
        <v>43374</v>
      </c>
      <c r="C234" s="9" t="str">
        <f t="shared" si="15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NSRS'!$L19</f>
        <v>1555</v>
      </c>
      <c r="H234" s="4">
        <f>'2021 NSRS'!$Q19</f>
        <v>4824</v>
      </c>
      <c r="I234" s="4"/>
      <c r="J234" s="4"/>
      <c r="K234" s="4">
        <f t="shared" si="16"/>
        <v>-32</v>
      </c>
      <c r="L234" s="11">
        <f>'2022 NSRS (Dec 2020 Method)'!$K19</f>
        <v>2245</v>
      </c>
      <c r="M234" s="11">
        <f>'2022 NSRS (6500 Method)'!$K19</f>
        <v>4814</v>
      </c>
      <c r="N234" s="11">
        <f>'2022 NSRS (Proposed)'!$K19</f>
        <v>4792</v>
      </c>
    </row>
    <row r="235" spans="1:14" x14ac:dyDescent="0.35">
      <c r="A235" t="str">
        <f t="shared" ref="A235:A265" si="17">TEXT(B235, "mmm")</f>
        <v>Oct</v>
      </c>
      <c r="B235" s="9">
        <f>DATE(2018, MONTH(DATEVALUE('[1]2019 NSRS'!$K$2&amp;" 1")), 1)</f>
        <v>43374</v>
      </c>
      <c r="C235" s="9" t="str">
        <f t="shared" si="15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NSRS'!$L20</f>
        <v>1555</v>
      </c>
      <c r="H235" s="4">
        <f>'2021 NSRS'!$Q20</f>
        <v>4826</v>
      </c>
      <c r="I235" s="4"/>
      <c r="J235" s="4"/>
      <c r="K235" s="4">
        <f t="shared" si="16"/>
        <v>-34</v>
      </c>
      <c r="L235" s="11">
        <f>'2022 NSRS (Dec 2020 Method)'!$K20</f>
        <v>2245</v>
      </c>
      <c r="M235" s="11">
        <f>'2022 NSRS (6500 Method)'!$K20</f>
        <v>4694</v>
      </c>
      <c r="N235" s="11">
        <f>'2022 NSRS (Proposed)'!$K20</f>
        <v>4792</v>
      </c>
    </row>
    <row r="236" spans="1:14" x14ac:dyDescent="0.35">
      <c r="A236" t="str">
        <f t="shared" si="17"/>
        <v>Oct</v>
      </c>
      <c r="B236" s="9">
        <f>DATE(2018, MONTH(DATEVALUE('[1]2019 NSRS'!$K$2&amp;" 1")), 1)</f>
        <v>43374</v>
      </c>
      <c r="C236" s="9" t="str">
        <f t="shared" si="15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NSRS'!$L21</f>
        <v>1144</v>
      </c>
      <c r="H236" s="4">
        <f>'2021 NSRS'!$Q21</f>
        <v>4863</v>
      </c>
      <c r="I236" s="4"/>
      <c r="J236" s="4"/>
      <c r="K236" s="4">
        <f t="shared" si="16"/>
        <v>-457</v>
      </c>
      <c r="L236" s="11">
        <f>'2022 NSRS (Dec 2020 Method)'!$K21</f>
        <v>1591</v>
      </c>
      <c r="M236" s="11">
        <f>'2022 NSRS (6500 Method)'!$K21</f>
        <v>4666</v>
      </c>
      <c r="N236" s="11">
        <f>'2022 NSRS (Proposed)'!$K21</f>
        <v>4406</v>
      </c>
    </row>
    <row r="237" spans="1:14" x14ac:dyDescent="0.35">
      <c r="A237" t="str">
        <f t="shared" si="17"/>
        <v>Oct</v>
      </c>
      <c r="B237" s="9">
        <f>DATE(2018, MONTH(DATEVALUE('[1]2019 NSRS'!$K$2&amp;" 1")), 1)</f>
        <v>43374</v>
      </c>
      <c r="C237" s="9" t="str">
        <f t="shared" si="15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NSRS'!$L22</f>
        <v>1144</v>
      </c>
      <c r="H237" s="4">
        <f>'2021 NSRS'!$Q22</f>
        <v>4975</v>
      </c>
      <c r="I237" s="4"/>
      <c r="J237" s="4"/>
      <c r="K237" s="4">
        <f t="shared" si="16"/>
        <v>-569</v>
      </c>
      <c r="L237" s="11">
        <f>'2022 NSRS (Dec 2020 Method)'!$K22</f>
        <v>1591</v>
      </c>
      <c r="M237" s="11">
        <f>'2022 NSRS (6500 Method)'!$K22</f>
        <v>4948</v>
      </c>
      <c r="N237" s="11">
        <f>'2022 NSRS (Proposed)'!$K22</f>
        <v>4406</v>
      </c>
    </row>
    <row r="238" spans="1:14" x14ac:dyDescent="0.35">
      <c r="A238" t="str">
        <f t="shared" si="17"/>
        <v>Oct</v>
      </c>
      <c r="B238" s="9">
        <f>DATE(2018, MONTH(DATEVALUE('[1]2019 NSRS'!$K$2&amp;" 1")), 1)</f>
        <v>43374</v>
      </c>
      <c r="C238" s="9" t="str">
        <f t="shared" si="15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NSRS'!$L23</f>
        <v>1144</v>
      </c>
      <c r="H238" s="4">
        <f>'2021 NSRS'!$Q23</f>
        <v>4946</v>
      </c>
      <c r="I238" s="4"/>
      <c r="J238" s="4"/>
      <c r="K238" s="4">
        <f t="shared" si="16"/>
        <v>-540</v>
      </c>
      <c r="L238" s="11">
        <f>'2022 NSRS (Dec 2020 Method)'!$K23</f>
        <v>1591</v>
      </c>
      <c r="M238" s="11">
        <f>'2022 NSRS (6500 Method)'!$K23</f>
        <v>4994</v>
      </c>
      <c r="N238" s="11">
        <f>'2022 NSRS (Proposed)'!$K23</f>
        <v>4406</v>
      </c>
    </row>
    <row r="239" spans="1:14" x14ac:dyDescent="0.35">
      <c r="A239" t="str">
        <f t="shared" si="17"/>
        <v>Oct</v>
      </c>
      <c r="B239" s="9">
        <f>DATE(2018, MONTH(DATEVALUE('[1]2019 NSRS'!$K$2&amp;" 1")), 1)</f>
        <v>43374</v>
      </c>
      <c r="C239" s="9" t="str">
        <f t="shared" si="15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NSRS'!$L24</f>
        <v>1144</v>
      </c>
      <c r="H239" s="4">
        <f>'2021 NSRS'!$Q24</f>
        <v>5031</v>
      </c>
      <c r="I239" s="4"/>
      <c r="J239" s="4"/>
      <c r="K239" s="4">
        <f t="shared" si="16"/>
        <v>-625</v>
      </c>
      <c r="L239" s="11">
        <f>'2022 NSRS (Dec 2020 Method)'!$K24</f>
        <v>1591</v>
      </c>
      <c r="M239" s="11">
        <f>'2022 NSRS (6500 Method)'!$K24</f>
        <v>5058</v>
      </c>
      <c r="N239" s="11">
        <f>'2022 NSRS (Proposed)'!$K24</f>
        <v>4406</v>
      </c>
    </row>
    <row r="240" spans="1:14" x14ac:dyDescent="0.35">
      <c r="A240" t="str">
        <f t="shared" si="17"/>
        <v>Oct</v>
      </c>
      <c r="B240" s="9">
        <f>DATE(2018, MONTH(DATEVALUE('[1]2019 NSRS'!$K$2&amp;" 1")), 1)</f>
        <v>43374</v>
      </c>
      <c r="C240" s="9" t="str">
        <f t="shared" si="15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NSRS'!$L25</f>
        <v>1158</v>
      </c>
      <c r="H240" s="4">
        <f>'2021 NSRS'!$Q25</f>
        <v>5021</v>
      </c>
      <c r="I240" s="4"/>
      <c r="J240" s="4"/>
      <c r="K240" s="4">
        <f t="shared" si="16"/>
        <v>-423</v>
      </c>
      <c r="L240" s="11">
        <f>'2022 NSRS (Dec 2020 Method)'!$K25</f>
        <v>1582</v>
      </c>
      <c r="M240" s="11">
        <f>'2022 NSRS (6500 Method)'!$K25</f>
        <v>5060</v>
      </c>
      <c r="N240" s="11">
        <f>'2022 NSRS (Proposed)'!$K25</f>
        <v>4598</v>
      </c>
    </row>
    <row r="241" spans="1:14" x14ac:dyDescent="0.35">
      <c r="A241" t="str">
        <f t="shared" si="17"/>
        <v>Oct</v>
      </c>
      <c r="B241" s="9">
        <f>DATE(2018, MONTH(DATEVALUE('[1]2019 NSRS'!$K$2&amp;" 1")), 1)</f>
        <v>43374</v>
      </c>
      <c r="C241" s="9" t="str">
        <f t="shared" si="15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NSRS'!$L26</f>
        <v>1158</v>
      </c>
      <c r="H241" s="4">
        <f>'2021 NSRS'!$Q26</f>
        <v>5049</v>
      </c>
      <c r="I241" s="4"/>
      <c r="J241" s="4"/>
      <c r="K241" s="4">
        <f t="shared" si="16"/>
        <v>-451</v>
      </c>
      <c r="L241" s="11">
        <f>'2022 NSRS (Dec 2020 Method)'!$K26</f>
        <v>1582</v>
      </c>
      <c r="M241" s="11">
        <f>'2022 NSRS (6500 Method)'!$K26</f>
        <v>5038</v>
      </c>
      <c r="N241" s="11">
        <f>'2022 NSRS (Proposed)'!$K26</f>
        <v>4598</v>
      </c>
    </row>
    <row r="242" spans="1:14" x14ac:dyDescent="0.35">
      <c r="A242" t="str">
        <f t="shared" si="17"/>
        <v>Nov</v>
      </c>
      <c r="B242" s="9">
        <f>DATE(2018, MONTH(DATEVALUE('[1]2019 NSRS'!$L$2&amp;" 1")), 1)</f>
        <v>43405</v>
      </c>
      <c r="C242" s="9" t="str">
        <f t="shared" si="15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NSRS'!$M3</f>
        <v>1268</v>
      </c>
      <c r="H242" s="4">
        <f>'2021 NSRS'!$R3</f>
        <v>5033</v>
      </c>
      <c r="I242" s="4"/>
      <c r="J242" s="4"/>
      <c r="K242" s="4" t="e">
        <f t="shared" si="16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7"/>
        <v>Nov</v>
      </c>
      <c r="B243" s="9">
        <f>DATE(2018, MONTH(DATEVALUE('[1]2019 NSRS'!$L$2&amp;" 1")), 1)</f>
        <v>43405</v>
      </c>
      <c r="C243" s="9" t="str">
        <f t="shared" si="15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NSRS'!$M4</f>
        <v>1268</v>
      </c>
      <c r="H243" s="4">
        <f>'2021 NSRS'!$R4</f>
        <v>5017</v>
      </c>
      <c r="I243" s="4"/>
      <c r="J243" s="4"/>
      <c r="K243" s="4" t="e">
        <f t="shared" si="16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7"/>
        <v>Nov</v>
      </c>
      <c r="B244" s="9">
        <f>DATE(2018, MONTH(DATEVALUE('[1]2019 NSRS'!$L$2&amp;" 1")), 1)</f>
        <v>43405</v>
      </c>
      <c r="C244" s="9" t="str">
        <f t="shared" si="15"/>
        <v>b. HE3-6</v>
      </c>
      <c r="D244">
        <v>3</v>
      </c>
      <c r="E244" t="s">
        <v>15</v>
      </c>
      <c r="F244" s="4">
        <f>'2020 NSRS'!$L5</f>
        <v>1499</v>
      </c>
      <c r="G244" s="4">
        <f>'2021 NSRS'!$M5</f>
        <v>1347</v>
      </c>
      <c r="H244" s="4">
        <f>'2021 NSRS'!$R5</f>
        <v>4991</v>
      </c>
      <c r="I244" s="4"/>
      <c r="J244" s="4"/>
      <c r="K244" s="4" t="e">
        <f t="shared" si="16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7"/>
        <v>Nov</v>
      </c>
      <c r="B245" s="9">
        <f>DATE(2018, MONTH(DATEVALUE('[1]2019 NSRS'!$L$2&amp;" 1")), 1)</f>
        <v>43405</v>
      </c>
      <c r="C245" s="9" t="str">
        <f t="shared" si="15"/>
        <v>b. HE3-6</v>
      </c>
      <c r="D245">
        <v>4</v>
      </c>
      <c r="E245" t="s">
        <v>15</v>
      </c>
      <c r="F245" s="4">
        <f>'2020 NSRS'!$L6</f>
        <v>1499</v>
      </c>
      <c r="G245" s="4">
        <f>'2021 NSRS'!$M6</f>
        <v>1347</v>
      </c>
      <c r="H245" s="4">
        <f>'2021 NSRS'!$R6</f>
        <v>4949</v>
      </c>
      <c r="I245" s="4"/>
      <c r="J245" s="4"/>
      <c r="K245" s="4" t="e">
        <f t="shared" si="16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7"/>
        <v>Nov</v>
      </c>
      <c r="B246" s="9">
        <f>DATE(2018, MONTH(DATEVALUE('[1]2019 NSRS'!$L$2&amp;" 1")), 1)</f>
        <v>43405</v>
      </c>
      <c r="C246" s="9" t="str">
        <f t="shared" si="15"/>
        <v>b. HE3-6</v>
      </c>
      <c r="D246">
        <v>5</v>
      </c>
      <c r="E246" t="s">
        <v>15</v>
      </c>
      <c r="F246" s="4">
        <f>'2020 NSRS'!$L7</f>
        <v>1499</v>
      </c>
      <c r="G246" s="4">
        <f>'2021 NSRS'!$M7</f>
        <v>1347</v>
      </c>
      <c r="H246" s="4">
        <f>'2021 NSRS'!$R7</f>
        <v>4895</v>
      </c>
      <c r="I246" s="4"/>
      <c r="J246" s="4"/>
      <c r="K246" s="4" t="e">
        <f t="shared" si="16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7"/>
        <v>Nov</v>
      </c>
      <c r="B247" s="9">
        <f>DATE(2018, MONTH(DATEVALUE('[1]2019 NSRS'!$L$2&amp;" 1")), 1)</f>
        <v>43405</v>
      </c>
      <c r="C247" s="9" t="str">
        <f t="shared" si="15"/>
        <v>b. HE3-6</v>
      </c>
      <c r="D247">
        <v>6</v>
      </c>
      <c r="E247" t="s">
        <v>15</v>
      </c>
      <c r="F247" s="4">
        <f>'2020 NSRS'!$L8</f>
        <v>1499</v>
      </c>
      <c r="G247" s="4">
        <f>'2021 NSRS'!$M8</f>
        <v>1347</v>
      </c>
      <c r="H247" s="4">
        <f>'2021 NSRS'!$R8</f>
        <v>4739</v>
      </c>
      <c r="I247" s="4"/>
      <c r="J247" s="4"/>
      <c r="K247" s="4" t="e">
        <f t="shared" si="16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7"/>
        <v>Nov</v>
      </c>
      <c r="B248" s="9">
        <f>DATE(2018, MONTH(DATEVALUE('[1]2019 NSRS'!$L$2&amp;" 1")), 1)</f>
        <v>43405</v>
      </c>
      <c r="C248" s="9" t="str">
        <f t="shared" si="15"/>
        <v>c. HE7-10</v>
      </c>
      <c r="D248">
        <v>7</v>
      </c>
      <c r="E248" t="s">
        <v>15</v>
      </c>
      <c r="F248" s="4">
        <f>'2020 NSRS'!$L9</f>
        <v>1894</v>
      </c>
      <c r="G248" s="4">
        <f>'2021 NSRS'!$M9</f>
        <v>1854</v>
      </c>
      <c r="H248" s="4">
        <f>'2021 NSRS'!$R9</f>
        <v>4687</v>
      </c>
      <c r="I248" s="4"/>
      <c r="J248" s="4"/>
      <c r="K248" s="4" t="e">
        <f t="shared" si="16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7"/>
        <v>Nov</v>
      </c>
      <c r="B249" s="9">
        <f>DATE(2018, MONTH(DATEVALUE('[1]2019 NSRS'!$L$2&amp;" 1")), 1)</f>
        <v>43405</v>
      </c>
      <c r="C249" s="9" t="str">
        <f t="shared" si="15"/>
        <v>c. HE7-10</v>
      </c>
      <c r="D249">
        <v>8</v>
      </c>
      <c r="E249" t="s">
        <v>15</v>
      </c>
      <c r="F249" s="4">
        <f>'2020 NSRS'!$L10</f>
        <v>1894</v>
      </c>
      <c r="G249" s="4">
        <f>'2021 NSRS'!$M10</f>
        <v>1854</v>
      </c>
      <c r="H249" s="4">
        <f>'2021 NSRS'!$R10</f>
        <v>4913</v>
      </c>
      <c r="I249" s="4"/>
      <c r="J249" s="4"/>
      <c r="K249" s="4" t="e">
        <f t="shared" si="16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7"/>
        <v>Nov</v>
      </c>
      <c r="B250" s="9">
        <f>DATE(2018, MONTH(DATEVALUE('[1]2019 NSRS'!$L$2&amp;" 1")), 1)</f>
        <v>43405</v>
      </c>
      <c r="C250" s="9" t="str">
        <f t="shared" si="15"/>
        <v>c. HE7-10</v>
      </c>
      <c r="D250">
        <v>9</v>
      </c>
      <c r="E250" t="s">
        <v>15</v>
      </c>
      <c r="F250" s="4">
        <f>'2020 NSRS'!$L11</f>
        <v>1894</v>
      </c>
      <c r="G250" s="4">
        <f>'2021 NSRS'!$M11</f>
        <v>1854</v>
      </c>
      <c r="H250" s="4">
        <f>'2021 NSRS'!$R11</f>
        <v>4882</v>
      </c>
      <c r="I250" s="4"/>
      <c r="J250" s="4"/>
      <c r="K250" s="4" t="e">
        <f t="shared" si="16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7"/>
        <v>Nov</v>
      </c>
      <c r="B251" s="9">
        <f>DATE(2018, MONTH(DATEVALUE('[1]2019 NSRS'!$L$2&amp;" 1")), 1)</f>
        <v>43405</v>
      </c>
      <c r="C251" s="9" t="str">
        <f t="shared" si="15"/>
        <v>c. HE7-10</v>
      </c>
      <c r="D251">
        <v>10</v>
      </c>
      <c r="E251" t="s">
        <v>15</v>
      </c>
      <c r="F251" s="4">
        <f>'2020 NSRS'!$L12</f>
        <v>1894</v>
      </c>
      <c r="G251" s="4">
        <f>'2021 NSRS'!$M12</f>
        <v>1854</v>
      </c>
      <c r="H251" s="4">
        <f>'2021 NSRS'!$R12</f>
        <v>4844</v>
      </c>
      <c r="I251" s="4"/>
      <c r="J251" s="4"/>
      <c r="K251" s="4" t="e">
        <f t="shared" si="16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7"/>
        <v>Nov</v>
      </c>
      <c r="B252" s="9">
        <f>DATE(2018, MONTH(DATEVALUE('[1]2019 NSRS'!$L$2&amp;" 1")), 1)</f>
        <v>43405</v>
      </c>
      <c r="C252" s="9" t="str">
        <f t="shared" si="15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NSRS'!$M13</f>
        <v>1508</v>
      </c>
      <c r="H252" s="4">
        <f>'2021 NSRS'!$R13</f>
        <v>4860</v>
      </c>
      <c r="I252" s="4"/>
      <c r="J252" s="4"/>
      <c r="K252" s="4" t="e">
        <f t="shared" si="16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7"/>
        <v>Nov</v>
      </c>
      <c r="B253" s="9">
        <f>DATE(2018, MONTH(DATEVALUE('[1]2019 NSRS'!$L$2&amp;" 1")), 1)</f>
        <v>43405</v>
      </c>
      <c r="C253" s="9" t="str">
        <f t="shared" si="15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NSRS'!$M14</f>
        <v>1508</v>
      </c>
      <c r="H253" s="4">
        <f>'2021 NSRS'!$R14</f>
        <v>4885</v>
      </c>
      <c r="I253" s="4"/>
      <c r="J253" s="4"/>
      <c r="K253" s="4" t="e">
        <f t="shared" si="16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7"/>
        <v>Nov</v>
      </c>
      <c r="B254" s="9">
        <f>DATE(2018, MONTH(DATEVALUE('[1]2019 NSRS'!$L$2&amp;" 1")), 1)</f>
        <v>43405</v>
      </c>
      <c r="C254" s="9" t="str">
        <f t="shared" si="15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NSRS'!$M15</f>
        <v>1508</v>
      </c>
      <c r="H254" s="4">
        <f>'2021 NSRS'!$R15</f>
        <v>4864</v>
      </c>
      <c r="I254" s="4"/>
      <c r="J254" s="4"/>
      <c r="K254" s="4" t="e">
        <f t="shared" si="16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7"/>
        <v>Nov</v>
      </c>
      <c r="B255" s="9">
        <f>DATE(2018, MONTH(DATEVALUE('[1]2019 NSRS'!$L$2&amp;" 1")), 1)</f>
        <v>43405</v>
      </c>
      <c r="C255" s="9" t="str">
        <f t="shared" si="15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NSRS'!$M16</f>
        <v>1508</v>
      </c>
      <c r="H255" s="4">
        <f>'2021 NSRS'!$R16</f>
        <v>4882</v>
      </c>
      <c r="I255" s="4"/>
      <c r="J255" s="4"/>
      <c r="K255" s="4" t="e">
        <f t="shared" si="16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7"/>
        <v>Nov</v>
      </c>
      <c r="B256" s="9">
        <f>DATE(2018, MONTH(DATEVALUE('[1]2019 NSRS'!$L$2&amp;" 1")), 1)</f>
        <v>43405</v>
      </c>
      <c r="C256" s="9" t="str">
        <f t="shared" si="15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NSRS'!$M17</f>
        <v>1782</v>
      </c>
      <c r="H256" s="4">
        <f>'2021 NSRS'!$R17</f>
        <v>4834</v>
      </c>
      <c r="I256" s="4"/>
      <c r="J256" s="4"/>
      <c r="K256" s="4" t="e">
        <f t="shared" si="16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7"/>
        <v>Nov</v>
      </c>
      <c r="B257" s="9">
        <f>DATE(2018, MONTH(DATEVALUE('[1]2019 NSRS'!$L$2&amp;" 1")), 1)</f>
        <v>43405</v>
      </c>
      <c r="C257" s="9" t="str">
        <f t="shared" si="15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NSRS'!$M18</f>
        <v>1782</v>
      </c>
      <c r="H257" s="4">
        <f>'2021 NSRS'!$R18</f>
        <v>4847</v>
      </c>
      <c r="I257" s="4"/>
      <c r="J257" s="4"/>
      <c r="K257" s="4" t="e">
        <f t="shared" si="16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7"/>
        <v>Nov</v>
      </c>
      <c r="B258" s="9">
        <f>DATE(2018, MONTH(DATEVALUE('[1]2019 NSRS'!$L$2&amp;" 1")), 1)</f>
        <v>43405</v>
      </c>
      <c r="C258" s="9" t="str">
        <f t="shared" si="15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NSRS'!$M19</f>
        <v>1782</v>
      </c>
      <c r="H258" s="4">
        <f>'2021 NSRS'!$R19</f>
        <v>4797</v>
      </c>
      <c r="I258" s="4"/>
      <c r="J258" s="4"/>
      <c r="K258" s="4" t="e">
        <f t="shared" si="16"/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7"/>
        <v>Nov</v>
      </c>
      <c r="B259" s="9">
        <f>DATE(2018, MONTH(DATEVALUE('[1]2019 NSRS'!$L$2&amp;" 1")), 1)</f>
        <v>43405</v>
      </c>
      <c r="C259" s="9" t="str">
        <f t="shared" ref="C259:C289" si="18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NSRS'!$M20</f>
        <v>1782</v>
      </c>
      <c r="H259" s="4">
        <f>'2021 NSRS'!$R20</f>
        <v>4758</v>
      </c>
      <c r="I259" s="4"/>
      <c r="J259" s="4"/>
      <c r="K259" s="4" t="e">
        <f t="shared" ref="K259:K289" si="19">N259-H259</f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7"/>
        <v>Nov</v>
      </c>
      <c r="B260" s="9">
        <f>DATE(2018, MONTH(DATEVALUE('[1]2019 NSRS'!$L$2&amp;" 1")), 1)</f>
        <v>43405</v>
      </c>
      <c r="C260" s="9" t="str">
        <f t="shared" si="18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NSRS'!$M21</f>
        <v>1294</v>
      </c>
      <c r="H260" s="4">
        <f>'2021 NSRS'!$R21</f>
        <v>4998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7"/>
        <v>Nov</v>
      </c>
      <c r="B261" s="9">
        <f>DATE(2018, MONTH(DATEVALUE('[1]2019 NSRS'!$L$2&amp;" 1")), 1)</f>
        <v>43405</v>
      </c>
      <c r="C261" s="9" t="str">
        <f t="shared" si="18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NSRS'!$M22</f>
        <v>1294</v>
      </c>
      <c r="H261" s="4">
        <f>'2021 NSRS'!$R22</f>
        <v>5008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7"/>
        <v>Nov</v>
      </c>
      <c r="B262" s="9">
        <f>DATE(2018, MONTH(DATEVALUE('[1]2019 NSRS'!$L$2&amp;" 1")), 1)</f>
        <v>43405</v>
      </c>
      <c r="C262" s="9" t="str">
        <f t="shared" si="18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NSRS'!$M23</f>
        <v>1294</v>
      </c>
      <c r="H262" s="4">
        <f>'2021 NSRS'!$R23</f>
        <v>5053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7"/>
        <v>Nov</v>
      </c>
      <c r="B263" s="9">
        <f>DATE(2018, MONTH(DATEVALUE('[1]2019 NSRS'!$L$2&amp;" 1")), 1)</f>
        <v>43405</v>
      </c>
      <c r="C263" s="9" t="str">
        <f t="shared" si="18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NSRS'!$M24</f>
        <v>1294</v>
      </c>
      <c r="H263" s="4">
        <f>'2021 NSRS'!$R24</f>
        <v>5057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7"/>
        <v>Nov</v>
      </c>
      <c r="B264" s="9">
        <f>DATE(2018, MONTH(DATEVALUE('[1]2019 NSRS'!$L$2&amp;" 1")), 1)</f>
        <v>43405</v>
      </c>
      <c r="C264" s="9" t="str">
        <f t="shared" si="18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NSRS'!$M25</f>
        <v>1268</v>
      </c>
      <c r="H264" s="4">
        <f>'2021 NSRS'!$R25</f>
        <v>5050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7"/>
        <v>Nov</v>
      </c>
      <c r="B265" s="9">
        <f>DATE(2018, MONTH(DATEVALUE('[1]2019 NSRS'!$L$2&amp;" 1")), 1)</f>
        <v>43405</v>
      </c>
      <c r="C265" s="9" t="str">
        <f t="shared" si="18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NSRS'!$M26</f>
        <v>1268</v>
      </c>
      <c r="H265" s="4">
        <f>'2021 NSRS'!$R26</f>
        <v>5014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0">TEXT(B266, "mmm")</f>
        <v>Dec</v>
      </c>
      <c r="B266" s="9">
        <f>DATE(2018, MONTH(DATEVALUE('[1]2019 NSRS'!$M$2&amp;" 1")), 1)</f>
        <v>43435</v>
      </c>
      <c r="C266" s="9" t="str">
        <f t="shared" si="18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NSRS'!$N3</f>
        <v>1047</v>
      </c>
      <c r="H266" s="4">
        <f>'2021 NSRS'!$S3</f>
        <v>5052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0"/>
        <v>Dec</v>
      </c>
      <c r="B267" s="9">
        <f>DATE(2018, MONTH(DATEVALUE('[1]2019 NSRS'!$M$2&amp;" 1")), 1)</f>
        <v>43435</v>
      </c>
      <c r="C267" s="9" t="str">
        <f t="shared" si="18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NSRS'!$N4</f>
        <v>1047</v>
      </c>
      <c r="H267" s="4">
        <f>'2021 NSRS'!$S4</f>
        <v>5016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0"/>
        <v>Dec</v>
      </c>
      <c r="B268" s="9">
        <f>DATE(2018, MONTH(DATEVALUE('[1]2019 NSRS'!$M$2&amp;" 1")), 1)</f>
        <v>43435</v>
      </c>
      <c r="C268" s="9" t="str">
        <f t="shared" si="18"/>
        <v>b. HE3-6</v>
      </c>
      <c r="D268">
        <v>3</v>
      </c>
      <c r="E268" t="s">
        <v>15</v>
      </c>
      <c r="F268" s="4">
        <f>'2020 NSRS'!$M5</f>
        <v>1345</v>
      </c>
      <c r="G268" s="4">
        <f>'2021 NSRS'!$N5</f>
        <v>1292</v>
      </c>
      <c r="H268" s="4">
        <f>'2021 NSRS'!$S5</f>
        <v>5020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0"/>
        <v>Dec</v>
      </c>
      <c r="B269" s="9">
        <f>DATE(2018, MONTH(DATEVALUE('[1]2019 NSRS'!$M$2&amp;" 1")), 1)</f>
        <v>43435</v>
      </c>
      <c r="C269" s="9" t="str">
        <f t="shared" si="18"/>
        <v>b. HE3-6</v>
      </c>
      <c r="D269">
        <v>4</v>
      </c>
      <c r="E269" t="s">
        <v>15</v>
      </c>
      <c r="F269" s="4">
        <f>'2020 NSRS'!$M6</f>
        <v>1345</v>
      </c>
      <c r="G269" s="4">
        <f>'2021 NSRS'!$N6</f>
        <v>1292</v>
      </c>
      <c r="H269" s="4">
        <f>'2021 NSRS'!$S6</f>
        <v>4967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0"/>
        <v>Dec</v>
      </c>
      <c r="B270" s="9">
        <f>DATE(2018, MONTH(DATEVALUE('[1]2019 NSRS'!$M$2&amp;" 1")), 1)</f>
        <v>43435</v>
      </c>
      <c r="C270" s="9" t="str">
        <f t="shared" si="18"/>
        <v>b. HE3-6</v>
      </c>
      <c r="D270">
        <v>5</v>
      </c>
      <c r="E270" t="s">
        <v>15</v>
      </c>
      <c r="F270" s="4">
        <f>'2020 NSRS'!$M7</f>
        <v>1345</v>
      </c>
      <c r="G270" s="4">
        <f>'2021 NSRS'!$N7</f>
        <v>1292</v>
      </c>
      <c r="H270" s="4">
        <f>'2021 NSRS'!$S7</f>
        <v>4882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0"/>
        <v>Dec</v>
      </c>
      <c r="B271" s="9">
        <f>DATE(2018, MONTH(DATEVALUE('[1]2019 NSRS'!$M$2&amp;" 1")), 1)</f>
        <v>43435</v>
      </c>
      <c r="C271" s="9" t="str">
        <f t="shared" si="18"/>
        <v>b. HE3-6</v>
      </c>
      <c r="D271">
        <v>6</v>
      </c>
      <c r="E271" t="s">
        <v>15</v>
      </c>
      <c r="F271" s="4">
        <f>'2020 NSRS'!$M8</f>
        <v>1345</v>
      </c>
      <c r="G271" s="4">
        <f>'2021 NSRS'!$N8</f>
        <v>1292</v>
      </c>
      <c r="H271" s="4">
        <f>'2021 NSRS'!$S8</f>
        <v>4694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0"/>
        <v>Dec</v>
      </c>
      <c r="B272" s="9">
        <f>DATE(2018, MONTH(DATEVALUE('[1]2019 NSRS'!$M$2&amp;" 1")), 1)</f>
        <v>43435</v>
      </c>
      <c r="C272" s="9" t="str">
        <f t="shared" si="18"/>
        <v>c. HE7-10</v>
      </c>
      <c r="D272">
        <v>7</v>
      </c>
      <c r="E272" t="s">
        <v>15</v>
      </c>
      <c r="F272" s="4">
        <f>'2020 NSRS'!$M9</f>
        <v>1818</v>
      </c>
      <c r="G272" s="4">
        <f>'2021 NSRS'!$N9</f>
        <v>1873</v>
      </c>
      <c r="H272" s="4">
        <f>'2021 NSRS'!$S9</f>
        <v>4617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0"/>
        <v>Dec</v>
      </c>
      <c r="B273" s="9">
        <f>DATE(2018, MONTH(DATEVALUE('[1]2019 NSRS'!$M$2&amp;" 1")), 1)</f>
        <v>43435</v>
      </c>
      <c r="C273" s="9" t="str">
        <f t="shared" si="18"/>
        <v>c. HE7-10</v>
      </c>
      <c r="D273">
        <v>8</v>
      </c>
      <c r="E273" t="s">
        <v>15</v>
      </c>
      <c r="F273" s="4">
        <f>'2020 NSRS'!$M10</f>
        <v>1818</v>
      </c>
      <c r="G273" s="4">
        <f>'2021 NSRS'!$N10</f>
        <v>1873</v>
      </c>
      <c r="H273" s="4">
        <f>'2021 NSRS'!$S10</f>
        <v>4899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0"/>
        <v>Dec</v>
      </c>
      <c r="B274" s="9">
        <f>DATE(2018, MONTH(DATEVALUE('[1]2019 NSRS'!$M$2&amp;" 1")), 1)</f>
        <v>43435</v>
      </c>
      <c r="C274" s="9" t="str">
        <f t="shared" si="18"/>
        <v>c. HE7-10</v>
      </c>
      <c r="D274">
        <v>9</v>
      </c>
      <c r="E274" t="s">
        <v>15</v>
      </c>
      <c r="F274" s="4">
        <f>'2020 NSRS'!$M11</f>
        <v>1818</v>
      </c>
      <c r="G274" s="4">
        <f>'2021 NSRS'!$N11</f>
        <v>1873</v>
      </c>
      <c r="H274" s="4">
        <f>'2021 NSRS'!$S11</f>
        <v>4941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0"/>
        <v>Dec</v>
      </c>
      <c r="B275" s="9">
        <f>DATE(2018, MONTH(DATEVALUE('[1]2019 NSRS'!$M$2&amp;" 1")), 1)</f>
        <v>43435</v>
      </c>
      <c r="C275" s="9" t="str">
        <f t="shared" si="18"/>
        <v>c. HE7-10</v>
      </c>
      <c r="D275">
        <v>10</v>
      </c>
      <c r="E275" t="s">
        <v>15</v>
      </c>
      <c r="F275" s="4">
        <f>'2020 NSRS'!$M12</f>
        <v>1818</v>
      </c>
      <c r="G275" s="4">
        <f>'2021 NSRS'!$N12</f>
        <v>1873</v>
      </c>
      <c r="H275" s="4">
        <f>'2021 NSRS'!$S12</f>
        <v>4931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0"/>
        <v>Dec</v>
      </c>
      <c r="B276" s="9">
        <f>DATE(2018, MONTH(DATEVALUE('[1]2019 NSRS'!$M$2&amp;" 1")), 1)</f>
        <v>43435</v>
      </c>
      <c r="C276" s="9" t="str">
        <f t="shared" si="18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NSRS'!$N13</f>
        <v>1637</v>
      </c>
      <c r="H276" s="4">
        <f>'2021 NSRS'!$S13</f>
        <v>4851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0"/>
        <v>Dec</v>
      </c>
      <c r="B277" s="9">
        <f>DATE(2018, MONTH(DATEVALUE('[1]2019 NSRS'!$M$2&amp;" 1")), 1)</f>
        <v>43435</v>
      </c>
      <c r="C277" s="9" t="str">
        <f t="shared" si="18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NSRS'!$N14</f>
        <v>1637</v>
      </c>
      <c r="H277" s="4">
        <f>'2021 NSRS'!$S14</f>
        <v>4871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0"/>
        <v>Dec</v>
      </c>
      <c r="B278" s="9">
        <f>DATE(2018, MONTH(DATEVALUE('[1]2019 NSRS'!$M$2&amp;" 1")), 1)</f>
        <v>43435</v>
      </c>
      <c r="C278" s="9" t="str">
        <f t="shared" si="18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NSRS'!$N15</f>
        <v>1637</v>
      </c>
      <c r="H278" s="4">
        <f>'2021 NSRS'!$S15</f>
        <v>4918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0"/>
        <v>Dec</v>
      </c>
      <c r="B279" s="9">
        <f>DATE(2018, MONTH(DATEVALUE('[1]2019 NSRS'!$M$2&amp;" 1")), 1)</f>
        <v>43435</v>
      </c>
      <c r="C279" s="9" t="str">
        <f t="shared" si="18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NSRS'!$N16</f>
        <v>1637</v>
      </c>
      <c r="H279" s="4">
        <f>'2021 NSRS'!$S16</f>
        <v>4906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0"/>
        <v>Dec</v>
      </c>
      <c r="B280" s="9">
        <f>DATE(2018, MONTH(DATEVALUE('[1]2019 NSRS'!$M$2&amp;" 1")), 1)</f>
        <v>43435</v>
      </c>
      <c r="C280" s="9" t="str">
        <f t="shared" si="18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NSRS'!$N17</f>
        <v>1936</v>
      </c>
      <c r="H280" s="4">
        <f>'2021 NSRS'!$S17</f>
        <v>4891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0"/>
        <v>Dec</v>
      </c>
      <c r="B281" s="9">
        <f>DATE(2018, MONTH(DATEVALUE('[1]2019 NSRS'!$M$2&amp;" 1")), 1)</f>
        <v>43435</v>
      </c>
      <c r="C281" s="9" t="str">
        <f t="shared" si="18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NSRS'!$N18</f>
        <v>1936</v>
      </c>
      <c r="H281" s="4">
        <f>'2021 NSRS'!$S18</f>
        <v>4895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0"/>
        <v>Dec</v>
      </c>
      <c r="B282" s="9">
        <f>DATE(2018, MONTH(DATEVALUE('[1]2019 NSRS'!$M$2&amp;" 1")), 1)</f>
        <v>43435</v>
      </c>
      <c r="C282" s="9" t="str">
        <f t="shared" si="18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NSRS'!$N19</f>
        <v>1936</v>
      </c>
      <c r="H282" s="4">
        <f>'2021 NSRS'!$S19</f>
        <v>4724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0"/>
        <v>Dec</v>
      </c>
      <c r="B283" s="9">
        <f>DATE(2018, MONTH(DATEVALUE('[1]2019 NSRS'!$M$2&amp;" 1")), 1)</f>
        <v>43435</v>
      </c>
      <c r="C283" s="9" t="str">
        <f t="shared" si="18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NSRS'!$N20</f>
        <v>1936</v>
      </c>
      <c r="H283" s="4">
        <f>'2021 NSRS'!$S20</f>
        <v>4643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0"/>
        <v>Dec</v>
      </c>
      <c r="B284" s="9">
        <f>DATE(2018, MONTH(DATEVALUE('[1]2019 NSRS'!$M$2&amp;" 1")), 1)</f>
        <v>43435</v>
      </c>
      <c r="C284" s="9" t="str">
        <f t="shared" si="18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NSRS'!$N21</f>
        <v>1281</v>
      </c>
      <c r="H284" s="4">
        <f>'2021 NSRS'!$S21</f>
        <v>4921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0"/>
        <v>Dec</v>
      </c>
      <c r="B285" s="9">
        <f>DATE(2018, MONTH(DATEVALUE('[1]2019 NSRS'!$M$2&amp;" 1")), 1)</f>
        <v>43435</v>
      </c>
      <c r="C285" s="9" t="str">
        <f t="shared" si="18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NSRS'!$N22</f>
        <v>1281</v>
      </c>
      <c r="H285" s="4">
        <f>'2021 NSRS'!$S22</f>
        <v>5022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0"/>
        <v>Dec</v>
      </c>
      <c r="B286" s="9">
        <f>DATE(2018, MONTH(DATEVALUE('[1]2019 NSRS'!$M$2&amp;" 1")), 1)</f>
        <v>43435</v>
      </c>
      <c r="C286" s="9" t="str">
        <f t="shared" si="18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NSRS'!$N23</f>
        <v>1281</v>
      </c>
      <c r="H286" s="4">
        <f>'2021 NSRS'!$S23</f>
        <v>5062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0"/>
        <v>Dec</v>
      </c>
      <c r="B287" s="9">
        <f>DATE(2018, MONTH(DATEVALUE('[1]2019 NSRS'!$M$2&amp;" 1")), 1)</f>
        <v>43435</v>
      </c>
      <c r="C287" s="9" t="str">
        <f t="shared" si="18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NSRS'!$N24</f>
        <v>1281</v>
      </c>
      <c r="H287" s="4">
        <f>'2021 NSRS'!$S24</f>
        <v>5057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0"/>
        <v>Dec</v>
      </c>
      <c r="B288" s="9">
        <f>DATE(2018, MONTH(DATEVALUE('[1]2019 NSRS'!$M$2&amp;" 1")), 1)</f>
        <v>43435</v>
      </c>
      <c r="C288" s="9" t="str">
        <f t="shared" si="18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NSRS'!$N25</f>
        <v>1047</v>
      </c>
      <c r="H288" s="4">
        <f>'2021 NSRS'!$S25</f>
        <v>5073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0"/>
        <v>Dec</v>
      </c>
      <c r="B289" s="9">
        <f>DATE(2018, MONTH(DATEVALUE('[1]2019 NSRS'!$M$2&amp;" 1")), 1)</f>
        <v>43435</v>
      </c>
      <c r="C289" s="9" t="str">
        <f t="shared" si="18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NSRS'!$N26</f>
        <v>1047</v>
      </c>
      <c r="H289" s="4">
        <f>'2021 NSRS'!$S26</f>
        <v>5081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autoFilter ref="A1:N289" xr:uid="{F707C7ED-1C9A-49C9-8E9F-D0784FB8CEB2}"/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topLeftCell="A7" workbookViewId="0">
      <selection activeCell="K2" sqref="K2:K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232.57866679032639</v>
      </c>
      <c r="C2" s="4">
        <v>228.8693334529797</v>
      </c>
      <c r="D2" s="4">
        <v>302.38799955993892</v>
      </c>
      <c r="E2" s="4">
        <v>215.16000011563301</v>
      </c>
      <c r="F2" s="4">
        <v>200.16000011563301</v>
      </c>
      <c r="G2" s="4">
        <v>251.36622225244841</v>
      </c>
      <c r="H2" s="4">
        <v>190.53666659742589</v>
      </c>
      <c r="I2" s="13">
        <v>202</v>
      </c>
      <c r="J2" s="13">
        <v>212</v>
      </c>
      <c r="K2" s="13">
        <v>203</v>
      </c>
      <c r="L2" s="13">
        <v>0</v>
      </c>
      <c r="M2" s="13">
        <v>0</v>
      </c>
    </row>
    <row r="3" spans="1:13" ht="18.5" x14ac:dyDescent="0.35">
      <c r="A3" s="3">
        <v>2</v>
      </c>
      <c r="B3" s="4">
        <v>193.67200013995171</v>
      </c>
      <c r="C3" s="4">
        <v>207.80000024661419</v>
      </c>
      <c r="D3" s="4">
        <v>254.16000011563301</v>
      </c>
      <c r="E3" s="4">
        <v>197.20000007748601</v>
      </c>
      <c r="F3" s="4">
        <v>266.20000007748598</v>
      </c>
      <c r="G3" s="4">
        <v>169.84000012427569</v>
      </c>
      <c r="H3" s="4">
        <v>147.87866662393009</v>
      </c>
      <c r="I3" s="13">
        <v>131</v>
      </c>
      <c r="J3" s="13">
        <v>168</v>
      </c>
      <c r="K3" s="13">
        <v>168</v>
      </c>
      <c r="L3" s="13">
        <v>0</v>
      </c>
      <c r="M3" s="13">
        <v>0</v>
      </c>
    </row>
    <row r="4" spans="1:13" ht="18.5" x14ac:dyDescent="0.35">
      <c r="A4" s="3">
        <v>3</v>
      </c>
      <c r="B4" s="4">
        <v>222.09066662391029</v>
      </c>
      <c r="C4" s="4">
        <v>248.3066668882966</v>
      </c>
      <c r="D4" s="4">
        <v>233.16000011563301</v>
      </c>
      <c r="E4" s="4">
        <v>197.20000007748601</v>
      </c>
      <c r="F4" s="4">
        <v>256.98999973237522</v>
      </c>
      <c r="G4" s="4">
        <v>218.5599998533726</v>
      </c>
      <c r="H4" s="4">
        <v>170.8859999239445</v>
      </c>
      <c r="I4" s="13">
        <v>155</v>
      </c>
      <c r="J4" s="13">
        <v>185</v>
      </c>
      <c r="K4" s="13">
        <v>163</v>
      </c>
      <c r="L4" s="13">
        <v>0</v>
      </c>
      <c r="M4" s="13">
        <v>0</v>
      </c>
    </row>
    <row r="5" spans="1:13" ht="18.5" x14ac:dyDescent="0.35">
      <c r="A5" s="3">
        <v>4</v>
      </c>
      <c r="B5" s="4">
        <v>268.12666683892411</v>
      </c>
      <c r="C5" s="4">
        <v>265.36000014642872</v>
      </c>
      <c r="D5" s="4">
        <v>260.15999963879591</v>
      </c>
      <c r="E5" s="4">
        <v>260.63111124932772</v>
      </c>
      <c r="F5" s="4">
        <v>267.36000007490321</v>
      </c>
      <c r="G5" s="4">
        <v>267.39111123184358</v>
      </c>
      <c r="H5" s="4">
        <v>204.85199995487929</v>
      </c>
      <c r="I5" s="13">
        <v>191</v>
      </c>
      <c r="J5" s="13">
        <v>186</v>
      </c>
      <c r="K5" s="13">
        <v>212</v>
      </c>
      <c r="L5" s="13">
        <v>0</v>
      </c>
      <c r="M5" s="13">
        <v>0</v>
      </c>
    </row>
    <row r="6" spans="1:13" ht="18.5" x14ac:dyDescent="0.35">
      <c r="A6" s="3">
        <v>5</v>
      </c>
      <c r="B6" s="4">
        <v>373.42222232619918</v>
      </c>
      <c r="C6" s="4">
        <v>384.01733349859711</v>
      </c>
      <c r="D6" s="4">
        <v>309.16000011563301</v>
      </c>
      <c r="E6" s="4">
        <v>273.92044455359382</v>
      </c>
      <c r="F6" s="4">
        <v>288.41600011587138</v>
      </c>
      <c r="G6" s="4">
        <v>276.82400008191672</v>
      </c>
      <c r="H6" s="4">
        <v>249.31111120184261</v>
      </c>
      <c r="I6" s="13">
        <v>259</v>
      </c>
      <c r="J6" s="13">
        <v>244</v>
      </c>
      <c r="K6" s="13">
        <v>258</v>
      </c>
      <c r="L6" s="13">
        <v>0</v>
      </c>
      <c r="M6" s="13">
        <v>0</v>
      </c>
    </row>
    <row r="7" spans="1:13" ht="18.5" x14ac:dyDescent="0.35">
      <c r="A7" s="3">
        <v>6</v>
      </c>
      <c r="B7" s="4">
        <v>534.15999993681908</v>
      </c>
      <c r="C7" s="4">
        <v>539.19999907910824</v>
      </c>
      <c r="D7" s="4">
        <v>446.63611107319588</v>
      </c>
      <c r="E7" s="4">
        <v>400.00000014901161</v>
      </c>
      <c r="F7" s="4">
        <v>363.20000007748598</v>
      </c>
      <c r="G7" s="4">
        <v>366.17800006940962</v>
      </c>
      <c r="H7" s="4">
        <v>319.29799987748271</v>
      </c>
      <c r="I7" s="13">
        <v>322</v>
      </c>
      <c r="J7" s="13">
        <v>368</v>
      </c>
      <c r="K7" s="13">
        <v>374</v>
      </c>
      <c r="L7" s="13">
        <v>0</v>
      </c>
      <c r="M7" s="13">
        <v>0</v>
      </c>
    </row>
    <row r="8" spans="1:13" ht="18.5" x14ac:dyDescent="0.35">
      <c r="A8" s="3">
        <v>7</v>
      </c>
      <c r="B8" s="4">
        <v>654.16000002622604</v>
      </c>
      <c r="C8" s="4">
        <v>684.31999990344048</v>
      </c>
      <c r="D8" s="4">
        <v>532.88499984393525</v>
      </c>
      <c r="E8" s="4">
        <v>520.07999993860722</v>
      </c>
      <c r="F8" s="4">
        <v>511.20000007748598</v>
      </c>
      <c r="G8" s="4">
        <v>435.43666669577362</v>
      </c>
      <c r="H8" s="4">
        <v>389.90444454451398</v>
      </c>
      <c r="I8" s="13">
        <v>427</v>
      </c>
      <c r="J8" s="13">
        <v>472</v>
      </c>
      <c r="K8" s="13">
        <v>526</v>
      </c>
      <c r="L8" s="13">
        <v>0</v>
      </c>
      <c r="M8" s="13">
        <v>0</v>
      </c>
    </row>
    <row r="9" spans="1:13" ht="18.5" x14ac:dyDescent="0.35">
      <c r="A9" s="3">
        <v>8</v>
      </c>
      <c r="B9" s="4">
        <v>393.40399994899832</v>
      </c>
      <c r="C9" s="4">
        <v>371.08000013232231</v>
      </c>
      <c r="D9" s="4">
        <v>401.16000011563301</v>
      </c>
      <c r="E9" s="4">
        <v>316.84444462259609</v>
      </c>
      <c r="F9" s="4">
        <v>357.4337778737148</v>
      </c>
      <c r="G9" s="4">
        <v>408.13911114409569</v>
      </c>
      <c r="H9" s="4">
        <v>350.35066672513881</v>
      </c>
      <c r="I9" s="13">
        <v>307</v>
      </c>
      <c r="J9" s="13">
        <v>288</v>
      </c>
      <c r="K9" s="13">
        <v>356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311.84444459279382</v>
      </c>
      <c r="C10" s="4">
        <v>381.6442222729325</v>
      </c>
      <c r="D10" s="4">
        <v>357.92133346324169</v>
      </c>
      <c r="E10" s="4">
        <v>365.84444462259609</v>
      </c>
      <c r="F10" s="4">
        <v>404.20000007748598</v>
      </c>
      <c r="G10" s="4">
        <v>431.87733333955208</v>
      </c>
      <c r="H10" s="4">
        <v>368.76000003616019</v>
      </c>
      <c r="I10" s="13">
        <v>437</v>
      </c>
      <c r="J10" s="13">
        <v>314</v>
      </c>
      <c r="K10" s="13">
        <v>333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356.96183320134878</v>
      </c>
      <c r="C11" s="4">
        <v>381.16000005602842</v>
      </c>
      <c r="D11" s="4">
        <v>449.66666642228762</v>
      </c>
      <c r="E11" s="4">
        <v>457.17233342031642</v>
      </c>
      <c r="F11" s="4">
        <v>502.16000011563301</v>
      </c>
      <c r="G11" s="4">
        <v>568.07377777298291</v>
      </c>
      <c r="H11" s="4">
        <v>569.7561107717454</v>
      </c>
      <c r="I11" s="13">
        <v>542</v>
      </c>
      <c r="J11" s="13">
        <v>425</v>
      </c>
      <c r="K11" s="13">
        <v>450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340.16000011563301</v>
      </c>
      <c r="C12" s="4">
        <v>355.88000020384789</v>
      </c>
      <c r="D12" s="4">
        <v>455.3666662355264</v>
      </c>
      <c r="E12" s="4">
        <v>412.21066679656508</v>
      </c>
      <c r="F12" s="4">
        <v>579.55088896540303</v>
      </c>
      <c r="G12" s="4">
        <v>629.41600013971333</v>
      </c>
      <c r="H12" s="4">
        <v>618.44394434541459</v>
      </c>
      <c r="I12" s="13">
        <v>675</v>
      </c>
      <c r="J12" s="13">
        <v>552</v>
      </c>
      <c r="K12" s="13">
        <v>476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378.23999932408333</v>
      </c>
      <c r="C13" s="4">
        <v>373.9999992698431</v>
      </c>
      <c r="D13" s="4">
        <v>434.64999979138372</v>
      </c>
      <c r="E13" s="4">
        <v>467.62122203310332</v>
      </c>
      <c r="F13" s="4">
        <v>565.35999980568886</v>
      </c>
      <c r="G13" s="4">
        <v>606.8800000846386</v>
      </c>
      <c r="H13" s="4">
        <v>631.11999912559986</v>
      </c>
      <c r="I13" s="13">
        <v>667</v>
      </c>
      <c r="J13" s="13">
        <v>597</v>
      </c>
      <c r="K13" s="13">
        <v>518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334.2399996623397</v>
      </c>
      <c r="C14" s="4">
        <v>451.19999974966049</v>
      </c>
      <c r="D14" s="4">
        <v>482.17549971317248</v>
      </c>
      <c r="E14" s="4">
        <v>467.26999977926408</v>
      </c>
      <c r="F14" s="4">
        <v>535.48399973660707</v>
      </c>
      <c r="G14" s="4">
        <v>552.00000008940697</v>
      </c>
      <c r="H14" s="4">
        <v>545.91116612975804</v>
      </c>
      <c r="I14" s="13">
        <v>599</v>
      </c>
      <c r="J14" s="13">
        <v>575</v>
      </c>
      <c r="K14" s="13">
        <v>489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320.23999932408333</v>
      </c>
      <c r="C15" s="4">
        <v>416.35999939143659</v>
      </c>
      <c r="D15" s="4">
        <v>456.65199935858448</v>
      </c>
      <c r="E15" s="4">
        <v>468.39499993324279</v>
      </c>
      <c r="F15" s="4">
        <v>510.8999996289611</v>
      </c>
      <c r="G15" s="4">
        <v>492.00000008940702</v>
      </c>
      <c r="H15" s="4">
        <v>498.39999955147499</v>
      </c>
      <c r="I15" s="13">
        <v>539</v>
      </c>
      <c r="J15" s="13">
        <v>526</v>
      </c>
      <c r="K15" s="13">
        <v>447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346.23999932408333</v>
      </c>
      <c r="C16" s="4">
        <v>424.15999932587152</v>
      </c>
      <c r="D16" s="4">
        <v>441.83333420852819</v>
      </c>
      <c r="E16" s="4">
        <v>472.7533335313201</v>
      </c>
      <c r="F16" s="4">
        <v>485.6993331198891</v>
      </c>
      <c r="G16" s="4">
        <v>455.00000008940702</v>
      </c>
      <c r="H16" s="4">
        <v>437.00000008940702</v>
      </c>
      <c r="I16" s="13">
        <v>481</v>
      </c>
      <c r="J16" s="13">
        <v>465</v>
      </c>
      <c r="K16" s="13">
        <v>414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436.20000067353249</v>
      </c>
      <c r="C17" s="4">
        <v>455.20000067353249</v>
      </c>
      <c r="D17" s="4">
        <v>452.674666834871</v>
      </c>
      <c r="E17" s="4">
        <v>471.76127706747502</v>
      </c>
      <c r="F17" s="4">
        <v>490.70949931095038</v>
      </c>
      <c r="G17" s="4">
        <v>402.39999963343138</v>
      </c>
      <c r="H17" s="4">
        <v>409.58499998425441</v>
      </c>
      <c r="I17" s="13">
        <v>436</v>
      </c>
      <c r="J17" s="13">
        <v>469</v>
      </c>
      <c r="K17" s="13">
        <v>435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563.27999967336655</v>
      </c>
      <c r="C18" s="4">
        <v>548.77433270663016</v>
      </c>
      <c r="D18" s="4">
        <v>564.42849968348935</v>
      </c>
      <c r="E18" s="4">
        <v>480.6066103531669</v>
      </c>
      <c r="F18" s="4">
        <v>503.19999965727328</v>
      </c>
      <c r="G18" s="4">
        <v>377.96899943351752</v>
      </c>
      <c r="H18" s="4">
        <v>389.31999953091139</v>
      </c>
      <c r="I18" s="13">
        <v>399</v>
      </c>
      <c r="J18" s="13">
        <v>443</v>
      </c>
      <c r="K18" s="13">
        <v>396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676.47999966144562</v>
      </c>
      <c r="C19" s="4">
        <v>621.59900002752738</v>
      </c>
      <c r="D19" s="4">
        <v>548.82161054288349</v>
      </c>
      <c r="E19" s="4">
        <v>510.28611069793499</v>
      </c>
      <c r="F19" s="4">
        <v>417.00194378296533</v>
      </c>
      <c r="G19" s="4">
        <v>370.19299981395397</v>
      </c>
      <c r="H19" s="4">
        <v>382.39999969303608</v>
      </c>
      <c r="I19" s="13">
        <v>379</v>
      </c>
      <c r="J19" s="13">
        <v>397</v>
      </c>
      <c r="K19" s="13">
        <v>516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367.3911110957464</v>
      </c>
      <c r="C20" s="4">
        <v>513.8022222871582</v>
      </c>
      <c r="D20" s="4">
        <v>590.04600009620185</v>
      </c>
      <c r="E20" s="4">
        <v>534.48133321205785</v>
      </c>
      <c r="F20" s="4">
        <v>454.43099994659417</v>
      </c>
      <c r="G20" s="4">
        <v>398.15999993681908</v>
      </c>
      <c r="H20" s="4">
        <v>310.31999990344048</v>
      </c>
      <c r="I20" s="13">
        <v>346</v>
      </c>
      <c r="J20" s="13">
        <v>385</v>
      </c>
      <c r="K20" s="13">
        <v>544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186.6562222674489</v>
      </c>
      <c r="C21" s="4">
        <v>241.01733335753281</v>
      </c>
      <c r="D21" s="4">
        <v>512.44833322465422</v>
      </c>
      <c r="E21" s="4">
        <v>481.24666633084422</v>
      </c>
      <c r="F21" s="4">
        <v>444.92999970614909</v>
      </c>
      <c r="G21" s="4">
        <v>348.20000007748598</v>
      </c>
      <c r="H21" s="4">
        <v>366.56400002539158</v>
      </c>
      <c r="I21" s="13">
        <v>290</v>
      </c>
      <c r="J21" s="13">
        <v>273</v>
      </c>
      <c r="K21" s="13">
        <v>262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241.60400011291111</v>
      </c>
      <c r="C22" s="4">
        <v>254.80222244113679</v>
      </c>
      <c r="D22" s="4">
        <v>253.29999958574768</v>
      </c>
      <c r="E22" s="4">
        <v>313.199999922514</v>
      </c>
      <c r="F22" s="4">
        <v>304.07999993860722</v>
      </c>
      <c r="G22" s="4">
        <v>245.10000011672579</v>
      </c>
      <c r="H22" s="4">
        <v>304.20000007748598</v>
      </c>
      <c r="I22" s="13">
        <v>257</v>
      </c>
      <c r="J22" s="13">
        <v>149</v>
      </c>
      <c r="K22" s="13">
        <v>216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178.8800000846386</v>
      </c>
      <c r="C23" s="4">
        <v>182.29555557767549</v>
      </c>
      <c r="D23" s="4">
        <v>211.16000011563301</v>
      </c>
      <c r="E23" s="4">
        <v>279.27700000504649</v>
      </c>
      <c r="F23" s="4">
        <v>471.20000007748598</v>
      </c>
      <c r="G23" s="4">
        <v>219.49999985098839</v>
      </c>
      <c r="H23" s="4">
        <v>117.12333339403069</v>
      </c>
      <c r="I23" s="13">
        <v>73</v>
      </c>
      <c r="J23" s="13">
        <v>154</v>
      </c>
      <c r="K23" s="13">
        <v>152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181.000000089407</v>
      </c>
      <c r="C24" s="4">
        <v>243.96000008285051</v>
      </c>
      <c r="D24" s="4">
        <v>296.10633361563089</v>
      </c>
      <c r="E24" s="4">
        <v>174.07333343774081</v>
      </c>
      <c r="F24" s="4">
        <v>238.5420002388457</v>
      </c>
      <c r="G24" s="4">
        <v>258.88666676779587</v>
      </c>
      <c r="H24" s="4">
        <v>176.8533333833019</v>
      </c>
      <c r="I24" s="13">
        <v>121</v>
      </c>
      <c r="J24" s="13">
        <v>185</v>
      </c>
      <c r="K24" s="13">
        <v>150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204.0000002682209</v>
      </c>
      <c r="C25" s="4">
        <v>163.8800002634525</v>
      </c>
      <c r="D25" s="4">
        <v>216.5138884837429</v>
      </c>
      <c r="E25" s="4">
        <v>225.08000011742121</v>
      </c>
      <c r="F25" s="4">
        <v>171.16000011563301</v>
      </c>
      <c r="G25" s="4">
        <v>177.72000012844799</v>
      </c>
      <c r="H25" s="4">
        <v>93.361777659878101</v>
      </c>
      <c r="I25" s="13">
        <v>112</v>
      </c>
      <c r="J25" s="13">
        <v>190</v>
      </c>
      <c r="K25" s="13">
        <v>172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5977.4213332096733</v>
      </c>
      <c r="C3" s="4">
        <f>7500-(1420-130)-'2022 Reg'!C2</f>
        <v>5981.1306665470202</v>
      </c>
      <c r="D3" s="4">
        <f>7500-(1420-130)-'2022 Reg'!D2</f>
        <v>5907.6120004400609</v>
      </c>
      <c r="E3" s="4">
        <f>7500-(1420-130)-'2022 Reg'!E2</f>
        <v>5994.839999884367</v>
      </c>
      <c r="F3" s="4">
        <f>7500-(1420-130)-'2022 Reg'!F2</f>
        <v>6009.839999884367</v>
      </c>
      <c r="G3" s="4">
        <f>7500-(1420-130)-'2022 Reg'!G2</f>
        <v>5958.6337777475519</v>
      </c>
      <c r="H3" s="4">
        <f>7500-(1420-130)-'2022 Reg'!H2</f>
        <v>6019.4633334025739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6016.3279998600483</v>
      </c>
      <c r="C4" s="4">
        <f>7500-(1420-130)-'2022 Reg'!C3</f>
        <v>6002.1999997533858</v>
      </c>
      <c r="D4" s="4">
        <f>7500-(1420-130)-'2022 Reg'!D3</f>
        <v>5955.839999884367</v>
      </c>
      <c r="E4" s="4">
        <f>7500-(1420-130)-'2022 Reg'!E3</f>
        <v>6012.799999922514</v>
      </c>
      <c r="F4" s="4">
        <f>7500-(1420-130)-'2022 Reg'!F3</f>
        <v>5943.799999922514</v>
      </c>
      <c r="G4" s="4">
        <f>7500-(1420-130)-'2022 Reg'!G3</f>
        <v>6040.1599998757247</v>
      </c>
      <c r="H4" s="4">
        <f>7500-(1420-130)-'2022 Reg'!H3</f>
        <v>6062.1213333760697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5987.9093333760893</v>
      </c>
      <c r="C5" s="4">
        <f>7500-(1420-130)-'2022 Reg'!C4</f>
        <v>5961.6933331117034</v>
      </c>
      <c r="D5" s="4">
        <f>7500-(1420-130)-'2022 Reg'!D4</f>
        <v>5976.839999884367</v>
      </c>
      <c r="E5" s="4">
        <f>7500-(1420-130)-'2022 Reg'!E4</f>
        <v>6012.799999922514</v>
      </c>
      <c r="F5" s="4">
        <f>7500-(1420-130)-'2022 Reg'!F4</f>
        <v>5953.0100002676245</v>
      </c>
      <c r="G5" s="4">
        <f>7500-(1420-130)-'2022 Reg'!G4</f>
        <v>5991.4400001466274</v>
      </c>
      <c r="H5" s="4">
        <f>7500-(1420-130)-'2022 Reg'!H4</f>
        <v>6039.1140000760552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5941.8733331610756</v>
      </c>
      <c r="C6" s="4">
        <f>7500-(1420-130)-'2022 Reg'!C5</f>
        <v>5944.6399998535717</v>
      </c>
      <c r="D6" s="4">
        <f>7500-(1420-130)-'2022 Reg'!D5</f>
        <v>5949.8400003612041</v>
      </c>
      <c r="E6" s="4">
        <f>7500-(1420-130)-'2022 Reg'!E5</f>
        <v>5949.3688887506723</v>
      </c>
      <c r="F6" s="4">
        <f>7500-(1420-130)-'2022 Reg'!F5</f>
        <v>5942.6399999250971</v>
      </c>
      <c r="G6" s="4">
        <f>7500-(1420-130)-'2022 Reg'!G5</f>
        <v>5942.6088887681562</v>
      </c>
      <c r="H6" s="4">
        <f>7500-(1420-130)-'2022 Reg'!H5</f>
        <v>6005.1480000451211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5836.5777776738005</v>
      </c>
      <c r="C7" s="4">
        <f>7500-(1420-130)-'2022 Reg'!C6</f>
        <v>5825.9826665014025</v>
      </c>
      <c r="D7" s="4">
        <f>7500-(1420-130)-'2022 Reg'!D6</f>
        <v>5900.839999884367</v>
      </c>
      <c r="E7" s="4">
        <f>7500-(1420-130)-'2022 Reg'!E6</f>
        <v>5936.0795554464057</v>
      </c>
      <c r="F7" s="4">
        <f>7500-(1420-130)-'2022 Reg'!F6</f>
        <v>5921.5839998841284</v>
      </c>
      <c r="G7" s="4">
        <f>7500-(1420-130)-'2022 Reg'!G6</f>
        <v>5933.1759999180831</v>
      </c>
      <c r="H7" s="4">
        <f>7500-(1420-130)-'2022 Reg'!H6</f>
        <v>5960.6888887981577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5675.8400000631809</v>
      </c>
      <c r="C8" s="4">
        <f>7500-(1420-130)-'2022 Reg'!C7</f>
        <v>5670.8000009208918</v>
      </c>
      <c r="D8" s="4">
        <f>7500-(1420-130)-'2022 Reg'!D7</f>
        <v>5763.3638889268041</v>
      </c>
      <c r="E8" s="4">
        <f>7500-(1420-130)-'2022 Reg'!E7</f>
        <v>5809.9999998509884</v>
      </c>
      <c r="F8" s="4">
        <f>7500-(1420-130)-'2022 Reg'!F7</f>
        <v>5846.799999922514</v>
      </c>
      <c r="G8" s="4">
        <f>7500-(1420-130)-'2022 Reg'!G7</f>
        <v>5843.8219999305902</v>
      </c>
      <c r="H8" s="4">
        <f>7500-(1420-130)-'2022 Reg'!H7</f>
        <v>5890.7020001225173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5555.839999973774</v>
      </c>
      <c r="C9" s="4">
        <f>7500-(1420-130)-'2022 Reg'!C8</f>
        <v>5525.6800000965595</v>
      </c>
      <c r="D9" s="4">
        <f>7500-(1420-130)-'2022 Reg'!D8</f>
        <v>5677.1150001560645</v>
      </c>
      <c r="E9" s="4">
        <f>7500-(1420-130)-'2022 Reg'!E8</f>
        <v>5689.9200000613928</v>
      </c>
      <c r="F9" s="4">
        <f>7500-(1420-130)-'2022 Reg'!F8</f>
        <v>5698.799999922514</v>
      </c>
      <c r="G9" s="4">
        <f>7500-(1420-130)-'2022 Reg'!G8</f>
        <v>5774.563333304226</v>
      </c>
      <c r="H9" s="4">
        <f>7500-(1420-130)-'2022 Reg'!H8</f>
        <v>5820.0955554554857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5816.5960000510013</v>
      </c>
      <c r="C10" s="4">
        <f>7500-(1420-130)-'2022 Reg'!C9</f>
        <v>5838.9199998676777</v>
      </c>
      <c r="D10" s="4">
        <f>7500-(1420-130)-'2022 Reg'!D9</f>
        <v>5808.839999884367</v>
      </c>
      <c r="E10" s="4">
        <f>7500-(1420-130)-'2022 Reg'!E9</f>
        <v>5893.1555553774042</v>
      </c>
      <c r="F10" s="4">
        <f>7500-(1420-130)-'2022 Reg'!F9</f>
        <v>5852.5662221262855</v>
      </c>
      <c r="G10" s="4">
        <f>7500-(1420-130)-'2022 Reg'!G9</f>
        <v>5801.8608888559047</v>
      </c>
      <c r="H10" s="4">
        <f>7500-(1420-130)-'2022 Reg'!H9</f>
        <v>5859.6493332748614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5898.1555554072065</v>
      </c>
      <c r="C11" s="4">
        <f>7500-(1420-130)-'2022 Reg'!C10</f>
        <v>5828.3557777270671</v>
      </c>
      <c r="D11" s="4">
        <f>7500-(1420-130)-'2022 Reg'!D10</f>
        <v>5852.0786665367586</v>
      </c>
      <c r="E11" s="4">
        <f>7500-(1420-130)-'2022 Reg'!E10</f>
        <v>5844.1555553774042</v>
      </c>
      <c r="F11" s="4">
        <f>7500-(1420-130)-'2022 Reg'!F10</f>
        <v>5805.799999922514</v>
      </c>
      <c r="G11" s="4">
        <f>7500-(1420-130)-'2022 Reg'!G10</f>
        <v>5778.122666660448</v>
      </c>
      <c r="H11" s="4">
        <f>7500-(1420-130)-'2022 Reg'!H10</f>
        <v>5841.2399999638401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5853.0381667986512</v>
      </c>
      <c r="C12" s="4">
        <f>7500-(1420-130)-'2022 Reg'!C11</f>
        <v>5828.8399999439716</v>
      </c>
      <c r="D12" s="4">
        <f>7500-(1420-130)-'2022 Reg'!D11</f>
        <v>5760.3333335777124</v>
      </c>
      <c r="E12" s="4">
        <f>7500-(1420-130)-'2022 Reg'!E11</f>
        <v>5752.8276665796839</v>
      </c>
      <c r="F12" s="4">
        <f>7500-(1420-130)-'2022 Reg'!F11</f>
        <v>5707.839999884367</v>
      </c>
      <c r="G12" s="4">
        <f>7500-(1420-130)-'2022 Reg'!G11</f>
        <v>5641.9262222270172</v>
      </c>
      <c r="H12" s="4">
        <f>7500-(1420-130)-'2022 Reg'!H11</f>
        <v>5640.2438892282544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5869.839999884367</v>
      </c>
      <c r="C13" s="4">
        <f>7500-(1420-130)-'2022 Reg'!C12</f>
        <v>5854.1199997961521</v>
      </c>
      <c r="D13" s="4">
        <f>7500-(1420-130)-'2022 Reg'!D12</f>
        <v>5754.6333337644737</v>
      </c>
      <c r="E13" s="4">
        <f>7500-(1420-130)-'2022 Reg'!E12</f>
        <v>5797.7893332034346</v>
      </c>
      <c r="F13" s="4">
        <f>7500-(1420-130)-'2022 Reg'!F12</f>
        <v>5630.4491110345971</v>
      </c>
      <c r="G13" s="4">
        <f>7500-(1420-130)-'2022 Reg'!G12</f>
        <v>5580.5839998602869</v>
      </c>
      <c r="H13" s="4">
        <f>7500-(1420-130)-'2022 Reg'!H12</f>
        <v>5591.5560556545852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5831.7600006759167</v>
      </c>
      <c r="C14" s="4">
        <f>7500-(1420-130)-'2022 Reg'!C13</f>
        <v>5836.0000007301569</v>
      </c>
      <c r="D14" s="4">
        <f>7500-(1420-130)-'2022 Reg'!D13</f>
        <v>5775.3500002086166</v>
      </c>
      <c r="E14" s="4">
        <f>7500-(1420-130)-'2022 Reg'!E13</f>
        <v>5742.3787779668965</v>
      </c>
      <c r="F14" s="4">
        <f>7500-(1420-130)-'2022 Reg'!F13</f>
        <v>5644.6400001943111</v>
      </c>
      <c r="G14" s="4">
        <f>7500-(1420-130)-'2022 Reg'!G13</f>
        <v>5603.1199999153614</v>
      </c>
      <c r="H14" s="4">
        <f>7500-(1420-130)-'2022 Reg'!H13</f>
        <v>5578.8800008744001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5875.7600003376601</v>
      </c>
      <c r="C15" s="4">
        <f>7500-(1420-130)-'2022 Reg'!C14</f>
        <v>5758.8000002503395</v>
      </c>
      <c r="D15" s="4">
        <f>7500-(1420-130)-'2022 Reg'!D14</f>
        <v>5727.824500286828</v>
      </c>
      <c r="E15" s="4">
        <f>7500-(1420-130)-'2022 Reg'!E14</f>
        <v>5742.7300002207357</v>
      </c>
      <c r="F15" s="4">
        <f>7500-(1420-130)-'2022 Reg'!F14</f>
        <v>5674.5160002633929</v>
      </c>
      <c r="G15" s="4">
        <f>7500-(1420-130)-'2022 Reg'!G14</f>
        <v>5657.999999910593</v>
      </c>
      <c r="H15" s="4">
        <f>7500-(1420-130)-'2022 Reg'!H14</f>
        <v>5664.0888338702416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5889.7600006759167</v>
      </c>
      <c r="C16" s="4">
        <f>7500-(1420-130)-'2022 Reg'!C15</f>
        <v>5793.6400006085632</v>
      </c>
      <c r="D16" s="4">
        <f>7500-(1420-130)-'2022 Reg'!D15</f>
        <v>5753.3480006414156</v>
      </c>
      <c r="E16" s="4">
        <f>7500-(1420-130)-'2022 Reg'!E15</f>
        <v>5741.6050000667574</v>
      </c>
      <c r="F16" s="4">
        <f>7500-(1420-130)-'2022 Reg'!F15</f>
        <v>5699.1000003710387</v>
      </c>
      <c r="G16" s="4">
        <f>7500-(1420-130)-'2022 Reg'!G15</f>
        <v>5717.999999910593</v>
      </c>
      <c r="H16" s="4">
        <f>7500-(1420-130)-'2022 Reg'!H15</f>
        <v>5711.600000448525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5863.7600006759167</v>
      </c>
      <c r="C17" s="4">
        <f>7500-(1420-130)-'2022 Reg'!C16</f>
        <v>5785.8400006741285</v>
      </c>
      <c r="D17" s="4">
        <f>7500-(1420-130)-'2022 Reg'!D16</f>
        <v>5768.166665791472</v>
      </c>
      <c r="E17" s="4">
        <f>7500-(1420-130)-'2022 Reg'!E16</f>
        <v>5737.2466664686799</v>
      </c>
      <c r="F17" s="4">
        <f>7500-(1420-130)-'2022 Reg'!F16</f>
        <v>5724.3006668801108</v>
      </c>
      <c r="G17" s="4">
        <f>7500-(1420-130)-'2022 Reg'!G16</f>
        <v>5754.999999910593</v>
      </c>
      <c r="H17" s="4">
        <f>7500-(1420-130)-'2022 Reg'!H16</f>
        <v>5772.999999910593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5773.7999993264675</v>
      </c>
      <c r="C18" s="4">
        <f>7500-(1420-130)-'2022 Reg'!C17</f>
        <v>5754.7999993264675</v>
      </c>
      <c r="D18" s="4">
        <f>7500-(1420-130)-'2022 Reg'!D17</f>
        <v>5757.3253331651285</v>
      </c>
      <c r="E18" s="4">
        <f>7500-(1420-130)-'2022 Reg'!E17</f>
        <v>5738.238722932525</v>
      </c>
      <c r="F18" s="4">
        <f>7500-(1420-130)-'2022 Reg'!F17</f>
        <v>5719.2905006890496</v>
      </c>
      <c r="G18" s="4">
        <f>7500-(1420-130)-'2022 Reg'!G17</f>
        <v>5807.6000003665686</v>
      </c>
      <c r="H18" s="4">
        <f>7500-(1420-130)-'2022 Reg'!H17</f>
        <v>5800.415000015746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5646.7200003266335</v>
      </c>
      <c r="C19" s="4">
        <f>7500-(1420-130)-'2022 Reg'!C18</f>
        <v>5661.22566729337</v>
      </c>
      <c r="D19" s="4">
        <f>7500-(1420-130)-'2022 Reg'!D18</f>
        <v>5645.5715003165105</v>
      </c>
      <c r="E19" s="4">
        <f>7500-(1420-130)-'2022 Reg'!E18</f>
        <v>5729.3933896468334</v>
      </c>
      <c r="F19" s="4">
        <f>7500-(1420-130)-'2022 Reg'!F18</f>
        <v>5706.8000003427269</v>
      </c>
      <c r="G19" s="4">
        <f>7500-(1420-130)-'2022 Reg'!G18</f>
        <v>5832.0310005664824</v>
      </c>
      <c r="H19" s="4">
        <f>7500-(1420-130)-'2022 Reg'!H18</f>
        <v>5820.6800004690886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5533.5200003385544</v>
      </c>
      <c r="C20" s="4">
        <f>7500-(1420-130)-'2022 Reg'!C19</f>
        <v>5588.4009999724731</v>
      </c>
      <c r="D20" s="4">
        <f>7500-(1420-130)-'2022 Reg'!D19</f>
        <v>5661.1783894571163</v>
      </c>
      <c r="E20" s="4">
        <f>7500-(1420-130)-'2022 Reg'!E19</f>
        <v>5699.7138893020647</v>
      </c>
      <c r="F20" s="4">
        <f>7500-(1420-130)-'2022 Reg'!F19</f>
        <v>5792.9980562170349</v>
      </c>
      <c r="G20" s="4">
        <f>7500-(1420-130)-'2022 Reg'!G19</f>
        <v>5839.807000186046</v>
      </c>
      <c r="H20" s="4">
        <f>7500-(1420-130)-'2022 Reg'!H19</f>
        <v>5827.6000003069639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5842.6088889042539</v>
      </c>
      <c r="C21" s="4">
        <f>7500-(1420-130)-'2022 Reg'!C20</f>
        <v>5696.1977777128413</v>
      </c>
      <c r="D21" s="4">
        <f>7500-(1420-130)-'2022 Reg'!D20</f>
        <v>5619.9539999037979</v>
      </c>
      <c r="E21" s="4">
        <f>7500-(1420-130)-'2022 Reg'!E20</f>
        <v>5675.5186667879425</v>
      </c>
      <c r="F21" s="4">
        <f>7500-(1420-130)-'2022 Reg'!F20</f>
        <v>5755.5690000534059</v>
      </c>
      <c r="G21" s="4">
        <f>7500-(1420-130)-'2022 Reg'!G20</f>
        <v>5811.8400000631809</v>
      </c>
      <c r="H21" s="4">
        <f>7500-(1420-130)-'2022 Reg'!H20</f>
        <v>5899.6800000965595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6023.3437777325507</v>
      </c>
      <c r="C22" s="4">
        <f>7500-(1420-130)-'2022 Reg'!C21</f>
        <v>5968.9826666424669</v>
      </c>
      <c r="D22" s="4">
        <f>7500-(1420-130)-'2022 Reg'!D21</f>
        <v>5697.5516667753454</v>
      </c>
      <c r="E22" s="4">
        <f>7500-(1420-130)-'2022 Reg'!E21</f>
        <v>5728.7533336691558</v>
      </c>
      <c r="F22" s="4">
        <f>7500-(1420-130)-'2022 Reg'!F21</f>
        <v>5765.0700002938511</v>
      </c>
      <c r="G22" s="4">
        <f>7500-(1420-130)-'2022 Reg'!G21</f>
        <v>5861.799999922514</v>
      </c>
      <c r="H22" s="4">
        <f>7500-(1420-130)-'2022 Reg'!H21</f>
        <v>5843.4359999746084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5968.3959998870887</v>
      </c>
      <c r="C23" s="4">
        <f>7500-(1420-130)-'2022 Reg'!C22</f>
        <v>5955.197777558863</v>
      </c>
      <c r="D23" s="4">
        <f>7500-(1420-130)-'2022 Reg'!D22</f>
        <v>5956.7000004142519</v>
      </c>
      <c r="E23" s="4">
        <f>7500-(1420-130)-'2022 Reg'!E22</f>
        <v>5896.8000000774864</v>
      </c>
      <c r="F23" s="4">
        <f>7500-(1420-130)-'2022 Reg'!F22</f>
        <v>5905.9200000613928</v>
      </c>
      <c r="G23" s="4">
        <f>7500-(1420-130)-'2022 Reg'!G22</f>
        <v>5964.8999998832742</v>
      </c>
      <c r="H23" s="4">
        <f>7500-(1420-130)-'2022 Reg'!H22</f>
        <v>5905.799999922514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6031.1199999153614</v>
      </c>
      <c r="C24" s="4">
        <f>7500-(1420-130)-'2022 Reg'!C23</f>
        <v>6027.7044444223247</v>
      </c>
      <c r="D24" s="4">
        <f>7500-(1420-130)-'2022 Reg'!D23</f>
        <v>5998.839999884367</v>
      </c>
      <c r="E24" s="4">
        <f>7500-(1420-130)-'2022 Reg'!E23</f>
        <v>5930.7229999949532</v>
      </c>
      <c r="F24" s="4">
        <f>7500-(1420-130)-'2022 Reg'!F23</f>
        <v>5738.799999922514</v>
      </c>
      <c r="G24" s="4">
        <f>7500-(1420-130)-'2022 Reg'!G23</f>
        <v>5990.5000001490116</v>
      </c>
      <c r="H24" s="4">
        <f>7500-(1420-130)-'2022 Reg'!H23</f>
        <v>6092.8766666059691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6028.999999910593</v>
      </c>
      <c r="C25" s="4">
        <f>7500-(1420-130)-'2022 Reg'!C24</f>
        <v>5966.0399999171495</v>
      </c>
      <c r="D25" s="4">
        <f>7500-(1420-130)-'2022 Reg'!D24</f>
        <v>5913.8936663843688</v>
      </c>
      <c r="E25" s="4">
        <f>7500-(1420-130)-'2022 Reg'!E24</f>
        <v>6035.926666562259</v>
      </c>
      <c r="F25" s="4">
        <f>7500-(1420-130)-'2022 Reg'!F24</f>
        <v>5971.4579997611545</v>
      </c>
      <c r="G25" s="4">
        <f>7500-(1420-130)-'2022 Reg'!G24</f>
        <v>5951.1133332322042</v>
      </c>
      <c r="H25" s="4">
        <f>7500-(1420-130)-'2022 Reg'!H24</f>
        <v>6033.146666616698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6005.9999997317791</v>
      </c>
      <c r="C26" s="4">
        <f>7500-(1420-130)-'2022 Reg'!C25</f>
        <v>6046.1199997365475</v>
      </c>
      <c r="D26" s="4">
        <f>7500-(1420-130)-'2022 Reg'!D25</f>
        <v>5993.4861115162566</v>
      </c>
      <c r="E26" s="4">
        <f>7500-(1420-130)-'2022 Reg'!E25</f>
        <v>5984.9199998825788</v>
      </c>
      <c r="F26" s="4">
        <f>7500-(1420-130)-'2022 Reg'!F25</f>
        <v>6038.839999884367</v>
      </c>
      <c r="G26" s="4">
        <f>7500-(1420-130)-'2022 Reg'!G25</f>
        <v>6032.2799998715518</v>
      </c>
      <c r="H26" s="4">
        <f>7500-(1420-130)-'2022 Reg'!H25</f>
        <v>6116.6382223401215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2021-11-18T18:29:57Z</dcterms:modified>
</cp:coreProperties>
</file>