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14_WMS_11032021\"/>
    </mc:Choice>
  </mc:AlternateContent>
  <xr:revisionPtr revIDLastSave="0" documentId="13_ncr:1_{7DBDFE60-ABD7-4C84-8BC2-CCAC58701D2E}" xr6:coauthVersionLast="46" xr6:coauthVersionMax="46" xr10:uidLastSave="{00000000-0000-0000-0000-000000000000}"/>
  <bookViews>
    <workbookView xWindow="13110" yWindow="-18120" windowWidth="29040" windowHeight="17640" tabRatio="713" firstSheet="2" activeTab="4" xr2:uid="{00000000-000D-0000-FFFF-FFFF00000000}"/>
  </bookViews>
  <sheets>
    <sheet name="2020 NSRS" sheetId="1" r:id="rId1"/>
    <sheet name="2021 NSRS" sheetId="4" r:id="rId2"/>
    <sheet name="2022 NSRS (Dec 2020 Method)" sheetId="6" r:id="rId3"/>
    <sheet name="2022 NSRS (6500 Method)" sheetId="9" r:id="rId4"/>
    <sheet name="2022 NSRS (Proposed)" sheetId="25" r:id="rId5"/>
    <sheet name="Charts" sheetId="3" r:id="rId6"/>
    <sheet name="outage" sheetId="14" state="hidden" r:id="rId7"/>
    <sheet name="2022 Reg" sheetId="8" r:id="rId8"/>
    <sheet name="2022 high_variability" sheetId="10" state="hidden" r:id="rId9"/>
  </sheets>
  <externalReferences>
    <externalReference r:id="rId10"/>
  </externalReferences>
  <definedNames>
    <definedName name="_xlnm._FilterDatabase" localSheetId="5" hidden="1">Charts!$A$1:$N$289</definedName>
  </definedNames>
  <calcPr calcId="191029"/>
  <pivotCaches>
    <pivotCache cacheId="0" r:id="rId11"/>
    <pivotCache cacheId="30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9" l="1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3" i="9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70" i="3"/>
  <c r="G147" i="3" l="1"/>
  <c r="H147" i="3"/>
  <c r="G148" i="3"/>
  <c r="H148" i="3"/>
  <c r="G149" i="3"/>
  <c r="H149" i="3"/>
  <c r="G150" i="3"/>
  <c r="H150" i="3"/>
  <c r="G151" i="3"/>
  <c r="H151" i="3"/>
  <c r="G152" i="3"/>
  <c r="H152" i="3"/>
  <c r="G153" i="3"/>
  <c r="H153" i="3"/>
  <c r="G154" i="3"/>
  <c r="H154" i="3"/>
  <c r="G155" i="3"/>
  <c r="H155" i="3"/>
  <c r="G156" i="3"/>
  <c r="H156" i="3"/>
  <c r="G157" i="3"/>
  <c r="H157" i="3"/>
  <c r="G158" i="3"/>
  <c r="H158" i="3"/>
  <c r="G159" i="3"/>
  <c r="H159" i="3"/>
  <c r="G160" i="3"/>
  <c r="H160" i="3"/>
  <c r="G161" i="3"/>
  <c r="H161" i="3"/>
  <c r="G162" i="3"/>
  <c r="H162" i="3"/>
  <c r="G163" i="3"/>
  <c r="H163" i="3"/>
  <c r="G164" i="3"/>
  <c r="H164" i="3"/>
  <c r="G165" i="3"/>
  <c r="H165" i="3"/>
  <c r="G166" i="3"/>
  <c r="H166" i="3"/>
  <c r="G167" i="3"/>
  <c r="H167" i="3"/>
  <c r="G168" i="3"/>
  <c r="H168" i="3"/>
  <c r="G169" i="3"/>
  <c r="H169" i="3"/>
  <c r="G146" i="3"/>
  <c r="H146" i="3"/>
  <c r="W34" i="3"/>
  <c r="W35" i="3"/>
  <c r="W36" i="3"/>
  <c r="W37" i="3"/>
  <c r="W38" i="3"/>
  <c r="W39" i="3"/>
  <c r="W40" i="3"/>
  <c r="W41" i="3"/>
  <c r="W42" i="3"/>
  <c r="W43" i="3"/>
  <c r="W44" i="3"/>
  <c r="W33" i="3"/>
  <c r="X39" i="3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3" i="9"/>
  <c r="H193" i="3" l="1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K4" i="9" l="1"/>
  <c r="L4" i="9"/>
  <c r="M4" i="9"/>
  <c r="K5" i="9"/>
  <c r="L5" i="9"/>
  <c r="M5" i="9"/>
  <c r="K6" i="9"/>
  <c r="L6" i="9"/>
  <c r="M6" i="9"/>
  <c r="K7" i="9"/>
  <c r="L7" i="9"/>
  <c r="M7" i="9"/>
  <c r="K8" i="9"/>
  <c r="L8" i="9"/>
  <c r="M8" i="9"/>
  <c r="K9" i="9"/>
  <c r="L9" i="9"/>
  <c r="M9" i="9"/>
  <c r="K10" i="9"/>
  <c r="L10" i="9"/>
  <c r="M10" i="9"/>
  <c r="K11" i="9"/>
  <c r="L11" i="9"/>
  <c r="M11" i="9"/>
  <c r="K12" i="9"/>
  <c r="L12" i="9"/>
  <c r="M12" i="9"/>
  <c r="K13" i="9"/>
  <c r="L13" i="9"/>
  <c r="M13" i="9"/>
  <c r="K14" i="9"/>
  <c r="L14" i="9"/>
  <c r="M14" i="9"/>
  <c r="K15" i="9"/>
  <c r="L15" i="9"/>
  <c r="M15" i="9"/>
  <c r="K16" i="9"/>
  <c r="L16" i="9"/>
  <c r="M16" i="9"/>
  <c r="K17" i="9"/>
  <c r="L17" i="9"/>
  <c r="M17" i="9"/>
  <c r="K18" i="9"/>
  <c r="L18" i="9"/>
  <c r="M18" i="9"/>
  <c r="K19" i="9"/>
  <c r="L19" i="9"/>
  <c r="M19" i="9"/>
  <c r="K20" i="9"/>
  <c r="L20" i="9"/>
  <c r="M20" i="9"/>
  <c r="K21" i="9"/>
  <c r="L21" i="9"/>
  <c r="M21" i="9"/>
  <c r="K22" i="9"/>
  <c r="L22" i="9"/>
  <c r="M22" i="9"/>
  <c r="K23" i="9"/>
  <c r="L23" i="9"/>
  <c r="M23" i="9"/>
  <c r="K24" i="9"/>
  <c r="L24" i="9"/>
  <c r="M24" i="9"/>
  <c r="K25" i="9"/>
  <c r="L25" i="9"/>
  <c r="M25" i="9"/>
  <c r="K26" i="9"/>
  <c r="L26" i="9"/>
  <c r="M26" i="9"/>
  <c r="K3" i="9"/>
  <c r="L3" i="9"/>
  <c r="M3" i="9"/>
  <c r="K4" i="25"/>
  <c r="L4" i="25"/>
  <c r="M4" i="25"/>
  <c r="K5" i="25"/>
  <c r="L5" i="25"/>
  <c r="M5" i="25"/>
  <c r="K6" i="25"/>
  <c r="L6" i="25"/>
  <c r="M6" i="25"/>
  <c r="K7" i="25"/>
  <c r="L7" i="25"/>
  <c r="M7" i="25"/>
  <c r="K8" i="25"/>
  <c r="L8" i="25"/>
  <c r="M8" i="25"/>
  <c r="K9" i="25"/>
  <c r="L9" i="25"/>
  <c r="M9" i="25"/>
  <c r="K10" i="25"/>
  <c r="L10" i="25"/>
  <c r="M10" i="25"/>
  <c r="K11" i="25"/>
  <c r="L11" i="25"/>
  <c r="M11" i="25"/>
  <c r="K12" i="25"/>
  <c r="L12" i="25"/>
  <c r="M12" i="25"/>
  <c r="K13" i="25"/>
  <c r="L13" i="25"/>
  <c r="M13" i="25"/>
  <c r="K14" i="25"/>
  <c r="L14" i="25"/>
  <c r="M14" i="25"/>
  <c r="K15" i="25"/>
  <c r="L15" i="25"/>
  <c r="M15" i="25"/>
  <c r="K16" i="25"/>
  <c r="L16" i="25"/>
  <c r="M16" i="25"/>
  <c r="K17" i="25"/>
  <c r="L17" i="25"/>
  <c r="M17" i="25"/>
  <c r="K18" i="25"/>
  <c r="L18" i="25"/>
  <c r="M18" i="25"/>
  <c r="K19" i="25"/>
  <c r="L19" i="25"/>
  <c r="M19" i="25"/>
  <c r="K20" i="25"/>
  <c r="L20" i="25"/>
  <c r="M20" i="25"/>
  <c r="K21" i="25"/>
  <c r="L21" i="25"/>
  <c r="M21" i="25"/>
  <c r="K22" i="25"/>
  <c r="L22" i="25"/>
  <c r="M22" i="25"/>
  <c r="K23" i="25"/>
  <c r="L23" i="25"/>
  <c r="M23" i="25"/>
  <c r="K24" i="25"/>
  <c r="L24" i="25"/>
  <c r="M24" i="25"/>
  <c r="K25" i="25"/>
  <c r="L25" i="25"/>
  <c r="M25" i="25"/>
  <c r="K26" i="25"/>
  <c r="L26" i="25"/>
  <c r="M26" i="25"/>
  <c r="K3" i="25"/>
  <c r="L3" i="25"/>
  <c r="M3" i="25"/>
  <c r="AC27" i="6" l="1"/>
  <c r="AB27" i="6"/>
  <c r="AA27" i="6"/>
  <c r="Z27" i="6"/>
  <c r="Y27" i="6"/>
  <c r="X27" i="6"/>
  <c r="W27" i="6"/>
  <c r="V27" i="6"/>
  <c r="U27" i="6"/>
  <c r="T27" i="6"/>
  <c r="S27" i="6"/>
  <c r="R27" i="6"/>
  <c r="R28" i="6"/>
  <c r="S28" i="6"/>
  <c r="T28" i="6"/>
  <c r="U28" i="6"/>
  <c r="V28" i="6"/>
  <c r="W28" i="6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X34" i="3"/>
  <c r="Y34" i="3"/>
  <c r="X35" i="3"/>
  <c r="Y35" i="3"/>
  <c r="X36" i="3"/>
  <c r="Y36" i="3"/>
  <c r="X37" i="3"/>
  <c r="Y37" i="3"/>
  <c r="X38" i="3"/>
  <c r="Y38" i="3"/>
  <c r="Y39" i="3"/>
  <c r="X40" i="3"/>
  <c r="Y40" i="3"/>
  <c r="X41" i="3"/>
  <c r="Y41" i="3"/>
  <c r="X42" i="3"/>
  <c r="Y42" i="3"/>
  <c r="X43" i="3"/>
  <c r="Y43" i="3"/>
  <c r="X44" i="3"/>
  <c r="Y44" i="3"/>
  <c r="Y33" i="3"/>
  <c r="X33" i="3"/>
  <c r="S27" i="4"/>
  <c r="R27" i="4"/>
  <c r="Q27" i="4"/>
  <c r="P27" i="4"/>
  <c r="J27" i="4"/>
  <c r="I27" i="4"/>
  <c r="H27" i="4"/>
  <c r="G27" i="4"/>
  <c r="F27" i="4"/>
  <c r="E27" i="4"/>
  <c r="D27" i="4"/>
  <c r="C27" i="4"/>
  <c r="B27" i="4"/>
  <c r="B27" i="6" l="1"/>
  <c r="C27" i="6"/>
  <c r="D27" i="6"/>
  <c r="E27" i="6"/>
  <c r="F27" i="6"/>
  <c r="G27" i="6"/>
  <c r="H27" i="6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 l="1"/>
  <c r="N145" i="3"/>
  <c r="N121" i="3"/>
  <c r="N97" i="3"/>
  <c r="N73" i="3"/>
  <c r="N49" i="3"/>
  <c r="N25" i="3"/>
  <c r="N168" i="3"/>
  <c r="N144" i="3"/>
  <c r="N120" i="3"/>
  <c r="N96" i="3"/>
  <c r="N72" i="3"/>
  <c r="N48" i="3"/>
  <c r="N24" i="3"/>
  <c r="N167" i="3"/>
  <c r="N143" i="3"/>
  <c r="N119" i="3"/>
  <c r="N95" i="3"/>
  <c r="N71" i="3"/>
  <c r="N47" i="3"/>
  <c r="N23" i="3"/>
  <c r="N166" i="3"/>
  <c r="N142" i="3"/>
  <c r="N118" i="3"/>
  <c r="N94" i="3"/>
  <c r="N70" i="3"/>
  <c r="N46" i="3"/>
  <c r="N22" i="3"/>
  <c r="N165" i="3"/>
  <c r="N141" i="3"/>
  <c r="N117" i="3"/>
  <c r="N93" i="3"/>
  <c r="N69" i="3"/>
  <c r="N45" i="3"/>
  <c r="N21" i="3"/>
  <c r="N164" i="3"/>
  <c r="N140" i="3"/>
  <c r="N116" i="3"/>
  <c r="N92" i="3"/>
  <c r="N68" i="3"/>
  <c r="N44" i="3"/>
  <c r="N20" i="3"/>
  <c r="N163" i="3"/>
  <c r="N139" i="3"/>
  <c r="N115" i="3"/>
  <c r="N91" i="3"/>
  <c r="N67" i="3"/>
  <c r="N43" i="3"/>
  <c r="N19" i="3"/>
  <c r="N162" i="3"/>
  <c r="N138" i="3"/>
  <c r="N114" i="3"/>
  <c r="N90" i="3"/>
  <c r="N66" i="3"/>
  <c r="N42" i="3"/>
  <c r="N18" i="3"/>
  <c r="N161" i="3"/>
  <c r="N137" i="3"/>
  <c r="N113" i="3"/>
  <c r="N89" i="3"/>
  <c r="N65" i="3"/>
  <c r="N41" i="3"/>
  <c r="N17" i="3"/>
  <c r="N160" i="3"/>
  <c r="N136" i="3"/>
  <c r="N112" i="3"/>
  <c r="N88" i="3"/>
  <c r="N64" i="3"/>
  <c r="N40" i="3"/>
  <c r="N16" i="3"/>
  <c r="N159" i="3"/>
  <c r="N135" i="3"/>
  <c r="N111" i="3"/>
  <c r="N87" i="3"/>
  <c r="N63" i="3"/>
  <c r="N39" i="3"/>
  <c r="N15" i="3"/>
  <c r="N158" i="3"/>
  <c r="N134" i="3"/>
  <c r="N110" i="3"/>
  <c r="N86" i="3"/>
  <c r="N62" i="3"/>
  <c r="N38" i="3"/>
  <c r="N14" i="3"/>
  <c r="N157" i="3"/>
  <c r="N133" i="3"/>
  <c r="N109" i="3"/>
  <c r="N85" i="3"/>
  <c r="N61" i="3"/>
  <c r="N37" i="3"/>
  <c r="N13" i="3"/>
  <c r="N156" i="3"/>
  <c r="N132" i="3"/>
  <c r="N108" i="3"/>
  <c r="N84" i="3"/>
  <c r="N60" i="3"/>
  <c r="N36" i="3"/>
  <c r="N12" i="3"/>
  <c r="N155" i="3"/>
  <c r="N131" i="3"/>
  <c r="N107" i="3"/>
  <c r="N83" i="3"/>
  <c r="N59" i="3"/>
  <c r="N35" i="3"/>
  <c r="N11" i="3"/>
  <c r="N154" i="3"/>
  <c r="N130" i="3"/>
  <c r="N106" i="3"/>
  <c r="N82" i="3"/>
  <c r="N58" i="3"/>
  <c r="N34" i="3"/>
  <c r="N10" i="3"/>
  <c r="N153" i="3"/>
  <c r="N129" i="3"/>
  <c r="N105" i="3"/>
  <c r="N81" i="3"/>
  <c r="N57" i="3"/>
  <c r="N33" i="3"/>
  <c r="N9" i="3"/>
  <c r="N152" i="3"/>
  <c r="N128" i="3"/>
  <c r="N104" i="3"/>
  <c r="N80" i="3"/>
  <c r="N56" i="3"/>
  <c r="N32" i="3"/>
  <c r="N8" i="3"/>
  <c r="N151" i="3"/>
  <c r="N127" i="3"/>
  <c r="N103" i="3"/>
  <c r="N79" i="3"/>
  <c r="N55" i="3"/>
  <c r="N31" i="3"/>
  <c r="N7" i="3"/>
  <c r="N150" i="3"/>
  <c r="N126" i="3"/>
  <c r="N102" i="3"/>
  <c r="N78" i="3"/>
  <c r="N54" i="3"/>
  <c r="N30" i="3"/>
  <c r="N6" i="3"/>
  <c r="N149" i="3"/>
  <c r="N125" i="3"/>
  <c r="N101" i="3"/>
  <c r="N77" i="3"/>
  <c r="N53" i="3"/>
  <c r="N29" i="3"/>
  <c r="N5" i="3"/>
  <c r="N148" i="3"/>
  <c r="N124" i="3"/>
  <c r="N100" i="3"/>
  <c r="N76" i="3"/>
  <c r="N52" i="3"/>
  <c r="N28" i="3"/>
  <c r="N4" i="3"/>
  <c r="N147" i="3"/>
  <c r="N123" i="3"/>
  <c r="N99" i="3"/>
  <c r="N75" i="3"/>
  <c r="N51" i="3"/>
  <c r="N27" i="3"/>
  <c r="N3" i="3"/>
  <c r="N146" i="3"/>
  <c r="N122" i="3"/>
  <c r="N98" i="3"/>
  <c r="N74" i="3"/>
  <c r="N50" i="3"/>
  <c r="N26" i="3"/>
  <c r="N2" i="3"/>
  <c r="K2" i="3" s="1"/>
  <c r="H26" i="10" l="1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9"/>
  <c r="H26" i="9" l="1"/>
  <c r="H14" i="9"/>
  <c r="H3" i="10"/>
  <c r="H25" i="9"/>
  <c r="H13" i="9"/>
  <c r="H24" i="9"/>
  <c r="H12" i="9"/>
  <c r="H23" i="9"/>
  <c r="H11" i="9"/>
  <c r="H15" i="9"/>
  <c r="H22" i="9"/>
  <c r="H10" i="9"/>
  <c r="H21" i="9"/>
  <c r="H9" i="9"/>
  <c r="H20" i="9"/>
  <c r="H8" i="9"/>
  <c r="H19" i="9"/>
  <c r="H7" i="9"/>
  <c r="H18" i="9"/>
  <c r="H6" i="9"/>
  <c r="H17" i="9"/>
  <c r="H5" i="9"/>
  <c r="H16" i="9"/>
  <c r="H4" i="9"/>
  <c r="J11" i="14" l="1"/>
  <c r="L11" i="14" s="1"/>
  <c r="J10" i="14"/>
  <c r="L10" i="14" s="1"/>
  <c r="I11" i="14"/>
  <c r="H11" i="14"/>
  <c r="I10" i="14"/>
  <c r="G11" i="14"/>
  <c r="G10" i="14"/>
  <c r="H10" i="14" s="1"/>
  <c r="F11" i="14"/>
  <c r="D11" i="14"/>
  <c r="E11" i="14" s="1"/>
  <c r="D10" i="14"/>
  <c r="F10" i="14" s="1"/>
  <c r="B11" i="14"/>
  <c r="C11" i="14" s="1"/>
  <c r="M11" i="14" s="1"/>
  <c r="C10" i="14"/>
  <c r="M10" i="14" s="1"/>
  <c r="B10" i="14"/>
  <c r="L9" i="14"/>
  <c r="K9" i="14"/>
  <c r="J9" i="14"/>
  <c r="H9" i="14"/>
  <c r="G9" i="14"/>
  <c r="I9" i="14" s="1"/>
  <c r="E9" i="14"/>
  <c r="F9" i="14" s="1"/>
  <c r="D9" i="14"/>
  <c r="B9" i="14"/>
  <c r="C9" i="14" s="1"/>
  <c r="E10" i="14" l="1"/>
  <c r="K10" i="14"/>
  <c r="K11" i="14"/>
  <c r="M9" i="14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B4" i="10"/>
  <c r="C4" i="10"/>
  <c r="D4" i="10"/>
  <c r="E4" i="10"/>
  <c r="F4" i="10"/>
  <c r="G4" i="10"/>
  <c r="B5" i="10"/>
  <c r="C5" i="10"/>
  <c r="D5" i="10"/>
  <c r="E5" i="10"/>
  <c r="F5" i="10"/>
  <c r="G5" i="10"/>
  <c r="B6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D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C3" i="10"/>
  <c r="D3" i="10"/>
  <c r="E3" i="10"/>
  <c r="F3" i="10"/>
  <c r="G3" i="10"/>
  <c r="B3" i="10"/>
  <c r="B4" i="9"/>
  <c r="M3" i="3" s="1"/>
  <c r="C4" i="9"/>
  <c r="M27" i="3" s="1"/>
  <c r="D4" i="9"/>
  <c r="M51" i="3" s="1"/>
  <c r="E4" i="9"/>
  <c r="M75" i="3" s="1"/>
  <c r="F4" i="9"/>
  <c r="M99" i="3" s="1"/>
  <c r="G4" i="9"/>
  <c r="M123" i="3" s="1"/>
  <c r="B5" i="9"/>
  <c r="M4" i="3" s="1"/>
  <c r="C5" i="9"/>
  <c r="M28" i="3" s="1"/>
  <c r="D5" i="9"/>
  <c r="M52" i="3" s="1"/>
  <c r="E5" i="9"/>
  <c r="M76" i="3" s="1"/>
  <c r="F5" i="9"/>
  <c r="M100" i="3" s="1"/>
  <c r="G5" i="9"/>
  <c r="M124" i="3" s="1"/>
  <c r="B6" i="9"/>
  <c r="M5" i="3" s="1"/>
  <c r="C6" i="9"/>
  <c r="M29" i="3" s="1"/>
  <c r="D6" i="9"/>
  <c r="M53" i="3" s="1"/>
  <c r="E6" i="9"/>
  <c r="M77" i="3" s="1"/>
  <c r="F6" i="9"/>
  <c r="M101" i="3" s="1"/>
  <c r="G6" i="9"/>
  <c r="M125" i="3" s="1"/>
  <c r="B7" i="9"/>
  <c r="M6" i="3" s="1"/>
  <c r="C7" i="9"/>
  <c r="M30" i="3" s="1"/>
  <c r="D7" i="9"/>
  <c r="M54" i="3" s="1"/>
  <c r="E7" i="9"/>
  <c r="M78" i="3" s="1"/>
  <c r="F7" i="9"/>
  <c r="M102" i="3" s="1"/>
  <c r="G7" i="9"/>
  <c r="M126" i="3" s="1"/>
  <c r="B8" i="9"/>
  <c r="M7" i="3" s="1"/>
  <c r="C8" i="9"/>
  <c r="M31" i="3" s="1"/>
  <c r="D8" i="9"/>
  <c r="M55" i="3" s="1"/>
  <c r="E8" i="9"/>
  <c r="M79" i="3" s="1"/>
  <c r="F8" i="9"/>
  <c r="M103" i="3" s="1"/>
  <c r="G8" i="9"/>
  <c r="M127" i="3" s="1"/>
  <c r="B9" i="9"/>
  <c r="M8" i="3" s="1"/>
  <c r="C9" i="9"/>
  <c r="M32" i="3" s="1"/>
  <c r="D9" i="9"/>
  <c r="M56" i="3" s="1"/>
  <c r="E9" i="9"/>
  <c r="M80" i="3" s="1"/>
  <c r="F9" i="9"/>
  <c r="M104" i="3" s="1"/>
  <c r="G9" i="9"/>
  <c r="M128" i="3" s="1"/>
  <c r="B10" i="9"/>
  <c r="M9" i="3" s="1"/>
  <c r="C10" i="9"/>
  <c r="M33" i="3" s="1"/>
  <c r="D10" i="9"/>
  <c r="M57" i="3" s="1"/>
  <c r="E10" i="9"/>
  <c r="M81" i="3" s="1"/>
  <c r="F10" i="9"/>
  <c r="M105" i="3" s="1"/>
  <c r="G10" i="9"/>
  <c r="M129" i="3" s="1"/>
  <c r="B11" i="9"/>
  <c r="M10" i="3" s="1"/>
  <c r="C11" i="9"/>
  <c r="M34" i="3" s="1"/>
  <c r="D11" i="9"/>
  <c r="M58" i="3" s="1"/>
  <c r="E11" i="9"/>
  <c r="M82" i="3" s="1"/>
  <c r="F11" i="9"/>
  <c r="M106" i="3" s="1"/>
  <c r="G11" i="9"/>
  <c r="M130" i="3" s="1"/>
  <c r="B12" i="9"/>
  <c r="M11" i="3" s="1"/>
  <c r="C12" i="9"/>
  <c r="M35" i="3" s="1"/>
  <c r="D12" i="9"/>
  <c r="M59" i="3" s="1"/>
  <c r="E12" i="9"/>
  <c r="M83" i="3" s="1"/>
  <c r="F12" i="9"/>
  <c r="M107" i="3" s="1"/>
  <c r="G12" i="9"/>
  <c r="M131" i="3" s="1"/>
  <c r="B13" i="9"/>
  <c r="M12" i="3" s="1"/>
  <c r="C13" i="9"/>
  <c r="M36" i="3" s="1"/>
  <c r="D13" i="9"/>
  <c r="M60" i="3" s="1"/>
  <c r="E13" i="9"/>
  <c r="M84" i="3" s="1"/>
  <c r="F13" i="9"/>
  <c r="M108" i="3" s="1"/>
  <c r="G13" i="9"/>
  <c r="M132" i="3" s="1"/>
  <c r="B14" i="9"/>
  <c r="M13" i="3" s="1"/>
  <c r="C14" i="9"/>
  <c r="M37" i="3" s="1"/>
  <c r="D14" i="9"/>
  <c r="M61" i="3" s="1"/>
  <c r="E14" i="9"/>
  <c r="M85" i="3" s="1"/>
  <c r="F14" i="9"/>
  <c r="M109" i="3" s="1"/>
  <c r="G14" i="9"/>
  <c r="M133" i="3" s="1"/>
  <c r="B15" i="9"/>
  <c r="M14" i="3" s="1"/>
  <c r="C15" i="9"/>
  <c r="M38" i="3" s="1"/>
  <c r="D15" i="9"/>
  <c r="M62" i="3" s="1"/>
  <c r="E15" i="9"/>
  <c r="M86" i="3" s="1"/>
  <c r="F15" i="9"/>
  <c r="M110" i="3" s="1"/>
  <c r="G15" i="9"/>
  <c r="M134" i="3" s="1"/>
  <c r="B16" i="9"/>
  <c r="M15" i="3" s="1"/>
  <c r="C16" i="9"/>
  <c r="M39" i="3" s="1"/>
  <c r="D16" i="9"/>
  <c r="M63" i="3" s="1"/>
  <c r="E16" i="9"/>
  <c r="M87" i="3" s="1"/>
  <c r="F16" i="9"/>
  <c r="M111" i="3" s="1"/>
  <c r="G16" i="9"/>
  <c r="M135" i="3" s="1"/>
  <c r="B17" i="9"/>
  <c r="M16" i="3" s="1"/>
  <c r="C17" i="9"/>
  <c r="M40" i="3" s="1"/>
  <c r="D17" i="9"/>
  <c r="M64" i="3" s="1"/>
  <c r="E17" i="9"/>
  <c r="M88" i="3" s="1"/>
  <c r="F17" i="9"/>
  <c r="M112" i="3" s="1"/>
  <c r="G17" i="9"/>
  <c r="M136" i="3" s="1"/>
  <c r="B18" i="9"/>
  <c r="M17" i="3" s="1"/>
  <c r="C18" i="9"/>
  <c r="M41" i="3" s="1"/>
  <c r="D18" i="9"/>
  <c r="M65" i="3" s="1"/>
  <c r="E18" i="9"/>
  <c r="M89" i="3" s="1"/>
  <c r="F18" i="9"/>
  <c r="M113" i="3" s="1"/>
  <c r="G18" i="9"/>
  <c r="M137" i="3" s="1"/>
  <c r="B19" i="9"/>
  <c r="M18" i="3" s="1"/>
  <c r="C19" i="9"/>
  <c r="M42" i="3" s="1"/>
  <c r="D19" i="9"/>
  <c r="M66" i="3" s="1"/>
  <c r="E19" i="9"/>
  <c r="M90" i="3" s="1"/>
  <c r="F19" i="9"/>
  <c r="M114" i="3" s="1"/>
  <c r="G19" i="9"/>
  <c r="M138" i="3" s="1"/>
  <c r="B20" i="9"/>
  <c r="M19" i="3" s="1"/>
  <c r="C20" i="9"/>
  <c r="M43" i="3" s="1"/>
  <c r="D20" i="9"/>
  <c r="M67" i="3" s="1"/>
  <c r="E20" i="9"/>
  <c r="M91" i="3" s="1"/>
  <c r="F20" i="9"/>
  <c r="M115" i="3" s="1"/>
  <c r="G20" i="9"/>
  <c r="M139" i="3" s="1"/>
  <c r="B21" i="9"/>
  <c r="M20" i="3" s="1"/>
  <c r="C21" i="9"/>
  <c r="M44" i="3" s="1"/>
  <c r="D21" i="9"/>
  <c r="M68" i="3" s="1"/>
  <c r="E21" i="9"/>
  <c r="M92" i="3" s="1"/>
  <c r="F21" i="9"/>
  <c r="M116" i="3" s="1"/>
  <c r="G21" i="9"/>
  <c r="M140" i="3" s="1"/>
  <c r="B22" i="9"/>
  <c r="M21" i="3" s="1"/>
  <c r="C22" i="9"/>
  <c r="M45" i="3" s="1"/>
  <c r="D22" i="9"/>
  <c r="M69" i="3" s="1"/>
  <c r="E22" i="9"/>
  <c r="M93" i="3" s="1"/>
  <c r="F22" i="9"/>
  <c r="M117" i="3" s="1"/>
  <c r="G22" i="9"/>
  <c r="M141" i="3" s="1"/>
  <c r="B23" i="9"/>
  <c r="M22" i="3" s="1"/>
  <c r="C23" i="9"/>
  <c r="M46" i="3" s="1"/>
  <c r="D23" i="9"/>
  <c r="M70" i="3" s="1"/>
  <c r="E23" i="9"/>
  <c r="M94" i="3" s="1"/>
  <c r="F23" i="9"/>
  <c r="M118" i="3" s="1"/>
  <c r="G23" i="9"/>
  <c r="M142" i="3" s="1"/>
  <c r="B24" i="9"/>
  <c r="M23" i="3" s="1"/>
  <c r="C24" i="9"/>
  <c r="M47" i="3" s="1"/>
  <c r="D24" i="9"/>
  <c r="M71" i="3" s="1"/>
  <c r="E24" i="9"/>
  <c r="M95" i="3" s="1"/>
  <c r="F24" i="9"/>
  <c r="M119" i="3" s="1"/>
  <c r="G24" i="9"/>
  <c r="M143" i="3" s="1"/>
  <c r="B25" i="9"/>
  <c r="M24" i="3" s="1"/>
  <c r="C25" i="9"/>
  <c r="M48" i="3" s="1"/>
  <c r="D25" i="9"/>
  <c r="M72" i="3" s="1"/>
  <c r="E25" i="9"/>
  <c r="M96" i="3" s="1"/>
  <c r="F25" i="9"/>
  <c r="M120" i="3" s="1"/>
  <c r="G25" i="9"/>
  <c r="M144" i="3" s="1"/>
  <c r="B26" i="9"/>
  <c r="M25" i="3" s="1"/>
  <c r="C26" i="9"/>
  <c r="M49" i="3" s="1"/>
  <c r="D26" i="9"/>
  <c r="M73" i="3" s="1"/>
  <c r="E26" i="9"/>
  <c r="M97" i="3" s="1"/>
  <c r="F26" i="9"/>
  <c r="M121" i="3" s="1"/>
  <c r="G26" i="9"/>
  <c r="M145" i="3" s="1"/>
  <c r="C3" i="9"/>
  <c r="M26" i="3" s="1"/>
  <c r="D3" i="9"/>
  <c r="M50" i="3" s="1"/>
  <c r="E3" i="9"/>
  <c r="M74" i="3" s="1"/>
  <c r="F3" i="9"/>
  <c r="M98" i="3" s="1"/>
  <c r="G3" i="9"/>
  <c r="M122" i="3" s="1"/>
  <c r="B3" i="9"/>
  <c r="M2" i="3" s="1"/>
  <c r="L289" i="3" l="1"/>
  <c r="K289" i="3" s="1"/>
  <c r="L288" i="3"/>
  <c r="K288" i="3" s="1"/>
  <c r="L287" i="3"/>
  <c r="K287" i="3" s="1"/>
  <c r="L286" i="3"/>
  <c r="K286" i="3" s="1"/>
  <c r="L285" i="3"/>
  <c r="K285" i="3" s="1"/>
  <c r="L284" i="3"/>
  <c r="K284" i="3" s="1"/>
  <c r="L283" i="3"/>
  <c r="K283" i="3" s="1"/>
  <c r="L282" i="3"/>
  <c r="K282" i="3" s="1"/>
  <c r="L281" i="3"/>
  <c r="K281" i="3" s="1"/>
  <c r="L280" i="3"/>
  <c r="K280" i="3" s="1"/>
  <c r="L279" i="3"/>
  <c r="K279" i="3" s="1"/>
  <c r="L278" i="3"/>
  <c r="K278" i="3" s="1"/>
  <c r="L277" i="3"/>
  <c r="K277" i="3" s="1"/>
  <c r="L276" i="3"/>
  <c r="K276" i="3" s="1"/>
  <c r="L275" i="3"/>
  <c r="K275" i="3" s="1"/>
  <c r="L274" i="3"/>
  <c r="K274" i="3" s="1"/>
  <c r="L273" i="3"/>
  <c r="K273" i="3" s="1"/>
  <c r="L272" i="3"/>
  <c r="K272" i="3" s="1"/>
  <c r="L271" i="3"/>
  <c r="K271" i="3" s="1"/>
  <c r="L270" i="3"/>
  <c r="K270" i="3" s="1"/>
  <c r="L269" i="3"/>
  <c r="K269" i="3" s="1"/>
  <c r="L268" i="3"/>
  <c r="K268" i="3" s="1"/>
  <c r="L267" i="3"/>
  <c r="K267" i="3" s="1"/>
  <c r="L266" i="3"/>
  <c r="K266" i="3" s="1"/>
  <c r="L265" i="3"/>
  <c r="K265" i="3" s="1"/>
  <c r="L264" i="3"/>
  <c r="K264" i="3" s="1"/>
  <c r="L263" i="3"/>
  <c r="K263" i="3" s="1"/>
  <c r="L262" i="3"/>
  <c r="K262" i="3" s="1"/>
  <c r="L261" i="3"/>
  <c r="K261" i="3" s="1"/>
  <c r="L260" i="3"/>
  <c r="K260" i="3" s="1"/>
  <c r="L259" i="3"/>
  <c r="K259" i="3" s="1"/>
  <c r="L258" i="3"/>
  <c r="K258" i="3" s="1"/>
  <c r="L257" i="3"/>
  <c r="K257" i="3" s="1"/>
  <c r="L256" i="3"/>
  <c r="K256" i="3" s="1"/>
  <c r="L255" i="3"/>
  <c r="K255" i="3" s="1"/>
  <c r="L254" i="3"/>
  <c r="K254" i="3" s="1"/>
  <c r="L253" i="3"/>
  <c r="K253" i="3" s="1"/>
  <c r="L252" i="3"/>
  <c r="K252" i="3" s="1"/>
  <c r="L251" i="3"/>
  <c r="K251" i="3" s="1"/>
  <c r="L250" i="3"/>
  <c r="K250" i="3" s="1"/>
  <c r="L249" i="3"/>
  <c r="K249" i="3" s="1"/>
  <c r="L248" i="3"/>
  <c r="K248" i="3" s="1"/>
  <c r="L247" i="3"/>
  <c r="K247" i="3" s="1"/>
  <c r="L246" i="3"/>
  <c r="K246" i="3" s="1"/>
  <c r="L245" i="3"/>
  <c r="K245" i="3" s="1"/>
  <c r="L244" i="3"/>
  <c r="K244" i="3" s="1"/>
  <c r="L243" i="3"/>
  <c r="K243" i="3" s="1"/>
  <c r="L242" i="3"/>
  <c r="K242" i="3" s="1"/>
  <c r="L241" i="3"/>
  <c r="K241" i="3" s="1"/>
  <c r="L240" i="3"/>
  <c r="K240" i="3" s="1"/>
  <c r="L239" i="3"/>
  <c r="K239" i="3" s="1"/>
  <c r="L238" i="3"/>
  <c r="K238" i="3" s="1"/>
  <c r="L237" i="3"/>
  <c r="K237" i="3" s="1"/>
  <c r="L236" i="3"/>
  <c r="K236" i="3" s="1"/>
  <c r="L235" i="3"/>
  <c r="K235" i="3" s="1"/>
  <c r="L234" i="3"/>
  <c r="K234" i="3" s="1"/>
  <c r="L233" i="3"/>
  <c r="K233" i="3" s="1"/>
  <c r="L232" i="3"/>
  <c r="K232" i="3" s="1"/>
  <c r="L231" i="3"/>
  <c r="K231" i="3" s="1"/>
  <c r="L230" i="3"/>
  <c r="K230" i="3" s="1"/>
  <c r="L229" i="3"/>
  <c r="K229" i="3" s="1"/>
  <c r="L228" i="3"/>
  <c r="K228" i="3" s="1"/>
  <c r="L227" i="3"/>
  <c r="K227" i="3" s="1"/>
  <c r="L226" i="3"/>
  <c r="K226" i="3" s="1"/>
  <c r="L225" i="3"/>
  <c r="K225" i="3" s="1"/>
  <c r="L224" i="3"/>
  <c r="K224" i="3" s="1"/>
  <c r="L223" i="3"/>
  <c r="K223" i="3" s="1"/>
  <c r="L222" i="3"/>
  <c r="K222" i="3" s="1"/>
  <c r="L221" i="3"/>
  <c r="K221" i="3" s="1"/>
  <c r="L220" i="3"/>
  <c r="K220" i="3" s="1"/>
  <c r="L219" i="3"/>
  <c r="K219" i="3" s="1"/>
  <c r="L218" i="3"/>
  <c r="K218" i="3" s="1"/>
  <c r="L217" i="3"/>
  <c r="K217" i="3" s="1"/>
  <c r="L216" i="3"/>
  <c r="K216" i="3" s="1"/>
  <c r="L215" i="3"/>
  <c r="K215" i="3" s="1"/>
  <c r="L214" i="3"/>
  <c r="K214" i="3" s="1"/>
  <c r="L213" i="3"/>
  <c r="K213" i="3" s="1"/>
  <c r="L212" i="3"/>
  <c r="K212" i="3" s="1"/>
  <c r="L211" i="3"/>
  <c r="K211" i="3" s="1"/>
  <c r="L210" i="3"/>
  <c r="K210" i="3" s="1"/>
  <c r="L209" i="3"/>
  <c r="K209" i="3" s="1"/>
  <c r="L208" i="3"/>
  <c r="K208" i="3" s="1"/>
  <c r="L207" i="3"/>
  <c r="K207" i="3" s="1"/>
  <c r="L206" i="3"/>
  <c r="K206" i="3" s="1"/>
  <c r="L205" i="3"/>
  <c r="K205" i="3" s="1"/>
  <c r="L204" i="3"/>
  <c r="K204" i="3" s="1"/>
  <c r="L203" i="3"/>
  <c r="K203" i="3" s="1"/>
  <c r="L202" i="3"/>
  <c r="K202" i="3" s="1"/>
  <c r="L201" i="3"/>
  <c r="K201" i="3" s="1"/>
  <c r="L200" i="3"/>
  <c r="K200" i="3" s="1"/>
  <c r="L199" i="3"/>
  <c r="K199" i="3" s="1"/>
  <c r="L198" i="3"/>
  <c r="K198" i="3" s="1"/>
  <c r="L197" i="3"/>
  <c r="K197" i="3" s="1"/>
  <c r="L196" i="3"/>
  <c r="K196" i="3" s="1"/>
  <c r="L195" i="3"/>
  <c r="K195" i="3" s="1"/>
  <c r="L194" i="3"/>
  <c r="K194" i="3" s="1"/>
  <c r="L193" i="3"/>
  <c r="K193" i="3" s="1"/>
  <c r="L192" i="3"/>
  <c r="K192" i="3" s="1"/>
  <c r="L191" i="3"/>
  <c r="K191" i="3" s="1"/>
  <c r="L190" i="3"/>
  <c r="K190" i="3" s="1"/>
  <c r="L189" i="3"/>
  <c r="K189" i="3" s="1"/>
  <c r="L188" i="3"/>
  <c r="K188" i="3" s="1"/>
  <c r="L187" i="3"/>
  <c r="K187" i="3" s="1"/>
  <c r="L186" i="3"/>
  <c r="K186" i="3" s="1"/>
  <c r="L185" i="3"/>
  <c r="K185" i="3" s="1"/>
  <c r="L184" i="3"/>
  <c r="K184" i="3" s="1"/>
  <c r="L183" i="3"/>
  <c r="K183" i="3" s="1"/>
  <c r="L182" i="3"/>
  <c r="K182" i="3" s="1"/>
  <c r="L181" i="3"/>
  <c r="K181" i="3" s="1"/>
  <c r="L180" i="3"/>
  <c r="K180" i="3" s="1"/>
  <c r="L179" i="3"/>
  <c r="K179" i="3" s="1"/>
  <c r="L178" i="3"/>
  <c r="K178" i="3" s="1"/>
  <c r="L177" i="3"/>
  <c r="K177" i="3" s="1"/>
  <c r="L176" i="3"/>
  <c r="K176" i="3" s="1"/>
  <c r="L175" i="3"/>
  <c r="K175" i="3" s="1"/>
  <c r="L174" i="3"/>
  <c r="K174" i="3" s="1"/>
  <c r="L173" i="3"/>
  <c r="K173" i="3" s="1"/>
  <c r="L172" i="3"/>
  <c r="K172" i="3" s="1"/>
  <c r="L171" i="3"/>
  <c r="K171" i="3" s="1"/>
  <c r="L170" i="3"/>
  <c r="K170" i="3" s="1"/>
  <c r="L169" i="3"/>
  <c r="K169" i="3" s="1"/>
  <c r="L168" i="3"/>
  <c r="K168" i="3" s="1"/>
  <c r="L167" i="3"/>
  <c r="K167" i="3" s="1"/>
  <c r="L166" i="3"/>
  <c r="K166" i="3" s="1"/>
  <c r="L165" i="3"/>
  <c r="K165" i="3" s="1"/>
  <c r="L164" i="3"/>
  <c r="K164" i="3" s="1"/>
  <c r="L163" i="3"/>
  <c r="K163" i="3" s="1"/>
  <c r="L162" i="3"/>
  <c r="K162" i="3" s="1"/>
  <c r="L161" i="3"/>
  <c r="K161" i="3" s="1"/>
  <c r="L160" i="3"/>
  <c r="K160" i="3" s="1"/>
  <c r="L159" i="3"/>
  <c r="K159" i="3" s="1"/>
  <c r="L158" i="3"/>
  <c r="K158" i="3" s="1"/>
  <c r="L157" i="3"/>
  <c r="K157" i="3" s="1"/>
  <c r="L156" i="3"/>
  <c r="K156" i="3" s="1"/>
  <c r="L155" i="3"/>
  <c r="K155" i="3" s="1"/>
  <c r="L154" i="3"/>
  <c r="K154" i="3" s="1"/>
  <c r="L153" i="3"/>
  <c r="K153" i="3" s="1"/>
  <c r="L152" i="3"/>
  <c r="K152" i="3" s="1"/>
  <c r="L151" i="3"/>
  <c r="K151" i="3" s="1"/>
  <c r="L150" i="3"/>
  <c r="K150" i="3" s="1"/>
  <c r="L149" i="3"/>
  <c r="K149" i="3" s="1"/>
  <c r="L148" i="3"/>
  <c r="K148" i="3" s="1"/>
  <c r="L147" i="3"/>
  <c r="K147" i="3" s="1"/>
  <c r="L146" i="3"/>
  <c r="K146" i="3" s="1"/>
  <c r="L145" i="3"/>
  <c r="K145" i="3" s="1"/>
  <c r="L144" i="3"/>
  <c r="K144" i="3" s="1"/>
  <c r="L143" i="3"/>
  <c r="K143" i="3" s="1"/>
  <c r="L142" i="3"/>
  <c r="K142" i="3" s="1"/>
  <c r="L141" i="3"/>
  <c r="K141" i="3" s="1"/>
  <c r="L140" i="3"/>
  <c r="K140" i="3" s="1"/>
  <c r="L139" i="3"/>
  <c r="K139" i="3" s="1"/>
  <c r="L138" i="3"/>
  <c r="K138" i="3" s="1"/>
  <c r="L137" i="3"/>
  <c r="K137" i="3" s="1"/>
  <c r="L136" i="3"/>
  <c r="K136" i="3" s="1"/>
  <c r="L135" i="3"/>
  <c r="K135" i="3" s="1"/>
  <c r="L134" i="3"/>
  <c r="K134" i="3" s="1"/>
  <c r="L133" i="3"/>
  <c r="K133" i="3" s="1"/>
  <c r="L132" i="3"/>
  <c r="K132" i="3" s="1"/>
  <c r="L131" i="3"/>
  <c r="K131" i="3" s="1"/>
  <c r="L130" i="3"/>
  <c r="K130" i="3" s="1"/>
  <c r="L129" i="3"/>
  <c r="K129" i="3" s="1"/>
  <c r="L128" i="3"/>
  <c r="K128" i="3" s="1"/>
  <c r="L127" i="3"/>
  <c r="K127" i="3" s="1"/>
  <c r="L126" i="3"/>
  <c r="K126" i="3" s="1"/>
  <c r="L125" i="3"/>
  <c r="K125" i="3" s="1"/>
  <c r="L124" i="3"/>
  <c r="K124" i="3" s="1"/>
  <c r="L123" i="3"/>
  <c r="K123" i="3" s="1"/>
  <c r="L122" i="3"/>
  <c r="K122" i="3" s="1"/>
  <c r="L121" i="3"/>
  <c r="K121" i="3" s="1"/>
  <c r="L120" i="3"/>
  <c r="K120" i="3" s="1"/>
  <c r="L119" i="3"/>
  <c r="K119" i="3" s="1"/>
  <c r="L118" i="3"/>
  <c r="K118" i="3" s="1"/>
  <c r="L117" i="3"/>
  <c r="K117" i="3" s="1"/>
  <c r="L116" i="3"/>
  <c r="K116" i="3" s="1"/>
  <c r="L115" i="3"/>
  <c r="K115" i="3" s="1"/>
  <c r="L114" i="3"/>
  <c r="K114" i="3" s="1"/>
  <c r="L113" i="3"/>
  <c r="K113" i="3" s="1"/>
  <c r="L112" i="3"/>
  <c r="K112" i="3" s="1"/>
  <c r="L111" i="3"/>
  <c r="K111" i="3" s="1"/>
  <c r="L110" i="3"/>
  <c r="K110" i="3" s="1"/>
  <c r="L109" i="3"/>
  <c r="K109" i="3" s="1"/>
  <c r="L108" i="3"/>
  <c r="K108" i="3" s="1"/>
  <c r="L107" i="3"/>
  <c r="K107" i="3" s="1"/>
  <c r="L106" i="3"/>
  <c r="K106" i="3" s="1"/>
  <c r="L105" i="3"/>
  <c r="K105" i="3" s="1"/>
  <c r="L104" i="3"/>
  <c r="K104" i="3" s="1"/>
  <c r="L103" i="3"/>
  <c r="K103" i="3" s="1"/>
  <c r="L102" i="3"/>
  <c r="K102" i="3" s="1"/>
  <c r="L101" i="3"/>
  <c r="K101" i="3" s="1"/>
  <c r="L100" i="3"/>
  <c r="K100" i="3" s="1"/>
  <c r="L99" i="3"/>
  <c r="K99" i="3" s="1"/>
  <c r="L98" i="3"/>
  <c r="K98" i="3" s="1"/>
  <c r="L97" i="3"/>
  <c r="K97" i="3" s="1"/>
  <c r="L96" i="3"/>
  <c r="K96" i="3" s="1"/>
  <c r="L95" i="3"/>
  <c r="K95" i="3" s="1"/>
  <c r="L94" i="3"/>
  <c r="K94" i="3" s="1"/>
  <c r="L93" i="3"/>
  <c r="K93" i="3" s="1"/>
  <c r="L92" i="3"/>
  <c r="K92" i="3" s="1"/>
  <c r="L91" i="3"/>
  <c r="K91" i="3" s="1"/>
  <c r="L90" i="3"/>
  <c r="K90" i="3" s="1"/>
  <c r="L89" i="3"/>
  <c r="K89" i="3" s="1"/>
  <c r="L88" i="3"/>
  <c r="K88" i="3" s="1"/>
  <c r="L87" i="3"/>
  <c r="K87" i="3" s="1"/>
  <c r="L86" i="3"/>
  <c r="K86" i="3" s="1"/>
  <c r="L85" i="3"/>
  <c r="K85" i="3" s="1"/>
  <c r="L84" i="3"/>
  <c r="K84" i="3" s="1"/>
  <c r="L83" i="3"/>
  <c r="K83" i="3" s="1"/>
  <c r="L82" i="3"/>
  <c r="K82" i="3" s="1"/>
  <c r="L81" i="3"/>
  <c r="K81" i="3" s="1"/>
  <c r="L80" i="3"/>
  <c r="K80" i="3" s="1"/>
  <c r="L79" i="3"/>
  <c r="K79" i="3" s="1"/>
  <c r="L78" i="3"/>
  <c r="K78" i="3" s="1"/>
  <c r="L77" i="3"/>
  <c r="K77" i="3" s="1"/>
  <c r="L76" i="3"/>
  <c r="K76" i="3" s="1"/>
  <c r="L75" i="3"/>
  <c r="K75" i="3" s="1"/>
  <c r="L74" i="3"/>
  <c r="K74" i="3" s="1"/>
  <c r="L73" i="3"/>
  <c r="K73" i="3" s="1"/>
  <c r="L72" i="3"/>
  <c r="K72" i="3" s="1"/>
  <c r="L71" i="3"/>
  <c r="K71" i="3" s="1"/>
  <c r="L70" i="3"/>
  <c r="K70" i="3" s="1"/>
  <c r="L69" i="3"/>
  <c r="K69" i="3" s="1"/>
  <c r="L68" i="3"/>
  <c r="K68" i="3" s="1"/>
  <c r="L67" i="3"/>
  <c r="K67" i="3" s="1"/>
  <c r="L66" i="3"/>
  <c r="K66" i="3" s="1"/>
  <c r="L65" i="3"/>
  <c r="K65" i="3" s="1"/>
  <c r="L64" i="3"/>
  <c r="K64" i="3" s="1"/>
  <c r="L63" i="3"/>
  <c r="K63" i="3" s="1"/>
  <c r="L62" i="3"/>
  <c r="K62" i="3" s="1"/>
  <c r="L61" i="3"/>
  <c r="K61" i="3" s="1"/>
  <c r="L60" i="3"/>
  <c r="K60" i="3" s="1"/>
  <c r="L59" i="3"/>
  <c r="K59" i="3" s="1"/>
  <c r="L58" i="3"/>
  <c r="K58" i="3" s="1"/>
  <c r="L57" i="3"/>
  <c r="K57" i="3" s="1"/>
  <c r="L56" i="3"/>
  <c r="K56" i="3" s="1"/>
  <c r="L55" i="3"/>
  <c r="K55" i="3" s="1"/>
  <c r="L54" i="3"/>
  <c r="K54" i="3" s="1"/>
  <c r="L53" i="3"/>
  <c r="K53" i="3" s="1"/>
  <c r="L52" i="3"/>
  <c r="K52" i="3" s="1"/>
  <c r="L51" i="3"/>
  <c r="K51" i="3" s="1"/>
  <c r="L50" i="3"/>
  <c r="K50" i="3" s="1"/>
  <c r="L49" i="3"/>
  <c r="K49" i="3" s="1"/>
  <c r="L48" i="3"/>
  <c r="K48" i="3" s="1"/>
  <c r="L47" i="3"/>
  <c r="K47" i="3" s="1"/>
  <c r="L46" i="3"/>
  <c r="K46" i="3" s="1"/>
  <c r="L45" i="3"/>
  <c r="K45" i="3" s="1"/>
  <c r="L44" i="3"/>
  <c r="K44" i="3" s="1"/>
  <c r="L43" i="3"/>
  <c r="K43" i="3" s="1"/>
  <c r="L42" i="3"/>
  <c r="K42" i="3" s="1"/>
  <c r="L41" i="3"/>
  <c r="K41" i="3" s="1"/>
  <c r="L40" i="3"/>
  <c r="K40" i="3" s="1"/>
  <c r="L39" i="3"/>
  <c r="K39" i="3" s="1"/>
  <c r="L38" i="3"/>
  <c r="K38" i="3" s="1"/>
  <c r="L37" i="3"/>
  <c r="K37" i="3" s="1"/>
  <c r="L36" i="3"/>
  <c r="K36" i="3" s="1"/>
  <c r="L35" i="3"/>
  <c r="K35" i="3" s="1"/>
  <c r="L34" i="3"/>
  <c r="K34" i="3" s="1"/>
  <c r="L33" i="3"/>
  <c r="K33" i="3" s="1"/>
  <c r="L32" i="3"/>
  <c r="K32" i="3" s="1"/>
  <c r="L31" i="3"/>
  <c r="K31" i="3" s="1"/>
  <c r="L30" i="3"/>
  <c r="K30" i="3" s="1"/>
  <c r="L29" i="3"/>
  <c r="K29" i="3" s="1"/>
  <c r="L28" i="3"/>
  <c r="K28" i="3" s="1"/>
  <c r="L27" i="3"/>
  <c r="K27" i="3" s="1"/>
  <c r="L26" i="3"/>
  <c r="K26" i="3" s="1"/>
  <c r="L25" i="3"/>
  <c r="K25" i="3" s="1"/>
  <c r="L24" i="3"/>
  <c r="K24" i="3" s="1"/>
  <c r="L23" i="3"/>
  <c r="K23" i="3" s="1"/>
  <c r="L22" i="3"/>
  <c r="K22" i="3" s="1"/>
  <c r="L21" i="3"/>
  <c r="K21" i="3" s="1"/>
  <c r="L20" i="3"/>
  <c r="K20" i="3" s="1"/>
  <c r="L19" i="3"/>
  <c r="K19" i="3" s="1"/>
  <c r="L18" i="3"/>
  <c r="K18" i="3" s="1"/>
  <c r="L17" i="3"/>
  <c r="K17" i="3" s="1"/>
  <c r="L16" i="3"/>
  <c r="K16" i="3" s="1"/>
  <c r="L15" i="3"/>
  <c r="K15" i="3" s="1"/>
  <c r="L14" i="3"/>
  <c r="K14" i="3" s="1"/>
  <c r="L13" i="3"/>
  <c r="K13" i="3" s="1"/>
  <c r="L12" i="3"/>
  <c r="K12" i="3" s="1"/>
  <c r="L11" i="3"/>
  <c r="K11" i="3" s="1"/>
  <c r="L10" i="3"/>
  <c r="K10" i="3" s="1"/>
  <c r="L9" i="3"/>
  <c r="K9" i="3" s="1"/>
  <c r="L8" i="3"/>
  <c r="K8" i="3" s="1"/>
  <c r="L7" i="3"/>
  <c r="K7" i="3" s="1"/>
  <c r="L6" i="3"/>
  <c r="K6" i="3" s="1"/>
  <c r="L5" i="3"/>
  <c r="K5" i="3" s="1"/>
  <c r="L4" i="3"/>
  <c r="K4" i="3" s="1"/>
  <c r="L3" i="3"/>
  <c r="K3" i="3" s="1"/>
  <c r="L2" i="3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M28" i="6" l="1"/>
  <c r="L28" i="6"/>
  <c r="K28" i="6"/>
  <c r="J28" i="6"/>
  <c r="I28" i="6"/>
  <c r="H28" i="6"/>
  <c r="G28" i="6"/>
  <c r="F28" i="6"/>
  <c r="E28" i="6"/>
  <c r="D28" i="6"/>
  <c r="C28" i="6"/>
  <c r="B28" i="6"/>
  <c r="M27" i="6"/>
  <c r="L27" i="6"/>
  <c r="K27" i="6"/>
  <c r="J27" i="6"/>
  <c r="I27" i="6"/>
  <c r="S28" i="4"/>
  <c r="R28" i="4" l="1"/>
  <c r="Q28" i="4"/>
  <c r="P28" i="4" l="1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F265" i="3" l="1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F28" i="4"/>
  <c r="X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X1" i="3"/>
  <c r="B28" i="4" l="1"/>
  <c r="G28" i="4"/>
  <c r="H28" i="4"/>
  <c r="J28" i="4"/>
  <c r="C28" i="4"/>
  <c r="D28" i="4"/>
  <c r="E28" i="4"/>
  <c r="C28" i="1" l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<sst xmlns="http://schemas.openxmlformats.org/spreadsheetml/2006/main" count="660" uniqueCount="81">
  <si>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</si>
  <si>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</si>
  <si>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</si>
  <si>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</si>
  <si>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</si>
  <si>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</si>
  <si>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</si>
  <si>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</si>
  <si>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</si>
  <si>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</si>
  <si>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</si>
  <si>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</si>
  <si>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</si>
  <si>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</si>
  <si>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</si>
  <si>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</si>
  <si>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</si>
  <si>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</si>
  <si>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</si>
  <si>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</si>
  <si>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</si>
  <si>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</si>
  <si>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</si>
  <si>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</si>
  <si>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</si>
  <si>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</si>
  <si>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</si>
  <si>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</si>
  <si>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2021 NSRS</t>
  </si>
  <si>
    <t>2020 Value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</si>
  <si>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</si>
  <si>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</si>
  <si>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</si>
  <si>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</si>
  <si>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</si>
  <si>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</si>
  <si>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</si>
  <si>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</si>
  <si>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</si>
  <si>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</si>
  <si>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</si>
  <si>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</si>
  <si>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</si>
  <si>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* The NSRS quantities have been calculated based on the historical data from 2018, 2019 and 2020.</t>
  </si>
  <si>
    <t>2022 NSRS</t>
  </si>
  <si>
    <t xml:space="preserve">Oct </t>
  </si>
  <si>
    <t xml:space="preserve">Nov </t>
  </si>
  <si>
    <t>2022 high variability</t>
  </si>
  <si>
    <t>80th Percentile</t>
  </si>
  <si>
    <t>85th Percentile</t>
  </si>
  <si>
    <t>90th Percentile</t>
  </si>
  <si>
    <t>95th Percentile</t>
  </si>
  <si>
    <t>98th Percentile</t>
  </si>
  <si>
    <t>spring</t>
  </si>
  <si>
    <t>summer</t>
  </si>
  <si>
    <t>fall</t>
  </si>
  <si>
    <t>winter</t>
  </si>
  <si>
    <t>90th percentile</t>
  </si>
  <si>
    <t>Jul 1 - 11</t>
  </si>
  <si>
    <t>Jul 12 - 31</t>
  </si>
  <si>
    <t>2021 Prime NSRS</t>
  </si>
  <si>
    <t>Delta 1</t>
  </si>
  <si>
    <t>Delta-2</t>
  </si>
  <si>
    <t>Delta-3</t>
  </si>
  <si>
    <t>Max of Delta 1</t>
  </si>
  <si>
    <t>Max of Delta-3</t>
  </si>
  <si>
    <t>Delta-1</t>
  </si>
  <si>
    <t>2022 NSRS w PVGR Adjustment</t>
  </si>
  <si>
    <t>2022 NSRS (Dec 2020 Method)</t>
  </si>
  <si>
    <t>2022 NSRS (6500 Method)</t>
  </si>
  <si>
    <t>2022 NSRS (Proposed)</t>
  </si>
  <si>
    <t>2022 (Dec 2020 Method)</t>
  </si>
  <si>
    <t>2022 (Proposed)</t>
  </si>
  <si>
    <t>2022 (6500 Method)</t>
  </si>
  <si>
    <t>2022 NSRS (6500 MW Method)</t>
  </si>
  <si>
    <t>2022 NSRS Proposed</t>
  </si>
  <si>
    <t>Effective 9/1/2021</t>
  </si>
  <si>
    <t>Effective 1/1/2021</t>
  </si>
  <si>
    <t>2021 (Dec 2020 Posting)</t>
  </si>
  <si>
    <t>2021 (Intra year Postings)</t>
  </si>
  <si>
    <t>2021 (Intra Year Postings)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</si>
</sst>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1" fontId="0" fillId="0" borderId="0" xfId="0" applyNumberFormat="1" applyFill="1"/>
    <xf numFmtId="1" fontId="0" fillId="0" borderId="0" xfId="0" applyNumberFormat="1" applyFont="1" applyFill="1"/>
    <xf numFmtId="164" fontId="0" fillId="0" borderId="0" xfId="0" applyNumberFormat="1"/>
    <xf numFmtId="0" fontId="3" fillId="0" borderId="2" xfId="0" applyFont="1" applyBorder="1" applyAlignment="1">
      <alignment horizontal="left" wrapText="1" readingOrder="1"/>
    </xf>
    <xf numFmtId="0" fontId="3" fillId="0" borderId="2" xfId="0" applyFont="1" applyBorder="1" applyAlignment="1">
      <alignment horizontal="center" wrapText="1" readingOrder="1"/>
    </xf>
    <xf numFmtId="1" fontId="0" fillId="0" borderId="1" xfId="0" applyNumberFormat="1" applyBorder="1"/>
    <xf numFmtId="0" fontId="0" fillId="0" borderId="1" xfId="0" applyBorder="1"/>
    <xf numFmtId="1" fontId="4" fillId="5" borderId="0" xfId="0" applyNumberFormat="1" applyFont="1" applyFill="1"/>
    <xf numFmtId="1" fontId="4" fillId="0" borderId="0" xfId="0" applyNumberFormat="1" applyFont="1"/>
    <xf numFmtId="0" fontId="0" fillId="0" borderId="0" xfId="0" applyFill="1" applyAlignment="1">
      <alignment wrapText="1"/>
    </xf>
    <xf numFmtId="0" fontId="0" fillId="0" borderId="0" xfId="0" applyFill="1"/>
    <xf numFmtId="0" fontId="0" fillId="0" borderId="3" xfId="0" applyBorder="1" applyAlignment="1">
      <alignment horizontal="center"/>
    </xf>
  </cellXfs>
  <cellStyles count="1">
    <cellStyle name="Normal" xfId="0" builtinId="0"/>
  </cellStyles>
  <dxfs count="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FF8200"/>
      <color rgb="FF003865"/>
      <color rgb="FF685BC7"/>
      <color rgb="FF890C58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[03_2022_NSRS_v8.xlsx]Charts!PivotTable1</c:name>
    <c:fmtId val="0"/>
  </c:pivotSource>
  <c:chart>
    <c:title>
      <c:tx>
        <c:strRef>
          <c:f>Charts!$X$1</c:f>
          <c:strCache>
            <c:ptCount val="1"/>
            <c:pt idx="0">
              <c:v>Non-Spin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ln w="28575" cap="rnd">
            <a:solidFill>
              <a:srgbClr val="FF820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rgbClr val="00AEC7"/>
          </a:solidFill>
          <a:ln>
            <a:noFill/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7.4574286094163181E-2"/>
          <c:y val="0.3120718904039434"/>
          <c:w val="0.90891539495649343"/>
          <c:h val="0.5843034483494441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Charts!$X$1</c:f>
              <c:strCache>
                <c:ptCount val="1"/>
                <c:pt idx="0">
                  <c:v>2021 (Dec 2020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1026</c:v>
                </c:pt>
                <c:pt idx="1">
                  <c:v>1026</c:v>
                </c:pt>
                <c:pt idx="2">
                  <c:v>1255</c:v>
                </c:pt>
                <c:pt idx="3">
                  <c:v>1255</c:v>
                </c:pt>
                <c:pt idx="4">
                  <c:v>1255</c:v>
                </c:pt>
                <c:pt idx="5">
                  <c:v>1255</c:v>
                </c:pt>
                <c:pt idx="6">
                  <c:v>1633</c:v>
                </c:pt>
                <c:pt idx="7">
                  <c:v>1633</c:v>
                </c:pt>
                <c:pt idx="8">
                  <c:v>1633</c:v>
                </c:pt>
                <c:pt idx="9">
                  <c:v>1633</c:v>
                </c:pt>
                <c:pt idx="10">
                  <c:v>2031</c:v>
                </c:pt>
                <c:pt idx="11">
                  <c:v>2031</c:v>
                </c:pt>
                <c:pt idx="12">
                  <c:v>2031</c:v>
                </c:pt>
                <c:pt idx="13">
                  <c:v>2031</c:v>
                </c:pt>
                <c:pt idx="14">
                  <c:v>1437</c:v>
                </c:pt>
                <c:pt idx="15">
                  <c:v>1437</c:v>
                </c:pt>
                <c:pt idx="16">
                  <c:v>1437</c:v>
                </c:pt>
                <c:pt idx="17">
                  <c:v>1437</c:v>
                </c:pt>
                <c:pt idx="18">
                  <c:v>1146</c:v>
                </c:pt>
                <c:pt idx="19">
                  <c:v>1146</c:v>
                </c:pt>
                <c:pt idx="20">
                  <c:v>1146</c:v>
                </c:pt>
                <c:pt idx="21">
                  <c:v>1146</c:v>
                </c:pt>
                <c:pt idx="22">
                  <c:v>1026</c:v>
                </c:pt>
                <c:pt idx="23">
                  <c:v>1026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78-4CAA-AC62-79BE2734AEF1}"/>
            </c:ext>
          </c:extLst>
        </c:ser>
        <c:ser>
          <c:idx val="2"/>
          <c:order val="2"/>
          <c:tx>
            <c:strRef>
              <c:f>Charts!$X$1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964</c:v>
                </c:pt>
                <c:pt idx="1">
                  <c:v>964</c:v>
                </c:pt>
                <c:pt idx="2">
                  <c:v>1114</c:v>
                </c:pt>
                <c:pt idx="3">
                  <c:v>1114</c:v>
                </c:pt>
                <c:pt idx="4">
                  <c:v>1114</c:v>
                </c:pt>
                <c:pt idx="5">
                  <c:v>1114</c:v>
                </c:pt>
                <c:pt idx="6">
                  <c:v>1767</c:v>
                </c:pt>
                <c:pt idx="7">
                  <c:v>1767</c:v>
                </c:pt>
                <c:pt idx="8">
                  <c:v>1767</c:v>
                </c:pt>
                <c:pt idx="9">
                  <c:v>1767</c:v>
                </c:pt>
                <c:pt idx="10">
                  <c:v>1891</c:v>
                </c:pt>
                <c:pt idx="11">
                  <c:v>1891</c:v>
                </c:pt>
                <c:pt idx="12">
                  <c:v>1891</c:v>
                </c:pt>
                <c:pt idx="13">
                  <c:v>1891</c:v>
                </c:pt>
                <c:pt idx="14">
                  <c:v>1284</c:v>
                </c:pt>
                <c:pt idx="15">
                  <c:v>1284</c:v>
                </c:pt>
                <c:pt idx="16">
                  <c:v>1284</c:v>
                </c:pt>
                <c:pt idx="17">
                  <c:v>1284</c:v>
                </c:pt>
                <c:pt idx="18">
                  <c:v>1249</c:v>
                </c:pt>
                <c:pt idx="19">
                  <c:v>1249</c:v>
                </c:pt>
                <c:pt idx="20">
                  <c:v>1249</c:v>
                </c:pt>
                <c:pt idx="21">
                  <c:v>1249</c:v>
                </c:pt>
                <c:pt idx="22">
                  <c:v>964</c:v>
                </c:pt>
                <c:pt idx="23">
                  <c:v>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78-4CAA-AC62-79BE2734AEF1}"/>
            </c:ext>
          </c:extLst>
        </c:ser>
        <c:ser>
          <c:idx val="3"/>
          <c:order val="3"/>
          <c:tx>
            <c:strRef>
              <c:f>Charts!$X$1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3113</c:v>
                </c:pt>
                <c:pt idx="1">
                  <c:v>3113</c:v>
                </c:pt>
                <c:pt idx="2">
                  <c:v>2540</c:v>
                </c:pt>
                <c:pt idx="3">
                  <c:v>2540</c:v>
                </c:pt>
                <c:pt idx="4">
                  <c:v>2540</c:v>
                </c:pt>
                <c:pt idx="5">
                  <c:v>2540</c:v>
                </c:pt>
                <c:pt idx="6">
                  <c:v>3858</c:v>
                </c:pt>
                <c:pt idx="7">
                  <c:v>3858</c:v>
                </c:pt>
                <c:pt idx="8">
                  <c:v>3858</c:v>
                </c:pt>
                <c:pt idx="9">
                  <c:v>3858</c:v>
                </c:pt>
                <c:pt idx="10">
                  <c:v>4258</c:v>
                </c:pt>
                <c:pt idx="11">
                  <c:v>4258</c:v>
                </c:pt>
                <c:pt idx="12">
                  <c:v>4132</c:v>
                </c:pt>
                <c:pt idx="13">
                  <c:v>4132</c:v>
                </c:pt>
                <c:pt idx="14">
                  <c:v>3065</c:v>
                </c:pt>
                <c:pt idx="15">
                  <c:v>3065</c:v>
                </c:pt>
                <c:pt idx="16">
                  <c:v>3065</c:v>
                </c:pt>
                <c:pt idx="17">
                  <c:v>3065</c:v>
                </c:pt>
                <c:pt idx="18">
                  <c:v>3536</c:v>
                </c:pt>
                <c:pt idx="19">
                  <c:v>3536</c:v>
                </c:pt>
                <c:pt idx="20">
                  <c:v>3536</c:v>
                </c:pt>
                <c:pt idx="21">
                  <c:v>3536</c:v>
                </c:pt>
                <c:pt idx="22">
                  <c:v>3465</c:v>
                </c:pt>
                <c:pt idx="23">
                  <c:v>3465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7816"/>
        <c:axId val="577115072"/>
      </c:barChart>
      <c:lineChart>
        <c:grouping val="standard"/>
        <c:varyColors val="0"/>
        <c:ser>
          <c:idx val="0"/>
          <c:order val="0"/>
          <c:tx>
            <c:strRef>
              <c:f>Charts!$X$1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ln w="28575" cap="rnd">
              <a:solidFill>
                <a:srgbClr val="FF8200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5038</c:v>
                </c:pt>
                <c:pt idx="1">
                  <c:v>5067</c:v>
                </c:pt>
                <c:pt idx="2">
                  <c:v>5046</c:v>
                </c:pt>
                <c:pt idx="3">
                  <c:v>5027</c:v>
                </c:pt>
                <c:pt idx="4">
                  <c:v>4953</c:v>
                </c:pt>
                <c:pt idx="5">
                  <c:v>4818</c:v>
                </c:pt>
                <c:pt idx="6">
                  <c:v>4718</c:v>
                </c:pt>
                <c:pt idx="7">
                  <c:v>4863</c:v>
                </c:pt>
                <c:pt idx="8">
                  <c:v>4789</c:v>
                </c:pt>
                <c:pt idx="9">
                  <c:v>4708</c:v>
                </c:pt>
                <c:pt idx="10">
                  <c:v>4692</c:v>
                </c:pt>
                <c:pt idx="11">
                  <c:v>4669</c:v>
                </c:pt>
                <c:pt idx="12">
                  <c:v>4705</c:v>
                </c:pt>
                <c:pt idx="13">
                  <c:v>4753</c:v>
                </c:pt>
                <c:pt idx="14">
                  <c:v>4805</c:v>
                </c:pt>
                <c:pt idx="15">
                  <c:v>4830</c:v>
                </c:pt>
                <c:pt idx="16">
                  <c:v>4877</c:v>
                </c:pt>
                <c:pt idx="17">
                  <c:v>4904</c:v>
                </c:pt>
                <c:pt idx="18">
                  <c:v>4905</c:v>
                </c:pt>
                <c:pt idx="19">
                  <c:v>4978</c:v>
                </c:pt>
                <c:pt idx="20">
                  <c:v>5040</c:v>
                </c:pt>
                <c:pt idx="21">
                  <c:v>5074</c:v>
                </c:pt>
                <c:pt idx="22">
                  <c:v>5033</c:v>
                </c:pt>
                <c:pt idx="23">
                  <c:v>5043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3E-41F8-A171-402E9BE98A69}"/>
            </c:ext>
          </c:extLst>
        </c:ser>
        <c:ser>
          <c:idx val="4"/>
          <c:order val="4"/>
          <c:tx>
            <c:strRef>
              <c:f>Charts!$X$1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4998</c:v>
                </c:pt>
                <c:pt idx="1">
                  <c:v>5042</c:v>
                </c:pt>
                <c:pt idx="2">
                  <c:v>5025</c:v>
                </c:pt>
                <c:pt idx="3">
                  <c:v>5024</c:v>
                </c:pt>
                <c:pt idx="4">
                  <c:v>4966</c:v>
                </c:pt>
                <c:pt idx="5">
                  <c:v>4842</c:v>
                </c:pt>
                <c:pt idx="6">
                  <c:v>4738</c:v>
                </c:pt>
                <c:pt idx="7">
                  <c:v>4922</c:v>
                </c:pt>
                <c:pt idx="8">
                  <c:v>4896</c:v>
                </c:pt>
                <c:pt idx="9">
                  <c:v>4785</c:v>
                </c:pt>
                <c:pt idx="10">
                  <c:v>4658</c:v>
                </c:pt>
                <c:pt idx="11">
                  <c:v>4613</c:v>
                </c:pt>
                <c:pt idx="12">
                  <c:v>4635</c:v>
                </c:pt>
                <c:pt idx="13">
                  <c:v>4684</c:v>
                </c:pt>
                <c:pt idx="14">
                  <c:v>4745</c:v>
                </c:pt>
                <c:pt idx="15">
                  <c:v>4741</c:v>
                </c:pt>
                <c:pt idx="16">
                  <c:v>4767</c:v>
                </c:pt>
                <c:pt idx="17">
                  <c:v>4813</c:v>
                </c:pt>
                <c:pt idx="18">
                  <c:v>4825</c:v>
                </c:pt>
                <c:pt idx="19">
                  <c:v>4937</c:v>
                </c:pt>
                <c:pt idx="20">
                  <c:v>5061</c:v>
                </c:pt>
                <c:pt idx="21">
                  <c:v>5056</c:v>
                </c:pt>
                <c:pt idx="22">
                  <c:v>5025</c:v>
                </c:pt>
                <c:pt idx="23">
                  <c:v>5020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7816"/>
        <c:axId val="577115072"/>
      </c:line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5292874975993845E-2"/>
          <c:y val="0.1209349593495935"/>
          <c:w val="0.91691894047953204"/>
          <c:h val="0.15019631692379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[03_2022_NSRS_v8.xlsx]Charts!PivotTable2</c:name>
    <c:fmtId val="0"/>
  </c:pivotSource>
  <c:chart>
    <c:title>
      <c:tx>
        <c:strRef>
          <c:f>Charts!$X$30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Charts!$X$30</c:f>
              <c:strCache>
                <c:ptCount val="1"/>
                <c:pt idx="0">
                  <c:v>2021 (Dec 2020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1438</c:v>
                </c:pt>
                <c:pt idx="8">
                  <c:v>1421.3333333333333</c:v>
                </c:pt>
                <c:pt idx="9">
                  <c:v>1519.8333333333333</c:v>
                </c:pt>
                <c:pt idx="10">
                  <c:v>1508.8333333333333</c:v>
                </c:pt>
                <c:pt idx="11">
                  <c:v>1511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E-419C-AE79-9A6B7D652EFF}"/>
            </c:ext>
          </c:extLst>
        </c:ser>
        <c:ser>
          <c:idx val="2"/>
          <c:order val="2"/>
          <c:tx>
            <c:strRef>
              <c:f>Charts!$X$30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1688.3333333333333</c:v>
                </c:pt>
                <c:pt idx="1">
                  <c:v>1834.1666666666667</c:v>
                </c:pt>
                <c:pt idx="2">
                  <c:v>1977.3333333333333</c:v>
                </c:pt>
                <c:pt idx="3">
                  <c:v>2045.6666666666667</c:v>
                </c:pt>
                <c:pt idx="4">
                  <c:v>2171.1666666666665</c:v>
                </c:pt>
                <c:pt idx="5">
                  <c:v>1822.5</c:v>
                </c:pt>
                <c:pt idx="6">
                  <c:v>1596.6666666666667</c:v>
                </c:pt>
                <c:pt idx="7">
                  <c:v>1496.8333333333333</c:v>
                </c:pt>
                <c:pt idx="8">
                  <c:v>1378.1666666666667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4A-449C-AF1B-1B20D7506E6A}"/>
            </c:ext>
          </c:extLst>
        </c:ser>
        <c:ser>
          <c:idx val="3"/>
          <c:order val="3"/>
          <c:tx>
            <c:strRef>
              <c:f>Charts!$X$30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3823.0833333333335</c:v>
                </c:pt>
                <c:pt idx="1">
                  <c:v>4195.333333333333</c:v>
                </c:pt>
                <c:pt idx="2">
                  <c:v>3781.75</c:v>
                </c:pt>
                <c:pt idx="3">
                  <c:v>4069.0833333333335</c:v>
                </c:pt>
                <c:pt idx="4">
                  <c:v>4510.333333333333</c:v>
                </c:pt>
                <c:pt idx="5">
                  <c:v>4189.5</c:v>
                </c:pt>
                <c:pt idx="6">
                  <c:v>3749.6666666666665</c:v>
                </c:pt>
                <c:pt idx="7">
                  <c:v>3591.75</c:v>
                </c:pt>
                <c:pt idx="8">
                  <c:v>3413.8333333333335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4A-449C-AF1B-1B20D7506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119776"/>
        <c:axId val="577120168"/>
      </c:barChart>
      <c:lineChart>
        <c:grouping val="standard"/>
        <c:varyColors val="0"/>
        <c:ser>
          <c:idx val="1"/>
          <c:order val="1"/>
          <c:tx>
            <c:strRef>
              <c:f>Charts!$X$30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3626.9166666666665</c:v>
                </c:pt>
                <c:pt idx="7">
                  <c:v>3641.5</c:v>
                </c:pt>
                <c:pt idx="8">
                  <c:v>4888.958333333333</c:v>
                </c:pt>
                <c:pt idx="9">
                  <c:v>4880.083333333333</c:v>
                </c:pt>
                <c:pt idx="10">
                  <c:v>4910.708333333333</c:v>
                </c:pt>
                <c:pt idx="11">
                  <c:v>4913.916666666667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4A-449C-AF1B-1B20D7506E6A}"/>
            </c:ext>
          </c:extLst>
        </c:ser>
        <c:ser>
          <c:idx val="4"/>
          <c:order val="4"/>
          <c:tx>
            <c:strRef>
              <c:f>Charts!$X$30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4864.3736736623978</c:v>
                </c:pt>
                <c:pt idx="1">
                  <c:v>4837.5546574568789</c:v>
                </c:pt>
                <c:pt idx="2">
                  <c:v>4815.6885857519164</c:v>
                </c:pt>
                <c:pt idx="3">
                  <c:v>4836.570194498152</c:v>
                </c:pt>
                <c:pt idx="4">
                  <c:v>4810.43464823462</c:v>
                </c:pt>
                <c:pt idx="5">
                  <c:v>4838.0370462992751</c:v>
                </c:pt>
                <c:pt idx="6">
                  <c:v>4866.5776575353984</c:v>
                </c:pt>
                <c:pt idx="7">
                  <c:v>4862.208333333333</c:v>
                </c:pt>
                <c:pt idx="8">
                  <c:v>4867.416666666667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37-498E-BF30-E938C005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9776"/>
        <c:axId val="577120168"/>
      </c:line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4367150387193316E-2"/>
          <c:y val="0.12083262819427991"/>
          <c:w val="0.86235498736962912"/>
          <c:h val="0.15006922577730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341934</xdr:colOff>
      <xdr:row>1</xdr:row>
      <xdr:rowOff>134869</xdr:rowOff>
    </xdr:from>
    <xdr:to>
      <xdr:col>25</xdr:col>
      <xdr:colOff>64348</xdr:colOff>
      <xdr:row>22</xdr:row>
      <xdr:rowOff>169159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1273546</xdr:colOff>
      <xdr:row>47</xdr:row>
      <xdr:rowOff>55896</xdr:rowOff>
    </xdr:from>
    <xdr:to>
      <xdr:col>25</xdr:col>
      <xdr:colOff>989610</xdr:colOff>
      <xdr:row>68</xdr:row>
      <xdr:rowOff>93361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60.970076504629" createdVersion="6" refreshedVersion="6" minRefreshableVersion="3" recordCount="289" xr:uid="{4660913A-A548-4675-BE0A-174E31B5268E}">
  <cacheSource type="worksheet">
    <worksheetSource ref="A1:N1048576" sheet="Charts"/>
  </cacheSource>
  <cacheFields count="14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1076" maxValue="5081"/>
    </cacheField>
    <cacheField name="2021 Prime NSRS" numFmtId="0">
      <sharedItems containsString="0" containsBlank="1" containsNumber="1" containsInteger="1" minValue="1026" maxValue="3923"/>
    </cacheField>
    <cacheField name="Delta 1" numFmtId="0">
      <sharedItems containsNonDate="0" containsString="0" containsBlank="1"/>
    </cacheField>
    <cacheField name="Delta-2" numFmtId="0">
      <sharedItems containsNonDate="0" containsString="0" containsBlank="1"/>
    </cacheField>
    <cacheField name="Delta-3" numFmtId="0">
      <sharedItems containsBlank="1" containsMixedTypes="1" containsNumber="1" containsInteger="1" minValue="1076" maxValue="3032"/>
    </cacheField>
    <cacheField name="2022 NSRS (Dec 2020 Method)" numFmtId="0">
      <sharedItems containsString="0" containsBlank="1" containsNumber="1" containsInteger="1" minValue="0" maxValue="2618"/>
    </cacheField>
    <cacheField name="2022 NSRS (6500 Method)" numFmtId="0">
      <sharedItems containsBlank="1" containsMixedTypes="1" containsNumber="1" minValue="4525.6800000965595" maxValue="5137"/>
    </cacheField>
    <cacheField name="2022 NSRS (Proposed)" numFmtId="0">
      <sharedItems containsBlank="1" containsMixedTypes="1" containsNumber="1" containsInteger="1" minValue="2731" maxValue="51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502.153797916668" createdVersion="6" refreshedVersion="6" minRefreshableVersion="3" recordCount="288" xr:uid="{1A3E4929-B9CE-4859-8D1E-056C346DE8D6}">
  <cacheSource type="worksheet">
    <worksheetSource ref="A1:N289" sheet="Charts"/>
  </cacheSource>
  <cacheFields count="1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1">
        <s v="NSRS"/>
      </sharedItems>
    </cacheField>
    <cacheField name="2020 Value" numFmtId="1">
      <sharedItems containsSemiMixedTypes="0" containsString="0" containsNumber="1" containsInteger="1" minValue="1057" maxValue="2128"/>
    </cacheField>
    <cacheField name="2021 NSRS" numFmtId="1">
      <sharedItems containsSemiMixedTypes="0" containsString="0" containsNumber="1" containsInteger="1" minValue="1026" maxValue="2047"/>
    </cacheField>
    <cacheField name="2021 Prime NSRS" numFmtId="1">
      <sharedItems containsSemiMixedTypes="0" containsString="0" containsNumber="1" containsInteger="1" minValue="1076" maxValue="5081"/>
    </cacheField>
    <cacheField name="Delta 1" numFmtId="1">
      <sharedItems containsNonDate="0" containsString="0" containsBlank="1"/>
    </cacheField>
    <cacheField name="Delta-2" numFmtId="1">
      <sharedItems containsNonDate="0" containsString="0" containsBlank="1"/>
    </cacheField>
    <cacheField name="Delta-3" numFmtId="1">
      <sharedItems containsMixedTypes="1" containsNumber="1" containsInteger="1" minValue="1076" maxValue="3032"/>
    </cacheField>
    <cacheField name="2022 NSRS (Dec 2020 Method)" numFmtId="1">
      <sharedItems containsSemiMixedTypes="0" containsString="0" containsNumber="1" containsInteger="1" minValue="0" maxValue="2618"/>
    </cacheField>
    <cacheField name="2022 NSRS (6500 Method)" numFmtId="1">
      <sharedItems containsMixedTypes="1" containsNumber="1" minValue="4525.6800000965595" maxValue="5137"/>
    </cacheField>
    <cacheField name="2022 NSRS (Proposed)" numFmtId="1">
      <sharedItems containsMixedTypes="1" containsNumber="1" containsInteger="1" minValue="2540" maxValue="51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1196"/>
    <n v="1169"/>
    <n v="1169"/>
    <m/>
    <m/>
    <n v="1884"/>
    <n v="1323"/>
    <n v="4977.4213332096733"/>
    <n v="3207"/>
  </r>
  <r>
    <x v="0"/>
    <d v="2018-01-01T00:00:00"/>
    <x v="0"/>
    <n v="2"/>
    <x v="0"/>
    <n v="1196"/>
    <n v="1169"/>
    <n v="1169"/>
    <m/>
    <m/>
    <n v="1884"/>
    <n v="1323"/>
    <n v="5016.3279998600483"/>
    <n v="3207"/>
  </r>
  <r>
    <x v="0"/>
    <d v="2018-01-01T00:00:00"/>
    <x v="1"/>
    <n v="3"/>
    <x v="0"/>
    <n v="1227"/>
    <n v="1147"/>
    <n v="1147"/>
    <m/>
    <m/>
    <n v="1809"/>
    <n v="1486"/>
    <n v="4987.9093333760893"/>
    <n v="3295"/>
  </r>
  <r>
    <x v="0"/>
    <d v="2018-01-01T00:00:00"/>
    <x v="1"/>
    <n v="4"/>
    <x v="0"/>
    <n v="1227"/>
    <n v="1147"/>
    <n v="1147"/>
    <m/>
    <m/>
    <n v="1809"/>
    <n v="1486"/>
    <n v="4941.8733331610756"/>
    <n v="3295"/>
  </r>
  <r>
    <x v="0"/>
    <d v="2018-01-01T00:00:00"/>
    <x v="1"/>
    <n v="5"/>
    <x v="0"/>
    <n v="1227"/>
    <n v="1147"/>
    <n v="1147"/>
    <m/>
    <m/>
    <n v="1809"/>
    <n v="1486"/>
    <n v="4836.5777776738005"/>
    <n v="3295"/>
  </r>
  <r>
    <x v="0"/>
    <d v="2018-01-01T00:00:00"/>
    <x v="1"/>
    <n v="6"/>
    <x v="0"/>
    <n v="1227"/>
    <n v="1147"/>
    <n v="1147"/>
    <m/>
    <m/>
    <n v="1809"/>
    <n v="1486"/>
    <n v="4675.8400000631809"/>
    <n v="3295"/>
  </r>
  <r>
    <x v="0"/>
    <d v="2018-01-01T00:00:00"/>
    <x v="2"/>
    <n v="7"/>
    <x v="0"/>
    <n v="2036"/>
    <n v="1895"/>
    <n v="1895"/>
    <m/>
    <m/>
    <n v="2158"/>
    <n v="1879"/>
    <n v="4555.839999973774"/>
    <n v="4037"/>
  </r>
  <r>
    <x v="0"/>
    <d v="2018-01-01T00:00:00"/>
    <x v="2"/>
    <n v="8"/>
    <x v="0"/>
    <n v="2036"/>
    <n v="1895"/>
    <n v="1895"/>
    <m/>
    <m/>
    <n v="2158"/>
    <n v="1879"/>
    <n v="4816.5960000510013"/>
    <n v="4037"/>
  </r>
  <r>
    <x v="0"/>
    <d v="2018-01-01T00:00:00"/>
    <x v="2"/>
    <n v="9"/>
    <x v="0"/>
    <n v="2036"/>
    <n v="1895"/>
    <n v="1895"/>
    <m/>
    <m/>
    <n v="2158"/>
    <n v="1879"/>
    <n v="4898.1555554072065"/>
    <n v="4037"/>
  </r>
  <r>
    <x v="0"/>
    <d v="2018-01-01T00:00:00"/>
    <x v="2"/>
    <n v="10"/>
    <x v="0"/>
    <n v="2036"/>
    <n v="1895"/>
    <n v="1895"/>
    <m/>
    <m/>
    <n v="2158"/>
    <n v="1879"/>
    <n v="4853.0381667986512"/>
    <n v="4037"/>
  </r>
  <r>
    <x v="0"/>
    <d v="2018-01-01T00:00:00"/>
    <x v="3"/>
    <n v="11"/>
    <x v="0"/>
    <n v="1612"/>
    <n v="1531"/>
    <n v="1531"/>
    <m/>
    <m/>
    <n v="1934"/>
    <n v="1867"/>
    <n v="4869.839999884367"/>
    <n v="3801"/>
  </r>
  <r>
    <x v="0"/>
    <d v="2018-01-01T00:00:00"/>
    <x v="3"/>
    <n v="12"/>
    <x v="0"/>
    <n v="1612"/>
    <n v="1531"/>
    <n v="1531"/>
    <m/>
    <m/>
    <n v="1934"/>
    <n v="1867"/>
    <n v="4831.7600006759167"/>
    <n v="3801"/>
  </r>
  <r>
    <x v="0"/>
    <d v="2018-01-01T00:00:00"/>
    <x v="3"/>
    <n v="13"/>
    <x v="0"/>
    <n v="1612"/>
    <n v="1531"/>
    <n v="1531"/>
    <m/>
    <m/>
    <n v="2086"/>
    <n v="1867"/>
    <n v="4875.7600003376601"/>
    <n v="3953"/>
  </r>
  <r>
    <x v="0"/>
    <d v="2018-01-01T00:00:00"/>
    <x v="3"/>
    <n v="14"/>
    <x v="0"/>
    <n v="1612"/>
    <n v="1531"/>
    <n v="1531"/>
    <m/>
    <m/>
    <n v="2086"/>
    <n v="1867"/>
    <n v="4889.7600006759167"/>
    <n v="3953"/>
  </r>
  <r>
    <x v="0"/>
    <d v="2018-01-01T00:00:00"/>
    <x v="4"/>
    <n v="15"/>
    <x v="0"/>
    <n v="1418"/>
    <n v="1420"/>
    <n v="1420"/>
    <m/>
    <m/>
    <n v="2878"/>
    <n v="1642"/>
    <n v="4863.7600006759167"/>
    <n v="4520"/>
  </r>
  <r>
    <x v="0"/>
    <d v="2018-01-01T00:00:00"/>
    <x v="4"/>
    <n v="16"/>
    <x v="0"/>
    <n v="1418"/>
    <n v="1420"/>
    <n v="1420"/>
    <m/>
    <m/>
    <n v="2878"/>
    <n v="1642"/>
    <n v="4773.7999993264675"/>
    <n v="4520"/>
  </r>
  <r>
    <x v="0"/>
    <d v="2018-01-01T00:00:00"/>
    <x v="4"/>
    <n v="17"/>
    <x v="0"/>
    <n v="1418"/>
    <n v="1420"/>
    <n v="1420"/>
    <m/>
    <m/>
    <n v="2878"/>
    <n v="1642"/>
    <n v="4646.7200003266335"/>
    <n v="4520"/>
  </r>
  <r>
    <x v="0"/>
    <d v="2018-01-01T00:00:00"/>
    <x v="4"/>
    <n v="18"/>
    <x v="0"/>
    <n v="1418"/>
    <n v="1420"/>
    <n v="1420"/>
    <m/>
    <m/>
    <n v="2878"/>
    <n v="1642"/>
    <n v="4533.5200003385544"/>
    <n v="4520"/>
  </r>
  <r>
    <x v="0"/>
    <d v="2018-01-01T00:00:00"/>
    <x v="5"/>
    <n v="19"/>
    <x v="0"/>
    <n v="1901"/>
    <n v="2047"/>
    <n v="2047"/>
    <m/>
    <m/>
    <n v="1964"/>
    <n v="1933"/>
    <n v="4842.6088889042539"/>
    <n v="3897"/>
  </r>
  <r>
    <x v="0"/>
    <d v="2018-01-01T00:00:00"/>
    <x v="5"/>
    <n v="20"/>
    <x v="0"/>
    <n v="1901"/>
    <n v="2047"/>
    <n v="2047"/>
    <m/>
    <m/>
    <n v="1964"/>
    <n v="1933"/>
    <n v="5023.3437777325507"/>
    <n v="3897"/>
  </r>
  <r>
    <x v="0"/>
    <d v="2018-01-01T00:00:00"/>
    <x v="5"/>
    <n v="21"/>
    <x v="0"/>
    <n v="1901"/>
    <n v="2047"/>
    <n v="2047"/>
    <m/>
    <m/>
    <n v="1964"/>
    <n v="1933"/>
    <n v="4968.3959998870887"/>
    <n v="3897"/>
  </r>
  <r>
    <x v="0"/>
    <d v="2018-01-01T00:00:00"/>
    <x v="5"/>
    <n v="22"/>
    <x v="0"/>
    <n v="1901"/>
    <n v="2047"/>
    <n v="2047"/>
    <m/>
    <m/>
    <n v="1964"/>
    <n v="1933"/>
    <n v="5031.1199999153614"/>
    <n v="3897"/>
  </r>
  <r>
    <x v="0"/>
    <d v="2018-01-01T00:00:00"/>
    <x v="0"/>
    <n v="23"/>
    <x v="0"/>
    <n v="1196"/>
    <n v="1169"/>
    <n v="1169"/>
    <m/>
    <m/>
    <n v="2095"/>
    <n v="1323"/>
    <n v="5028.999999910593"/>
    <n v="3418"/>
  </r>
  <r>
    <x v="0"/>
    <d v="2018-01-01T00:00:00"/>
    <x v="0"/>
    <n v="24"/>
    <x v="0"/>
    <n v="1196"/>
    <n v="1169"/>
    <n v="1169"/>
    <m/>
    <m/>
    <n v="2095"/>
    <n v="1323"/>
    <n v="5005.9999997317791"/>
    <n v="3418"/>
  </r>
  <r>
    <x v="1"/>
    <d v="2018-02-01T00:00:00"/>
    <x v="0"/>
    <n v="1"/>
    <x v="0"/>
    <n v="1238"/>
    <n v="1190"/>
    <n v="1190"/>
    <m/>
    <m/>
    <n v="2058"/>
    <n v="1565"/>
    <n v="4981.1306665470202"/>
    <n v="3623"/>
  </r>
  <r>
    <x v="1"/>
    <d v="2018-02-01T00:00:00"/>
    <x v="0"/>
    <n v="2"/>
    <x v="0"/>
    <n v="1238"/>
    <n v="1190"/>
    <n v="1190"/>
    <m/>
    <m/>
    <n v="2058"/>
    <n v="1565"/>
    <n v="5002.1999997533858"/>
    <n v="3623"/>
  </r>
  <r>
    <x v="1"/>
    <d v="2018-02-01T00:00:00"/>
    <x v="1"/>
    <n v="3"/>
    <x v="0"/>
    <n v="1402"/>
    <n v="1257"/>
    <n v="1257"/>
    <m/>
    <m/>
    <n v="2427"/>
    <n v="1401"/>
    <n v="4961.6933331117034"/>
    <n v="3828"/>
  </r>
  <r>
    <x v="1"/>
    <d v="2018-02-01T00:00:00"/>
    <x v="1"/>
    <n v="4"/>
    <x v="0"/>
    <n v="1402"/>
    <n v="1257"/>
    <n v="1257"/>
    <m/>
    <m/>
    <n v="2427"/>
    <n v="1401"/>
    <n v="4944.6399998535717"/>
    <n v="3828"/>
  </r>
  <r>
    <x v="1"/>
    <d v="2018-02-01T00:00:00"/>
    <x v="1"/>
    <n v="5"/>
    <x v="0"/>
    <n v="1402"/>
    <n v="1257"/>
    <n v="1257"/>
    <m/>
    <m/>
    <n v="2427"/>
    <n v="1401"/>
    <n v="4825.9826665014025"/>
    <n v="3828"/>
  </r>
  <r>
    <x v="1"/>
    <d v="2018-02-01T00:00:00"/>
    <x v="1"/>
    <n v="6"/>
    <x v="0"/>
    <n v="1402"/>
    <n v="1257"/>
    <n v="1257"/>
    <m/>
    <m/>
    <n v="2427"/>
    <n v="1401"/>
    <n v="4670.8000009208918"/>
    <n v="3828"/>
  </r>
  <r>
    <x v="1"/>
    <d v="2018-02-01T00:00:00"/>
    <x v="2"/>
    <n v="7"/>
    <x v="0"/>
    <n v="2128"/>
    <n v="1984"/>
    <n v="1984"/>
    <m/>
    <m/>
    <n v="2230"/>
    <n v="1818"/>
    <n v="4525.6800000965595"/>
    <n v="4048"/>
  </r>
  <r>
    <x v="1"/>
    <d v="2018-02-01T00:00:00"/>
    <x v="2"/>
    <n v="8"/>
    <x v="0"/>
    <n v="2128"/>
    <n v="1984"/>
    <n v="1984"/>
    <m/>
    <m/>
    <n v="2230"/>
    <n v="1818"/>
    <n v="4838.9199998676777"/>
    <n v="4048"/>
  </r>
  <r>
    <x v="1"/>
    <d v="2018-02-01T00:00:00"/>
    <x v="2"/>
    <n v="9"/>
    <x v="0"/>
    <n v="2128"/>
    <n v="1984"/>
    <n v="1984"/>
    <m/>
    <m/>
    <n v="2230"/>
    <n v="1818"/>
    <n v="4828.3557777270671"/>
    <n v="4048"/>
  </r>
  <r>
    <x v="1"/>
    <d v="2018-02-01T00:00:00"/>
    <x v="2"/>
    <n v="10"/>
    <x v="0"/>
    <n v="2128"/>
    <n v="1984"/>
    <n v="1984"/>
    <m/>
    <m/>
    <n v="2230"/>
    <n v="1818"/>
    <n v="4828.8399999439716"/>
    <n v="4048"/>
  </r>
  <r>
    <x v="1"/>
    <d v="2018-02-01T00:00:00"/>
    <x v="3"/>
    <n v="11"/>
    <x v="0"/>
    <n v="1612"/>
    <n v="1632"/>
    <n v="1632"/>
    <m/>
    <m/>
    <n v="2076"/>
    <n v="2034"/>
    <n v="4854.1199997961521"/>
    <n v="4110"/>
  </r>
  <r>
    <x v="1"/>
    <d v="2018-02-01T00:00:00"/>
    <x v="3"/>
    <n v="12"/>
    <x v="0"/>
    <n v="1612"/>
    <n v="1632"/>
    <n v="1632"/>
    <m/>
    <m/>
    <n v="2076"/>
    <n v="2034"/>
    <n v="4836.0000007301569"/>
    <n v="4110"/>
  </r>
  <r>
    <x v="1"/>
    <d v="2018-02-01T00:00:00"/>
    <x v="3"/>
    <n v="13"/>
    <x v="0"/>
    <n v="1612"/>
    <n v="1632"/>
    <n v="1632"/>
    <m/>
    <m/>
    <n v="1968"/>
    <n v="2034"/>
    <n v="4758.8000002503395"/>
    <n v="4002"/>
  </r>
  <r>
    <x v="1"/>
    <d v="2018-02-01T00:00:00"/>
    <x v="3"/>
    <n v="14"/>
    <x v="0"/>
    <n v="1612"/>
    <n v="1632"/>
    <n v="1632"/>
    <m/>
    <m/>
    <n v="1968"/>
    <n v="2034"/>
    <n v="4793.6400006085632"/>
    <n v="4002"/>
  </r>
  <r>
    <x v="1"/>
    <d v="2018-02-01T00:00:00"/>
    <x v="4"/>
    <n v="15"/>
    <x v="0"/>
    <n v="1667"/>
    <n v="1636"/>
    <n v="1636"/>
    <m/>
    <m/>
    <n v="3032"/>
    <n v="2085"/>
    <n v="4785.8400006741285"/>
    <n v="5117"/>
  </r>
  <r>
    <x v="1"/>
    <d v="2018-02-01T00:00:00"/>
    <x v="4"/>
    <n v="16"/>
    <x v="0"/>
    <n v="1667"/>
    <n v="1636"/>
    <n v="1636"/>
    <m/>
    <m/>
    <n v="3032"/>
    <n v="2085"/>
    <n v="4754.7999993264675"/>
    <n v="5117"/>
  </r>
  <r>
    <x v="1"/>
    <d v="2018-02-01T00:00:00"/>
    <x v="4"/>
    <n v="17"/>
    <x v="0"/>
    <n v="1667"/>
    <n v="1636"/>
    <n v="1636"/>
    <m/>
    <m/>
    <n v="3032"/>
    <n v="2085"/>
    <n v="4661.22566729337"/>
    <n v="5117"/>
  </r>
  <r>
    <x v="1"/>
    <d v="2018-02-01T00:00:00"/>
    <x v="4"/>
    <n v="18"/>
    <x v="0"/>
    <n v="1667"/>
    <n v="1636"/>
    <n v="1636"/>
    <m/>
    <m/>
    <n v="3032"/>
    <n v="2085"/>
    <n v="4588.4009999724731"/>
    <n v="5117"/>
  </r>
  <r>
    <x v="1"/>
    <d v="2018-02-01T00:00:00"/>
    <x v="5"/>
    <n v="19"/>
    <x v="0"/>
    <n v="1752"/>
    <n v="1926"/>
    <n v="1926"/>
    <m/>
    <m/>
    <n v="2302"/>
    <n v="2102"/>
    <n v="4696.1977777128413"/>
    <n v="4404"/>
  </r>
  <r>
    <x v="1"/>
    <d v="2018-02-01T00:00:00"/>
    <x v="5"/>
    <n v="20"/>
    <x v="0"/>
    <n v="1752"/>
    <n v="1926"/>
    <n v="1926"/>
    <m/>
    <m/>
    <n v="2302"/>
    <n v="2102"/>
    <n v="4968.9826666424669"/>
    <n v="4404"/>
  </r>
  <r>
    <x v="1"/>
    <d v="2018-02-01T00:00:00"/>
    <x v="5"/>
    <n v="21"/>
    <x v="0"/>
    <n v="1752"/>
    <n v="1926"/>
    <n v="1926"/>
    <m/>
    <m/>
    <n v="2302"/>
    <n v="2102"/>
    <n v="4955.197777558863"/>
    <n v="4404"/>
  </r>
  <r>
    <x v="1"/>
    <d v="2018-02-01T00:00:00"/>
    <x v="5"/>
    <n v="22"/>
    <x v="0"/>
    <n v="1752"/>
    <n v="1926"/>
    <n v="1926"/>
    <m/>
    <m/>
    <n v="2302"/>
    <n v="2102"/>
    <n v="5027.7044444223247"/>
    <n v="4404"/>
  </r>
  <r>
    <x v="1"/>
    <d v="2018-02-01T00:00:00"/>
    <x v="0"/>
    <n v="23"/>
    <x v="0"/>
    <n v="1238"/>
    <n v="1190"/>
    <n v="1190"/>
    <m/>
    <m/>
    <n v="2250"/>
    <n v="1565"/>
    <n v="4966.0399999171495"/>
    <n v="3815"/>
  </r>
  <r>
    <x v="1"/>
    <d v="2018-02-01T00:00:00"/>
    <x v="0"/>
    <n v="24"/>
    <x v="0"/>
    <n v="1238"/>
    <n v="1190"/>
    <n v="1190"/>
    <m/>
    <m/>
    <n v="2250"/>
    <n v="1565"/>
    <n v="5046.1199997365475"/>
    <n v="3815"/>
  </r>
  <r>
    <x v="2"/>
    <d v="2018-03-01T00:00:00"/>
    <x v="0"/>
    <n v="1"/>
    <x v="0"/>
    <n v="1222"/>
    <n v="1136"/>
    <n v="1136"/>
    <m/>
    <m/>
    <n v="2068"/>
    <n v="1293"/>
    <n v="4907.6120004400609"/>
    <n v="3361"/>
  </r>
  <r>
    <x v="2"/>
    <d v="2018-03-01T00:00:00"/>
    <x v="0"/>
    <n v="2"/>
    <x v="0"/>
    <n v="1222"/>
    <n v="1136"/>
    <n v="1136"/>
    <m/>
    <m/>
    <n v="2068"/>
    <n v="1293"/>
    <n v="4955.839999884367"/>
    <n v="3361"/>
  </r>
  <r>
    <x v="2"/>
    <d v="2018-03-01T00:00:00"/>
    <x v="1"/>
    <n v="3"/>
    <x v="0"/>
    <n v="1221"/>
    <n v="1327"/>
    <n v="1327"/>
    <m/>
    <m/>
    <n v="1797"/>
    <n v="1885"/>
    <n v="4976.839999884367"/>
    <n v="3682"/>
  </r>
  <r>
    <x v="2"/>
    <d v="2018-03-01T00:00:00"/>
    <x v="1"/>
    <n v="4"/>
    <x v="0"/>
    <n v="1221"/>
    <n v="1327"/>
    <n v="1327"/>
    <m/>
    <m/>
    <n v="1797"/>
    <n v="1885"/>
    <n v="4949.8400003612041"/>
    <n v="3682"/>
  </r>
  <r>
    <x v="2"/>
    <d v="2018-03-01T00:00:00"/>
    <x v="1"/>
    <n v="5"/>
    <x v="0"/>
    <n v="1221"/>
    <n v="1327"/>
    <n v="1327"/>
    <m/>
    <m/>
    <n v="1797"/>
    <n v="1885"/>
    <n v="4900.839999884367"/>
    <n v="3682"/>
  </r>
  <r>
    <x v="2"/>
    <d v="2018-03-01T00:00:00"/>
    <x v="1"/>
    <n v="6"/>
    <x v="0"/>
    <n v="1221"/>
    <n v="1327"/>
    <n v="1327"/>
    <m/>
    <m/>
    <n v="1797"/>
    <n v="1885"/>
    <n v="4763.3638889268041"/>
    <n v="3682"/>
  </r>
  <r>
    <x v="2"/>
    <d v="2018-03-01T00:00:00"/>
    <x v="2"/>
    <n v="7"/>
    <x v="0"/>
    <n v="1773"/>
    <n v="1816"/>
    <n v="1816"/>
    <m/>
    <m/>
    <n v="1764"/>
    <n v="2130"/>
    <n v="4677.1150001560645"/>
    <n v="3894"/>
  </r>
  <r>
    <x v="2"/>
    <d v="2018-03-01T00:00:00"/>
    <x v="2"/>
    <n v="8"/>
    <x v="0"/>
    <n v="1773"/>
    <n v="1816"/>
    <n v="1816"/>
    <m/>
    <m/>
    <n v="1764"/>
    <n v="2130"/>
    <n v="4808.839999884367"/>
    <n v="3894"/>
  </r>
  <r>
    <x v="2"/>
    <d v="2018-03-01T00:00:00"/>
    <x v="2"/>
    <n v="9"/>
    <x v="0"/>
    <n v="1773"/>
    <n v="1816"/>
    <n v="1816"/>
    <m/>
    <m/>
    <n v="1764"/>
    <n v="2130"/>
    <n v="4852.0786665367586"/>
    <n v="3894"/>
  </r>
  <r>
    <x v="2"/>
    <d v="2018-03-01T00:00:00"/>
    <x v="2"/>
    <n v="10"/>
    <x v="0"/>
    <n v="1773"/>
    <n v="1816"/>
    <n v="1816"/>
    <m/>
    <m/>
    <n v="1764"/>
    <n v="2130"/>
    <n v="4760.3333335777124"/>
    <n v="3894"/>
  </r>
  <r>
    <x v="2"/>
    <d v="2018-03-01T00:00:00"/>
    <x v="3"/>
    <n v="11"/>
    <x v="0"/>
    <n v="1734"/>
    <n v="1770"/>
    <n v="1770"/>
    <m/>
    <m/>
    <n v="1195"/>
    <n v="2612"/>
    <n v="4754.6333337644737"/>
    <n v="3807"/>
  </r>
  <r>
    <x v="2"/>
    <d v="2018-03-01T00:00:00"/>
    <x v="3"/>
    <n v="12"/>
    <x v="0"/>
    <n v="1734"/>
    <n v="1770"/>
    <n v="1770"/>
    <m/>
    <m/>
    <n v="1195"/>
    <n v="2612"/>
    <n v="4775.3500002086166"/>
    <n v="3807"/>
  </r>
  <r>
    <x v="2"/>
    <d v="2018-03-01T00:00:00"/>
    <x v="3"/>
    <n v="13"/>
    <x v="0"/>
    <n v="1734"/>
    <n v="1770"/>
    <n v="1770"/>
    <m/>
    <m/>
    <n v="1076"/>
    <n v="2612"/>
    <n v="4727.824500286828"/>
    <n v="3688"/>
  </r>
  <r>
    <x v="2"/>
    <d v="2018-03-01T00:00:00"/>
    <x v="3"/>
    <n v="14"/>
    <x v="0"/>
    <n v="1734"/>
    <n v="1770"/>
    <n v="1770"/>
    <m/>
    <m/>
    <n v="1076"/>
    <n v="2612"/>
    <n v="4753.3480006414156"/>
    <n v="3688"/>
  </r>
  <r>
    <x v="2"/>
    <d v="2018-03-01T00:00:00"/>
    <x v="4"/>
    <n v="15"/>
    <x v="0"/>
    <n v="1204"/>
    <n v="1390"/>
    <n v="1390"/>
    <m/>
    <m/>
    <n v="1992"/>
    <n v="2319"/>
    <n v="4768.166665791472"/>
    <n v="4311"/>
  </r>
  <r>
    <x v="2"/>
    <d v="2018-03-01T00:00:00"/>
    <x v="4"/>
    <n v="16"/>
    <x v="0"/>
    <n v="1204"/>
    <n v="1390"/>
    <n v="1390"/>
    <m/>
    <m/>
    <n v="1992"/>
    <n v="2319"/>
    <n v="4757.3253331651285"/>
    <n v="4311"/>
  </r>
  <r>
    <x v="2"/>
    <d v="2018-03-01T00:00:00"/>
    <x v="4"/>
    <n v="17"/>
    <x v="0"/>
    <n v="1204"/>
    <n v="1390"/>
    <n v="1390"/>
    <m/>
    <m/>
    <n v="1992"/>
    <n v="2319"/>
    <n v="4645.5715003165105"/>
    <n v="4311"/>
  </r>
  <r>
    <x v="2"/>
    <d v="2018-03-01T00:00:00"/>
    <x v="4"/>
    <n v="18"/>
    <x v="0"/>
    <n v="1204"/>
    <n v="1390"/>
    <n v="1390"/>
    <m/>
    <m/>
    <n v="1992"/>
    <n v="2319"/>
    <n v="4661.1783894571163"/>
    <n v="4311"/>
  </r>
  <r>
    <x v="2"/>
    <d v="2018-03-01T00:00:00"/>
    <x v="5"/>
    <n v="19"/>
    <x v="0"/>
    <n v="1615"/>
    <n v="1560"/>
    <n v="1560"/>
    <m/>
    <m/>
    <n v="1995"/>
    <n v="1625"/>
    <n v="4619.9539999037979"/>
    <n v="3620"/>
  </r>
  <r>
    <x v="2"/>
    <d v="2018-03-01T00:00:00"/>
    <x v="5"/>
    <n v="20"/>
    <x v="0"/>
    <n v="1615"/>
    <n v="1560"/>
    <n v="1560"/>
    <m/>
    <m/>
    <n v="1995"/>
    <n v="1625"/>
    <n v="4697.5516667753454"/>
    <n v="3620"/>
  </r>
  <r>
    <x v="2"/>
    <d v="2018-03-01T00:00:00"/>
    <x v="5"/>
    <n v="21"/>
    <x v="0"/>
    <n v="1615"/>
    <n v="1560"/>
    <n v="1560"/>
    <m/>
    <m/>
    <n v="1995"/>
    <n v="1625"/>
    <n v="4956.7000004142519"/>
    <n v="3620"/>
  </r>
  <r>
    <x v="2"/>
    <d v="2018-03-01T00:00:00"/>
    <x v="5"/>
    <n v="22"/>
    <x v="0"/>
    <n v="1615"/>
    <n v="1560"/>
    <n v="1560"/>
    <m/>
    <m/>
    <n v="1995"/>
    <n v="1625"/>
    <n v="4998.839999884367"/>
    <n v="3620"/>
  </r>
  <r>
    <x v="2"/>
    <d v="2018-03-01T00:00:00"/>
    <x v="0"/>
    <n v="23"/>
    <x v="0"/>
    <n v="1222"/>
    <n v="1136"/>
    <n v="1136"/>
    <m/>
    <m/>
    <n v="2218"/>
    <n v="1293"/>
    <n v="4913.8936663843688"/>
    <n v="3511"/>
  </r>
  <r>
    <x v="2"/>
    <d v="2018-03-01T00:00:00"/>
    <x v="0"/>
    <n v="24"/>
    <x v="0"/>
    <n v="1222"/>
    <n v="1136"/>
    <n v="1136"/>
    <m/>
    <m/>
    <n v="2218"/>
    <n v="1293"/>
    <n v="4993.4861115162566"/>
    <n v="3511"/>
  </r>
  <r>
    <x v="3"/>
    <d v="2018-04-01T00:00:00"/>
    <x v="0"/>
    <n v="1"/>
    <x v="0"/>
    <n v="1128"/>
    <n v="1196"/>
    <n v="1196"/>
    <m/>
    <m/>
    <n v="2096"/>
    <n v="1763"/>
    <n v="4994.839999884367"/>
    <n v="3859"/>
  </r>
  <r>
    <x v="3"/>
    <d v="2018-04-01T00:00:00"/>
    <x v="0"/>
    <n v="2"/>
    <x v="0"/>
    <n v="1128"/>
    <n v="1196"/>
    <n v="1196"/>
    <m/>
    <m/>
    <n v="2096"/>
    <n v="1763"/>
    <n v="5012.799999922514"/>
    <n v="3859"/>
  </r>
  <r>
    <x v="3"/>
    <d v="2018-04-01T00:00:00"/>
    <x v="1"/>
    <n v="3"/>
    <x v="0"/>
    <n v="1409"/>
    <n v="1379"/>
    <n v="1379"/>
    <m/>
    <m/>
    <n v="2252"/>
    <n v="1839"/>
    <n v="5012.799999922514"/>
    <n v="4091"/>
  </r>
  <r>
    <x v="3"/>
    <d v="2018-04-01T00:00:00"/>
    <x v="1"/>
    <n v="4"/>
    <x v="0"/>
    <n v="1409"/>
    <n v="1379"/>
    <n v="1379"/>
    <m/>
    <m/>
    <n v="2252"/>
    <n v="1839"/>
    <n v="4949.3688887506723"/>
    <n v="4091"/>
  </r>
  <r>
    <x v="3"/>
    <d v="2018-04-01T00:00:00"/>
    <x v="1"/>
    <n v="5"/>
    <x v="0"/>
    <n v="1409"/>
    <n v="1379"/>
    <n v="1379"/>
    <m/>
    <m/>
    <n v="2252"/>
    <n v="1839"/>
    <n v="4936.0795554464057"/>
    <n v="4091"/>
  </r>
  <r>
    <x v="3"/>
    <d v="2018-04-01T00:00:00"/>
    <x v="1"/>
    <n v="6"/>
    <x v="0"/>
    <n v="1409"/>
    <n v="1379"/>
    <n v="1379"/>
    <m/>
    <m/>
    <n v="2252"/>
    <n v="1839"/>
    <n v="4809.9999998509884"/>
    <n v="4091"/>
  </r>
  <r>
    <x v="3"/>
    <d v="2018-04-01T00:00:00"/>
    <x v="2"/>
    <n v="7"/>
    <x v="0"/>
    <n v="1810"/>
    <n v="1820"/>
    <n v="1820"/>
    <m/>
    <m/>
    <n v="1893"/>
    <n v="2501"/>
    <n v="4689.9200000613928"/>
    <n v="4394"/>
  </r>
  <r>
    <x v="3"/>
    <d v="2018-04-01T00:00:00"/>
    <x v="2"/>
    <n v="8"/>
    <x v="0"/>
    <n v="1810"/>
    <n v="1820"/>
    <n v="1820"/>
    <m/>
    <m/>
    <n v="1893"/>
    <n v="2501"/>
    <n v="4893.1555553774042"/>
    <n v="4394"/>
  </r>
  <r>
    <x v="3"/>
    <d v="2018-04-01T00:00:00"/>
    <x v="2"/>
    <n v="9"/>
    <x v="0"/>
    <n v="1810"/>
    <n v="1820"/>
    <n v="1820"/>
    <m/>
    <m/>
    <n v="1893"/>
    <n v="2501"/>
    <n v="4844.1555553774042"/>
    <n v="4394"/>
  </r>
  <r>
    <x v="3"/>
    <d v="2018-04-01T00:00:00"/>
    <x v="2"/>
    <n v="10"/>
    <x v="0"/>
    <n v="1810"/>
    <n v="1820"/>
    <n v="1820"/>
    <m/>
    <m/>
    <n v="1893"/>
    <n v="2501"/>
    <n v="4752.8276665796839"/>
    <n v="4394"/>
  </r>
  <r>
    <x v="3"/>
    <d v="2018-04-01T00:00:00"/>
    <x v="3"/>
    <n v="11"/>
    <x v="0"/>
    <n v="1256"/>
    <n v="1540"/>
    <n v="1540"/>
    <m/>
    <m/>
    <n v="1694"/>
    <n v="2443"/>
    <n v="4797.7893332034346"/>
    <n v="4137"/>
  </r>
  <r>
    <x v="3"/>
    <d v="2018-04-01T00:00:00"/>
    <x v="3"/>
    <n v="12"/>
    <x v="0"/>
    <n v="1256"/>
    <n v="1540"/>
    <n v="1540"/>
    <m/>
    <m/>
    <n v="1694"/>
    <n v="2443"/>
    <n v="4742.3787779668965"/>
    <n v="4137"/>
  </r>
  <r>
    <x v="3"/>
    <d v="2018-04-01T00:00:00"/>
    <x v="3"/>
    <n v="13"/>
    <x v="0"/>
    <n v="1256"/>
    <n v="1540"/>
    <n v="1540"/>
    <m/>
    <m/>
    <n v="1696"/>
    <n v="2443"/>
    <n v="4742.7300002207357"/>
    <n v="4139"/>
  </r>
  <r>
    <x v="3"/>
    <d v="2018-04-01T00:00:00"/>
    <x v="3"/>
    <n v="14"/>
    <x v="0"/>
    <n v="1256"/>
    <n v="1540"/>
    <n v="1540"/>
    <m/>
    <m/>
    <n v="1696"/>
    <n v="2443"/>
    <n v="4741.6050000667574"/>
    <n v="4139"/>
  </r>
  <r>
    <x v="3"/>
    <d v="2018-04-01T00:00:00"/>
    <x v="4"/>
    <n v="15"/>
    <x v="0"/>
    <n v="1290"/>
    <n v="1530"/>
    <n v="1530"/>
    <m/>
    <m/>
    <n v="1848"/>
    <n v="2191"/>
    <n v="4737.2466664686799"/>
    <n v="4039"/>
  </r>
  <r>
    <x v="3"/>
    <d v="2018-04-01T00:00:00"/>
    <x v="4"/>
    <n v="16"/>
    <x v="0"/>
    <n v="1290"/>
    <n v="1530"/>
    <n v="1530"/>
    <m/>
    <m/>
    <n v="1848"/>
    <n v="2191"/>
    <n v="4738.238722932525"/>
    <n v="4039"/>
  </r>
  <r>
    <x v="3"/>
    <d v="2018-04-01T00:00:00"/>
    <x v="4"/>
    <n v="17"/>
    <x v="0"/>
    <n v="1290"/>
    <n v="1530"/>
    <n v="1530"/>
    <m/>
    <m/>
    <n v="1848"/>
    <n v="2191"/>
    <n v="4729.3933896468334"/>
    <n v="4039"/>
  </r>
  <r>
    <x v="3"/>
    <d v="2018-04-01T00:00:00"/>
    <x v="4"/>
    <n v="18"/>
    <x v="0"/>
    <n v="1290"/>
    <n v="1530"/>
    <n v="1530"/>
    <m/>
    <m/>
    <n v="1848"/>
    <n v="2191"/>
    <n v="4699.7138893020647"/>
    <n v="4039"/>
  </r>
  <r>
    <x v="3"/>
    <d v="2018-04-01T00:00:00"/>
    <x v="5"/>
    <n v="19"/>
    <x v="0"/>
    <n v="1770"/>
    <n v="1718"/>
    <n v="1718"/>
    <m/>
    <m/>
    <n v="2220"/>
    <n v="1537"/>
    <n v="4675.5186667879425"/>
    <n v="3757"/>
  </r>
  <r>
    <x v="3"/>
    <d v="2018-04-01T00:00:00"/>
    <x v="5"/>
    <n v="20"/>
    <x v="0"/>
    <n v="1770"/>
    <n v="1718"/>
    <n v="1718"/>
    <m/>
    <m/>
    <n v="2220"/>
    <n v="1537"/>
    <n v="4728.7533336691558"/>
    <n v="3757"/>
  </r>
  <r>
    <x v="3"/>
    <d v="2018-04-01T00:00:00"/>
    <x v="5"/>
    <n v="21"/>
    <x v="0"/>
    <n v="1770"/>
    <n v="1718"/>
    <n v="1718"/>
    <m/>
    <m/>
    <n v="2220"/>
    <n v="1537"/>
    <n v="4896.8000000774864"/>
    <n v="3757"/>
  </r>
  <r>
    <x v="3"/>
    <d v="2018-04-01T00:00:00"/>
    <x v="5"/>
    <n v="22"/>
    <x v="0"/>
    <n v="1770"/>
    <n v="1718"/>
    <n v="1718"/>
    <m/>
    <m/>
    <n v="2220"/>
    <n v="1537"/>
    <n v="4930.7229999949532"/>
    <n v="3757"/>
  </r>
  <r>
    <x v="3"/>
    <d v="2018-04-01T00:00:00"/>
    <x v="0"/>
    <n v="23"/>
    <x v="0"/>
    <n v="1128"/>
    <n v="1196"/>
    <n v="1196"/>
    <m/>
    <m/>
    <n v="2369"/>
    <n v="1763"/>
    <n v="5035.926666562259"/>
    <n v="4132"/>
  </r>
  <r>
    <x v="3"/>
    <d v="2018-04-01T00:00:00"/>
    <x v="0"/>
    <n v="24"/>
    <x v="0"/>
    <n v="1128"/>
    <n v="1196"/>
    <n v="1196"/>
    <m/>
    <m/>
    <n v="2369"/>
    <n v="1763"/>
    <n v="4984.9199998825788"/>
    <n v="4132"/>
  </r>
  <r>
    <x v="4"/>
    <d v="2018-05-01T00:00:00"/>
    <x v="0"/>
    <n v="1"/>
    <x v="0"/>
    <n v="1061"/>
    <n v="1076"/>
    <n v="1076"/>
    <m/>
    <m/>
    <n v="2104"/>
    <n v="1795"/>
    <n v="5009.839999884367"/>
    <n v="3899"/>
  </r>
  <r>
    <x v="4"/>
    <d v="2018-05-01T00:00:00"/>
    <x v="0"/>
    <n v="2"/>
    <x v="0"/>
    <n v="1061"/>
    <n v="1076"/>
    <n v="1076"/>
    <m/>
    <m/>
    <n v="2104"/>
    <n v="1795"/>
    <n v="4943.799999922514"/>
    <n v="3899"/>
  </r>
  <r>
    <x v="4"/>
    <d v="2018-05-01T00:00:00"/>
    <x v="1"/>
    <n v="3"/>
    <x v="0"/>
    <n v="1409"/>
    <n v="1314"/>
    <n v="1314"/>
    <m/>
    <m/>
    <n v="2036"/>
    <n v="2306"/>
    <n v="4953.0100002676245"/>
    <n v="4342"/>
  </r>
  <r>
    <x v="4"/>
    <d v="2018-05-01T00:00:00"/>
    <x v="1"/>
    <n v="4"/>
    <x v="0"/>
    <n v="1409"/>
    <n v="1314"/>
    <n v="1314"/>
    <m/>
    <m/>
    <n v="2036"/>
    <n v="2306"/>
    <n v="4942.6399999250971"/>
    <n v="4342"/>
  </r>
  <r>
    <x v="4"/>
    <d v="2018-05-01T00:00:00"/>
    <x v="1"/>
    <n v="5"/>
    <x v="0"/>
    <n v="1409"/>
    <n v="1314"/>
    <n v="1314"/>
    <m/>
    <m/>
    <n v="2036"/>
    <n v="2306"/>
    <n v="4921.5839998841284"/>
    <n v="4342"/>
  </r>
  <r>
    <x v="4"/>
    <d v="2018-05-01T00:00:00"/>
    <x v="1"/>
    <n v="6"/>
    <x v="0"/>
    <n v="1409"/>
    <n v="1314"/>
    <n v="1314"/>
    <m/>
    <m/>
    <n v="2036"/>
    <n v="2306"/>
    <n v="4846.799999922514"/>
    <n v="4342"/>
  </r>
  <r>
    <x v="4"/>
    <d v="2018-05-01T00:00:00"/>
    <x v="2"/>
    <n v="7"/>
    <x v="0"/>
    <n v="2048"/>
    <n v="1881"/>
    <n v="1881"/>
    <m/>
    <m/>
    <n v="2342"/>
    <n v="2618"/>
    <n v="4698.799999922514"/>
    <n v="4960"/>
  </r>
  <r>
    <x v="4"/>
    <d v="2018-05-01T00:00:00"/>
    <x v="2"/>
    <n v="8"/>
    <x v="0"/>
    <n v="2048"/>
    <n v="1881"/>
    <n v="1881"/>
    <m/>
    <m/>
    <n v="2342"/>
    <n v="2618"/>
    <n v="4852.5662221262855"/>
    <n v="4960"/>
  </r>
  <r>
    <x v="4"/>
    <d v="2018-05-01T00:00:00"/>
    <x v="2"/>
    <n v="9"/>
    <x v="0"/>
    <n v="2048"/>
    <n v="1881"/>
    <n v="1881"/>
    <m/>
    <m/>
    <n v="2342"/>
    <n v="2618"/>
    <n v="4805.799999922514"/>
    <n v="4960"/>
  </r>
  <r>
    <x v="4"/>
    <d v="2018-05-01T00:00:00"/>
    <x v="2"/>
    <n v="10"/>
    <x v="0"/>
    <n v="2048"/>
    <n v="1881"/>
    <n v="1881"/>
    <m/>
    <m/>
    <n v="2342"/>
    <n v="2618"/>
    <n v="4707.839999884367"/>
    <n v="4960"/>
  </r>
  <r>
    <x v="4"/>
    <d v="2018-05-01T00:00:00"/>
    <x v="3"/>
    <n v="11"/>
    <x v="0"/>
    <n v="1663"/>
    <n v="1686"/>
    <n v="1686"/>
    <m/>
    <m/>
    <n v="2371"/>
    <n v="2558"/>
    <n v="4630.4491110345971"/>
    <n v="4929"/>
  </r>
  <r>
    <x v="4"/>
    <d v="2018-05-01T00:00:00"/>
    <x v="3"/>
    <n v="12"/>
    <x v="0"/>
    <n v="1663"/>
    <n v="1686"/>
    <n v="1686"/>
    <m/>
    <m/>
    <n v="2371"/>
    <n v="2558"/>
    <n v="4644.6400001943111"/>
    <n v="4929"/>
  </r>
  <r>
    <x v="4"/>
    <d v="2018-05-01T00:00:00"/>
    <x v="3"/>
    <n v="13"/>
    <x v="0"/>
    <n v="1663"/>
    <n v="1686"/>
    <n v="1686"/>
    <m/>
    <m/>
    <n v="2436"/>
    <n v="2558"/>
    <n v="4674.5160002633929"/>
    <n v="4994"/>
  </r>
  <r>
    <x v="4"/>
    <d v="2018-05-01T00:00:00"/>
    <x v="3"/>
    <n v="14"/>
    <x v="0"/>
    <n v="1663"/>
    <n v="1686"/>
    <n v="1686"/>
    <m/>
    <m/>
    <n v="2436"/>
    <n v="2558"/>
    <n v="4699.1000003710387"/>
    <n v="4994"/>
  </r>
  <r>
    <x v="4"/>
    <d v="2018-05-01T00:00:00"/>
    <x v="4"/>
    <n v="15"/>
    <x v="0"/>
    <n v="1397"/>
    <n v="1538"/>
    <n v="1538"/>
    <m/>
    <m/>
    <n v="2513"/>
    <n v="2150"/>
    <n v="4724.3006668801108"/>
    <n v="4663"/>
  </r>
  <r>
    <x v="4"/>
    <d v="2018-05-01T00:00:00"/>
    <x v="4"/>
    <n v="16"/>
    <x v="0"/>
    <n v="1397"/>
    <n v="1538"/>
    <n v="1538"/>
    <m/>
    <m/>
    <n v="2513"/>
    <n v="2150"/>
    <n v="4719.2905006890496"/>
    <n v="4663"/>
  </r>
  <r>
    <x v="4"/>
    <d v="2018-05-01T00:00:00"/>
    <x v="4"/>
    <n v="17"/>
    <x v="0"/>
    <n v="1397"/>
    <n v="1538"/>
    <n v="1538"/>
    <m/>
    <m/>
    <n v="2513"/>
    <n v="2150"/>
    <n v="4706.8000003427269"/>
    <n v="4663"/>
  </r>
  <r>
    <x v="4"/>
    <d v="2018-05-01T00:00:00"/>
    <x v="4"/>
    <n v="18"/>
    <x v="0"/>
    <n v="1397"/>
    <n v="1538"/>
    <n v="1538"/>
    <m/>
    <m/>
    <n v="2513"/>
    <n v="2150"/>
    <n v="4792.9980562170349"/>
    <n v="4663"/>
  </r>
  <r>
    <x v="4"/>
    <d v="2018-05-01T00:00:00"/>
    <x v="5"/>
    <n v="19"/>
    <x v="0"/>
    <n v="1373"/>
    <n v="1388"/>
    <n v="1388"/>
    <m/>
    <m/>
    <n v="2511"/>
    <n v="1600"/>
    <n v="4755.5690000534059"/>
    <n v="4111"/>
  </r>
  <r>
    <x v="4"/>
    <d v="2018-05-01T00:00:00"/>
    <x v="5"/>
    <n v="20"/>
    <x v="0"/>
    <n v="1373"/>
    <n v="1388"/>
    <n v="1388"/>
    <m/>
    <m/>
    <n v="2511"/>
    <n v="1600"/>
    <n v="4765.0700002938511"/>
    <n v="4111"/>
  </r>
  <r>
    <x v="4"/>
    <d v="2018-05-01T00:00:00"/>
    <x v="5"/>
    <n v="21"/>
    <x v="0"/>
    <n v="1373"/>
    <n v="1388"/>
    <n v="1388"/>
    <m/>
    <m/>
    <n v="2511"/>
    <n v="1600"/>
    <n v="4905.9200000613928"/>
    <n v="4111"/>
  </r>
  <r>
    <x v="4"/>
    <d v="2018-05-01T00:00:00"/>
    <x v="5"/>
    <n v="22"/>
    <x v="0"/>
    <n v="1373"/>
    <n v="1388"/>
    <n v="1388"/>
    <m/>
    <m/>
    <n v="2511"/>
    <n v="1600"/>
    <n v="4738.799999922514"/>
    <n v="4111"/>
  </r>
  <r>
    <x v="4"/>
    <d v="2018-05-01T00:00:00"/>
    <x v="0"/>
    <n v="23"/>
    <x v="0"/>
    <n v="1061"/>
    <n v="1076"/>
    <n v="1076"/>
    <m/>
    <m/>
    <n v="2355"/>
    <n v="1795"/>
    <n v="4971.4579997611545"/>
    <n v="4150"/>
  </r>
  <r>
    <x v="4"/>
    <d v="2018-05-01T00:00:00"/>
    <x v="0"/>
    <n v="24"/>
    <x v="0"/>
    <n v="1061"/>
    <n v="1076"/>
    <n v="1076"/>
    <m/>
    <m/>
    <n v="2355"/>
    <n v="1795"/>
    <n v="5038.839999884367"/>
    <n v="4150"/>
  </r>
  <r>
    <x v="5"/>
    <d v="2018-06-01T00:00:00"/>
    <x v="0"/>
    <n v="1"/>
    <x v="0"/>
    <n v="1057"/>
    <n v="1106"/>
    <n v="1106"/>
    <m/>
    <m/>
    <n v="2384"/>
    <n v="1499"/>
    <n v="4958.6337777475519"/>
    <n v="3883"/>
  </r>
  <r>
    <x v="5"/>
    <d v="2018-06-01T00:00:00"/>
    <x v="0"/>
    <n v="2"/>
    <x v="0"/>
    <n v="1057"/>
    <n v="1106"/>
    <n v="1106"/>
    <m/>
    <m/>
    <n v="2384"/>
    <n v="1499"/>
    <n v="5040.1599998757247"/>
    <n v="3883"/>
  </r>
  <r>
    <x v="5"/>
    <d v="2018-06-01T00:00:00"/>
    <x v="1"/>
    <n v="3"/>
    <x v="0"/>
    <n v="1360"/>
    <n v="1316"/>
    <n v="1316"/>
    <m/>
    <m/>
    <n v="1912"/>
    <n v="1592"/>
    <n v="4991.4400001466274"/>
    <n v="3504"/>
  </r>
  <r>
    <x v="5"/>
    <d v="2018-06-01T00:00:00"/>
    <x v="1"/>
    <n v="4"/>
    <x v="0"/>
    <n v="1360"/>
    <n v="1316"/>
    <n v="1316"/>
    <m/>
    <m/>
    <n v="1912"/>
    <n v="1592"/>
    <n v="4942.6088887681562"/>
    <n v="3504"/>
  </r>
  <r>
    <x v="5"/>
    <d v="2018-06-01T00:00:00"/>
    <x v="1"/>
    <n v="5"/>
    <x v="0"/>
    <n v="1360"/>
    <n v="1316"/>
    <n v="1316"/>
    <m/>
    <m/>
    <n v="1912"/>
    <n v="1592"/>
    <n v="4933.1759999180831"/>
    <n v="3504"/>
  </r>
  <r>
    <x v="5"/>
    <d v="2018-06-01T00:00:00"/>
    <x v="1"/>
    <n v="6"/>
    <x v="0"/>
    <n v="1360"/>
    <n v="1316"/>
    <n v="1316"/>
    <m/>
    <m/>
    <n v="1912"/>
    <n v="1592"/>
    <n v="4843.8219999305902"/>
    <n v="3504"/>
  </r>
  <r>
    <x v="5"/>
    <d v="2018-06-01T00:00:00"/>
    <x v="2"/>
    <n v="7"/>
    <x v="0"/>
    <n v="1926"/>
    <n v="2003"/>
    <n v="2003"/>
    <m/>
    <m/>
    <n v="2238"/>
    <n v="2167"/>
    <n v="4774.563333304226"/>
    <n v="4405"/>
  </r>
  <r>
    <x v="5"/>
    <d v="2018-06-01T00:00:00"/>
    <x v="2"/>
    <n v="8"/>
    <x v="0"/>
    <n v="1926"/>
    <n v="2003"/>
    <n v="2003"/>
    <m/>
    <m/>
    <n v="2238"/>
    <n v="2167"/>
    <n v="4801.8608888559047"/>
    <n v="4405"/>
  </r>
  <r>
    <x v="5"/>
    <d v="2018-06-01T00:00:00"/>
    <x v="2"/>
    <n v="9"/>
    <x v="0"/>
    <n v="1926"/>
    <n v="2003"/>
    <n v="2003"/>
    <m/>
    <m/>
    <n v="2238"/>
    <n v="2167"/>
    <n v="4778.122666660448"/>
    <n v="4405"/>
  </r>
  <r>
    <x v="5"/>
    <d v="2018-06-01T00:00:00"/>
    <x v="2"/>
    <n v="10"/>
    <x v="0"/>
    <n v="1926"/>
    <n v="2003"/>
    <n v="2003"/>
    <m/>
    <m/>
    <n v="2238"/>
    <n v="2167"/>
    <n v="4641.9262222270172"/>
    <n v="4405"/>
  </r>
  <r>
    <x v="5"/>
    <d v="2018-06-01T00:00:00"/>
    <x v="3"/>
    <n v="11"/>
    <x v="0"/>
    <n v="1493"/>
    <n v="1553"/>
    <n v="1553"/>
    <m/>
    <m/>
    <n v="2682"/>
    <n v="2071"/>
    <n v="4580.5839998602869"/>
    <n v="4753"/>
  </r>
  <r>
    <x v="5"/>
    <d v="2018-06-01T00:00:00"/>
    <x v="3"/>
    <n v="12"/>
    <x v="0"/>
    <n v="1493"/>
    <n v="1553"/>
    <n v="1553"/>
    <m/>
    <m/>
    <n v="2682"/>
    <n v="2071"/>
    <n v="4603.1199999153614"/>
    <n v="4753"/>
  </r>
  <r>
    <x v="5"/>
    <d v="2018-06-01T00:00:00"/>
    <x v="3"/>
    <n v="13"/>
    <x v="0"/>
    <n v="1493"/>
    <n v="1553"/>
    <n v="1553"/>
    <m/>
    <m/>
    <n v="2768"/>
    <n v="2071"/>
    <n v="4657.999999910593"/>
    <n v="4839"/>
  </r>
  <r>
    <x v="5"/>
    <d v="2018-06-01T00:00:00"/>
    <x v="3"/>
    <n v="14"/>
    <x v="0"/>
    <n v="1493"/>
    <n v="1553"/>
    <n v="1553"/>
    <m/>
    <m/>
    <n v="2768"/>
    <n v="2071"/>
    <n v="4717.999999910593"/>
    <n v="4839"/>
  </r>
  <r>
    <x v="5"/>
    <d v="2018-06-01T00:00:00"/>
    <x v="4"/>
    <n v="15"/>
    <x v="0"/>
    <n v="1578"/>
    <n v="1828"/>
    <n v="1828"/>
    <m/>
    <m/>
    <n v="1877"/>
    <n v="2012"/>
    <n v="4754.999999910593"/>
    <n v="3889"/>
  </r>
  <r>
    <x v="5"/>
    <d v="2018-06-01T00:00:00"/>
    <x v="4"/>
    <n v="16"/>
    <x v="0"/>
    <n v="1578"/>
    <n v="1828"/>
    <n v="1828"/>
    <m/>
    <m/>
    <n v="1877"/>
    <n v="2012"/>
    <n v="4807.6000003665686"/>
    <n v="3889"/>
  </r>
  <r>
    <x v="5"/>
    <d v="2018-06-01T00:00:00"/>
    <x v="4"/>
    <n v="17"/>
    <x v="0"/>
    <n v="1578"/>
    <n v="1828"/>
    <n v="1828"/>
    <m/>
    <m/>
    <n v="1877"/>
    <n v="2012"/>
    <n v="4832.0310005664824"/>
    <n v="3889"/>
  </r>
  <r>
    <x v="5"/>
    <d v="2018-06-01T00:00:00"/>
    <x v="4"/>
    <n v="18"/>
    <x v="0"/>
    <n v="1578"/>
    <n v="1828"/>
    <n v="1828"/>
    <m/>
    <m/>
    <n v="1877"/>
    <n v="2012"/>
    <n v="4839.807000186046"/>
    <n v="3889"/>
  </r>
  <r>
    <x v="5"/>
    <d v="2018-06-01T00:00:00"/>
    <x v="5"/>
    <n v="19"/>
    <x v="0"/>
    <n v="1249"/>
    <n v="1355"/>
    <n v="1355"/>
    <m/>
    <m/>
    <n v="2810"/>
    <n v="1594"/>
    <n v="4811.8400000631809"/>
    <n v="4404"/>
  </r>
  <r>
    <x v="5"/>
    <d v="2018-06-01T00:00:00"/>
    <x v="5"/>
    <n v="20"/>
    <x v="0"/>
    <n v="1249"/>
    <n v="1355"/>
    <n v="1355"/>
    <m/>
    <m/>
    <n v="2810"/>
    <n v="1594"/>
    <n v="4861.799999922514"/>
    <n v="4404"/>
  </r>
  <r>
    <x v="5"/>
    <d v="2018-06-01T00:00:00"/>
    <x v="5"/>
    <n v="21"/>
    <x v="0"/>
    <n v="1249"/>
    <n v="1355"/>
    <n v="1355"/>
    <m/>
    <m/>
    <n v="2810"/>
    <n v="1594"/>
    <n v="4964.8999998832742"/>
    <n v="4404"/>
  </r>
  <r>
    <x v="5"/>
    <d v="2018-06-01T00:00:00"/>
    <x v="5"/>
    <n v="22"/>
    <x v="0"/>
    <n v="1249"/>
    <n v="1355"/>
    <n v="1355"/>
    <m/>
    <m/>
    <n v="2810"/>
    <n v="1594"/>
    <n v="4990.5000001490116"/>
    <n v="4404"/>
  </r>
  <r>
    <x v="5"/>
    <d v="2018-06-01T00:00:00"/>
    <x v="0"/>
    <n v="23"/>
    <x v="0"/>
    <n v="1057"/>
    <n v="1106"/>
    <n v="1106"/>
    <m/>
    <m/>
    <n v="2896"/>
    <n v="1499"/>
    <n v="4951.1133332322042"/>
    <n v="4395"/>
  </r>
  <r>
    <x v="5"/>
    <d v="2018-06-01T00:00:00"/>
    <x v="0"/>
    <n v="24"/>
    <x v="0"/>
    <n v="1057"/>
    <n v="1106"/>
    <n v="1106"/>
    <m/>
    <m/>
    <n v="2896"/>
    <n v="1499"/>
    <n v="5032.2799998715518"/>
    <n v="4395"/>
  </r>
  <r>
    <x v="6"/>
    <d v="2018-07-01T00:00:00"/>
    <x v="0"/>
    <n v="1"/>
    <x v="0"/>
    <n v="1238"/>
    <n v="3835"/>
    <n v="1110"/>
    <m/>
    <m/>
    <n v="2065"/>
    <n v="1358"/>
    <n v="5019.4633334025739"/>
    <n v="3423"/>
  </r>
  <r>
    <x v="6"/>
    <d v="2018-07-01T00:00:00"/>
    <x v="0"/>
    <n v="2"/>
    <x v="0"/>
    <n v="1238"/>
    <n v="3876"/>
    <n v="1110"/>
    <m/>
    <m/>
    <n v="2065"/>
    <n v="1358"/>
    <n v="5062.1213333760697"/>
    <n v="3423"/>
  </r>
  <r>
    <x v="6"/>
    <d v="2018-07-01T00:00:00"/>
    <x v="1"/>
    <n v="3"/>
    <x v="0"/>
    <n v="1313"/>
    <n v="3789"/>
    <n v="1245"/>
    <m/>
    <m/>
    <n v="1945"/>
    <n v="1369"/>
    <n v="5039.1140000760552"/>
    <n v="3314"/>
  </r>
  <r>
    <x v="6"/>
    <d v="2018-07-01T00:00:00"/>
    <x v="1"/>
    <n v="4"/>
    <x v="0"/>
    <n v="1313"/>
    <n v="3756"/>
    <n v="1245"/>
    <m/>
    <m/>
    <n v="1945"/>
    <n v="1369"/>
    <n v="5005.1480000451211"/>
    <n v="3314"/>
  </r>
  <r>
    <x v="6"/>
    <d v="2018-07-01T00:00:00"/>
    <x v="1"/>
    <n v="5"/>
    <x v="0"/>
    <n v="1313"/>
    <n v="3712"/>
    <n v="1245"/>
    <m/>
    <m/>
    <n v="1945"/>
    <n v="1369"/>
    <n v="4960.6888887981577"/>
    <n v="3314"/>
  </r>
  <r>
    <x v="6"/>
    <d v="2018-07-01T00:00:00"/>
    <x v="1"/>
    <n v="6"/>
    <x v="0"/>
    <n v="1313"/>
    <n v="3631"/>
    <n v="1245"/>
    <m/>
    <m/>
    <n v="1945"/>
    <n v="1369"/>
    <n v="4890.7020001225173"/>
    <n v="3314"/>
  </r>
  <r>
    <x v="6"/>
    <d v="2018-07-01T00:00:00"/>
    <x v="2"/>
    <n v="7"/>
    <x v="0"/>
    <n v="1533"/>
    <n v="3676"/>
    <n v="1577"/>
    <m/>
    <m/>
    <n v="1727"/>
    <n v="2356"/>
    <n v="4820.0955554554857"/>
    <n v="4083"/>
  </r>
  <r>
    <x v="6"/>
    <d v="2018-07-01T00:00:00"/>
    <x v="2"/>
    <n v="8"/>
    <x v="0"/>
    <n v="1533"/>
    <n v="3661"/>
    <n v="1577"/>
    <m/>
    <m/>
    <n v="1727"/>
    <n v="2356"/>
    <n v="4859.6493332748614"/>
    <n v="4083"/>
  </r>
  <r>
    <x v="6"/>
    <d v="2018-07-01T00:00:00"/>
    <x v="2"/>
    <n v="9"/>
    <x v="0"/>
    <n v="1533"/>
    <n v="3609"/>
    <n v="1577"/>
    <m/>
    <m/>
    <n v="1727"/>
    <n v="2356"/>
    <n v="4841.2399999638401"/>
    <n v="4083"/>
  </r>
  <r>
    <x v="6"/>
    <d v="2018-07-01T00:00:00"/>
    <x v="2"/>
    <n v="10"/>
    <x v="0"/>
    <n v="1533"/>
    <n v="3521"/>
    <n v="1577"/>
    <m/>
    <m/>
    <n v="1727"/>
    <n v="2356"/>
    <n v="4640.2438892282544"/>
    <n v="4083"/>
  </r>
  <r>
    <x v="6"/>
    <d v="2018-07-01T00:00:00"/>
    <x v="3"/>
    <n v="11"/>
    <x v="0"/>
    <n v="1574"/>
    <n v="3628"/>
    <n v="1599"/>
    <m/>
    <m/>
    <n v="2615"/>
    <n v="1658"/>
    <n v="4591.5560556545852"/>
    <n v="4273"/>
  </r>
  <r>
    <x v="6"/>
    <d v="2018-07-01T00:00:00"/>
    <x v="3"/>
    <n v="12"/>
    <x v="0"/>
    <n v="1574"/>
    <n v="3631"/>
    <n v="1599"/>
    <m/>
    <m/>
    <n v="2615"/>
    <n v="1658"/>
    <n v="4578.8800008744001"/>
    <n v="4273"/>
  </r>
  <r>
    <x v="6"/>
    <d v="2018-07-01T00:00:00"/>
    <x v="3"/>
    <n v="13"/>
    <x v="0"/>
    <n v="1574"/>
    <n v="3709"/>
    <n v="1599"/>
    <m/>
    <m/>
    <n v="2635"/>
    <n v="1658"/>
    <n v="4664.0888338702416"/>
    <n v="4293"/>
  </r>
  <r>
    <x v="6"/>
    <d v="2018-07-01T00:00:00"/>
    <x v="3"/>
    <n v="14"/>
    <x v="0"/>
    <n v="1574"/>
    <n v="3753"/>
    <n v="1599"/>
    <m/>
    <m/>
    <n v="2635"/>
    <n v="1658"/>
    <n v="4711.600000448525"/>
    <n v="4293"/>
  </r>
  <r>
    <x v="6"/>
    <d v="2018-07-01T00:00:00"/>
    <x v="4"/>
    <n v="15"/>
    <x v="0"/>
    <n v="1150"/>
    <n v="3328"/>
    <n v="1406"/>
    <m/>
    <m/>
    <n v="1961"/>
    <n v="1540"/>
    <n v="4772.999999910593"/>
    <n v="3501"/>
  </r>
  <r>
    <x v="6"/>
    <d v="2018-07-01T00:00:00"/>
    <x v="4"/>
    <n v="16"/>
    <x v="0"/>
    <n v="1150"/>
    <n v="3382"/>
    <n v="1406"/>
    <m/>
    <m/>
    <n v="1961"/>
    <n v="1540"/>
    <n v="4800.415000015746"/>
    <n v="3501"/>
  </r>
  <r>
    <x v="6"/>
    <d v="2018-07-01T00:00:00"/>
    <x v="4"/>
    <n v="17"/>
    <x v="0"/>
    <n v="1150"/>
    <n v="3405"/>
    <n v="1406"/>
    <m/>
    <m/>
    <n v="1961"/>
    <n v="1540"/>
    <n v="4820.6800004690886"/>
    <n v="3501"/>
  </r>
  <r>
    <x v="6"/>
    <d v="2018-07-01T00:00:00"/>
    <x v="4"/>
    <n v="18"/>
    <x v="0"/>
    <n v="1150"/>
    <n v="3411"/>
    <n v="1406"/>
    <m/>
    <m/>
    <n v="1961"/>
    <n v="1540"/>
    <n v="4827.6000003069639"/>
    <n v="3501"/>
  </r>
  <r>
    <x v="6"/>
    <d v="2018-07-01T00:00:00"/>
    <x v="5"/>
    <n v="19"/>
    <x v="0"/>
    <n v="1117"/>
    <n v="3461"/>
    <n v="1276"/>
    <m/>
    <m/>
    <n v="2434"/>
    <n v="1299"/>
    <n v="4899.6800000965595"/>
    <n v="3733"/>
  </r>
  <r>
    <x v="6"/>
    <d v="2018-07-01T00:00:00"/>
    <x v="5"/>
    <n v="20"/>
    <x v="0"/>
    <n v="1117"/>
    <n v="3501"/>
    <n v="1276"/>
    <m/>
    <m/>
    <n v="2434"/>
    <n v="1299"/>
    <n v="4843.4359999746084"/>
    <n v="3733"/>
  </r>
  <r>
    <x v="6"/>
    <d v="2018-07-01T00:00:00"/>
    <x v="5"/>
    <n v="21"/>
    <x v="0"/>
    <n v="1117"/>
    <n v="3484"/>
    <n v="1276"/>
    <m/>
    <m/>
    <n v="2434"/>
    <n v="1299"/>
    <n v="4905.799999922514"/>
    <n v="3733"/>
  </r>
  <r>
    <x v="6"/>
    <d v="2018-07-01T00:00:00"/>
    <x v="5"/>
    <n v="22"/>
    <x v="0"/>
    <n v="1117"/>
    <n v="3552"/>
    <n v="1276"/>
    <m/>
    <m/>
    <n v="2434"/>
    <n v="1299"/>
    <n v="5092.8766666059691"/>
    <n v="3733"/>
  </r>
  <r>
    <x v="6"/>
    <d v="2018-07-01T00:00:00"/>
    <x v="0"/>
    <n v="23"/>
    <x v="0"/>
    <n v="1238"/>
    <n v="3813"/>
    <n v="1110"/>
    <m/>
    <m/>
    <n v="2387"/>
    <n v="1358"/>
    <n v="5033.146666616698"/>
    <n v="3745"/>
  </r>
  <r>
    <x v="6"/>
    <d v="2018-07-01T00:00:00"/>
    <x v="0"/>
    <n v="24"/>
    <x v="0"/>
    <n v="1238"/>
    <n v="3922"/>
    <n v="1110"/>
    <m/>
    <m/>
    <n v="2387"/>
    <n v="1358"/>
    <n v="5116.6382223401215"/>
    <n v="3745"/>
  </r>
  <r>
    <x v="7"/>
    <d v="2018-08-01T00:00:00"/>
    <x v="0"/>
    <n v="1"/>
    <x v="0"/>
    <n v="1194"/>
    <n v="3817"/>
    <n v="3817"/>
    <m/>
    <m/>
    <n v="2366"/>
    <n v="1494"/>
    <n v="5008"/>
    <n v="3860"/>
  </r>
  <r>
    <x v="7"/>
    <d v="2018-08-01T00:00:00"/>
    <x v="0"/>
    <n v="2"/>
    <x v="0"/>
    <n v="1194"/>
    <n v="3923"/>
    <n v="3923"/>
    <m/>
    <m/>
    <n v="2366"/>
    <n v="1494"/>
    <n v="5079"/>
    <n v="3860"/>
  </r>
  <r>
    <x v="7"/>
    <d v="2018-08-01T00:00:00"/>
    <x v="1"/>
    <n v="3"/>
    <x v="0"/>
    <n v="1401"/>
    <n v="3891"/>
    <n v="3891"/>
    <m/>
    <m/>
    <n v="1710"/>
    <n v="1372"/>
    <n v="5055"/>
    <n v="3082"/>
  </r>
  <r>
    <x v="7"/>
    <d v="2018-08-01T00:00:00"/>
    <x v="1"/>
    <n v="4"/>
    <x v="0"/>
    <n v="1401"/>
    <n v="3838"/>
    <n v="3838"/>
    <m/>
    <m/>
    <n v="1710"/>
    <n v="1372"/>
    <n v="5019"/>
    <n v="3082"/>
  </r>
  <r>
    <x v="7"/>
    <d v="2018-08-01T00:00:00"/>
    <x v="1"/>
    <n v="5"/>
    <x v="0"/>
    <n v="1401"/>
    <n v="3792"/>
    <n v="3792"/>
    <m/>
    <m/>
    <n v="1710"/>
    <n v="1372"/>
    <n v="4951"/>
    <n v="3082"/>
  </r>
  <r>
    <x v="7"/>
    <d v="2018-08-01T00:00:00"/>
    <x v="1"/>
    <n v="6"/>
    <x v="0"/>
    <n v="1401"/>
    <n v="3656"/>
    <n v="3656"/>
    <m/>
    <m/>
    <n v="1710"/>
    <n v="1372"/>
    <n v="4888"/>
    <n v="3082"/>
  </r>
  <r>
    <x v="7"/>
    <d v="2018-08-01T00:00:00"/>
    <x v="2"/>
    <n v="7"/>
    <x v="0"/>
    <n v="1755"/>
    <n v="3646"/>
    <n v="3646"/>
    <m/>
    <m/>
    <n v="1834"/>
    <n v="1837"/>
    <n v="4783"/>
    <n v="3671"/>
  </r>
  <r>
    <x v="7"/>
    <d v="2018-08-01T00:00:00"/>
    <x v="2"/>
    <n v="8"/>
    <x v="0"/>
    <n v="1755"/>
    <n v="3756"/>
    <n v="3756"/>
    <m/>
    <m/>
    <n v="1834"/>
    <n v="1837"/>
    <n v="4903"/>
    <n v="3671"/>
  </r>
  <r>
    <x v="7"/>
    <d v="2018-08-01T00:00:00"/>
    <x v="2"/>
    <n v="9"/>
    <x v="0"/>
    <n v="1755"/>
    <n v="3684"/>
    <n v="3684"/>
    <m/>
    <m/>
    <n v="1834"/>
    <n v="1837"/>
    <n v="4773"/>
    <n v="3671"/>
  </r>
  <r>
    <x v="7"/>
    <d v="2018-08-01T00:00:00"/>
    <x v="2"/>
    <n v="10"/>
    <x v="0"/>
    <n v="1755"/>
    <n v="3615"/>
    <n v="3615"/>
    <m/>
    <m/>
    <n v="1834"/>
    <n v="1837"/>
    <n v="4668"/>
    <n v="3671"/>
  </r>
  <r>
    <x v="7"/>
    <d v="2018-08-01T00:00:00"/>
    <x v="3"/>
    <n v="11"/>
    <x v="0"/>
    <n v="1776"/>
    <n v="3582"/>
    <n v="3582"/>
    <m/>
    <m/>
    <n v="2458"/>
    <n v="1842"/>
    <n v="4535"/>
    <n v="4300"/>
  </r>
  <r>
    <x v="7"/>
    <d v="2018-08-01T00:00:00"/>
    <x v="3"/>
    <n v="12"/>
    <x v="0"/>
    <n v="1776"/>
    <n v="3607"/>
    <n v="3607"/>
    <m/>
    <m/>
    <n v="2458"/>
    <n v="1842"/>
    <n v="4543"/>
    <n v="4300"/>
  </r>
  <r>
    <x v="7"/>
    <d v="2018-08-01T00:00:00"/>
    <x v="3"/>
    <n v="13"/>
    <x v="0"/>
    <n v="1776"/>
    <n v="3679"/>
    <n v="3679"/>
    <m/>
    <m/>
    <n v="2462"/>
    <n v="1842"/>
    <n v="4611"/>
    <n v="4304"/>
  </r>
  <r>
    <x v="7"/>
    <d v="2018-08-01T00:00:00"/>
    <x v="3"/>
    <n v="14"/>
    <x v="0"/>
    <n v="1776"/>
    <n v="3733"/>
    <n v="3733"/>
    <m/>
    <m/>
    <n v="2462"/>
    <n v="1842"/>
    <n v="4671"/>
    <n v="4304"/>
  </r>
  <r>
    <x v="7"/>
    <d v="2018-08-01T00:00:00"/>
    <x v="4"/>
    <n v="15"/>
    <x v="0"/>
    <n v="1157"/>
    <n v="3266"/>
    <n v="3266"/>
    <m/>
    <m/>
    <n v="1703"/>
    <n v="1028"/>
    <n v="4729"/>
    <n v="2731"/>
  </r>
  <r>
    <x v="7"/>
    <d v="2018-08-01T00:00:00"/>
    <x v="4"/>
    <n v="16"/>
    <x v="0"/>
    <n v="1157"/>
    <n v="3343"/>
    <n v="3343"/>
    <m/>
    <m/>
    <n v="1703"/>
    <n v="1028"/>
    <n v="4774"/>
    <n v="2731"/>
  </r>
  <r>
    <x v="7"/>
    <d v="2018-08-01T00:00:00"/>
    <x v="4"/>
    <n v="17"/>
    <x v="0"/>
    <n v="1157"/>
    <n v="3386"/>
    <n v="3386"/>
    <m/>
    <m/>
    <n v="1703"/>
    <n v="1028"/>
    <n v="4811"/>
    <n v="2731"/>
  </r>
  <r>
    <x v="7"/>
    <d v="2018-08-01T00:00:00"/>
    <x v="4"/>
    <n v="18"/>
    <x v="0"/>
    <n v="1157"/>
    <n v="3442"/>
    <n v="3442"/>
    <m/>
    <m/>
    <n v="1703"/>
    <n v="1028"/>
    <n v="4831"/>
    <n v="2731"/>
  </r>
  <r>
    <x v="7"/>
    <d v="2018-08-01T00:00:00"/>
    <x v="5"/>
    <n v="19"/>
    <x v="0"/>
    <n v="1198"/>
    <n v="3443"/>
    <n v="3443"/>
    <m/>
    <m/>
    <n v="2340"/>
    <n v="1408"/>
    <n v="4864"/>
    <n v="3748"/>
  </r>
  <r>
    <x v="7"/>
    <d v="2018-08-01T00:00:00"/>
    <x v="5"/>
    <n v="20"/>
    <x v="0"/>
    <n v="1198"/>
    <n v="3414"/>
    <n v="3414"/>
    <m/>
    <m/>
    <n v="2340"/>
    <n v="1408"/>
    <n v="4920"/>
    <n v="3748"/>
  </r>
  <r>
    <x v="7"/>
    <d v="2018-08-01T00:00:00"/>
    <x v="5"/>
    <n v="21"/>
    <x v="0"/>
    <n v="1198"/>
    <n v="3498"/>
    <n v="3498"/>
    <m/>
    <m/>
    <n v="2340"/>
    <n v="1408"/>
    <n v="4953"/>
    <n v="3748"/>
  </r>
  <r>
    <x v="7"/>
    <d v="2018-08-01T00:00:00"/>
    <x v="5"/>
    <n v="22"/>
    <x v="0"/>
    <n v="1198"/>
    <n v="3583"/>
    <n v="3583"/>
    <m/>
    <m/>
    <n v="2340"/>
    <n v="1408"/>
    <n v="5137"/>
    <n v="3748"/>
  </r>
  <r>
    <x v="7"/>
    <d v="2018-08-01T00:00:00"/>
    <x v="0"/>
    <n v="23"/>
    <x v="0"/>
    <n v="1194"/>
    <n v="3906"/>
    <n v="3906"/>
    <m/>
    <m/>
    <n v="2679"/>
    <n v="1494"/>
    <n v="5089"/>
    <n v="4173"/>
  </r>
  <r>
    <x v="7"/>
    <d v="2018-08-01T00:00:00"/>
    <x v="0"/>
    <n v="24"/>
    <x v="0"/>
    <n v="1194"/>
    <n v="3896"/>
    <n v="3896"/>
    <m/>
    <m/>
    <n v="2679"/>
    <n v="1494"/>
    <n v="5098"/>
    <n v="4173"/>
  </r>
  <r>
    <x v="8"/>
    <d v="2018-09-01T00:00:00"/>
    <x v="0"/>
    <n v="1"/>
    <x v="0"/>
    <n v="1215"/>
    <n v="5038"/>
    <n v="1026"/>
    <m/>
    <m/>
    <e v="#N/A"/>
    <n v="0"/>
    <e v="#N/A"/>
    <e v="#N/A"/>
  </r>
  <r>
    <x v="8"/>
    <d v="2018-09-01T00:00:00"/>
    <x v="0"/>
    <n v="2"/>
    <x v="0"/>
    <n v="1215"/>
    <n v="5067"/>
    <n v="1026"/>
    <m/>
    <m/>
    <e v="#N/A"/>
    <n v="0"/>
    <e v="#N/A"/>
    <e v="#N/A"/>
  </r>
  <r>
    <x v="8"/>
    <d v="2018-09-01T00:00:00"/>
    <x v="1"/>
    <n v="3"/>
    <x v="0"/>
    <n v="1337"/>
    <n v="5046"/>
    <n v="1255"/>
    <m/>
    <m/>
    <e v="#N/A"/>
    <n v="0"/>
    <e v="#N/A"/>
    <e v="#N/A"/>
  </r>
  <r>
    <x v="8"/>
    <d v="2018-09-01T00:00:00"/>
    <x v="1"/>
    <n v="4"/>
    <x v="0"/>
    <n v="1337"/>
    <n v="5027"/>
    <n v="1255"/>
    <m/>
    <m/>
    <e v="#N/A"/>
    <n v="0"/>
    <e v="#N/A"/>
    <e v="#N/A"/>
  </r>
  <r>
    <x v="8"/>
    <d v="2018-09-01T00:00:00"/>
    <x v="1"/>
    <n v="5"/>
    <x v="0"/>
    <n v="1337"/>
    <n v="4953"/>
    <n v="1255"/>
    <m/>
    <m/>
    <e v="#N/A"/>
    <n v="0"/>
    <e v="#N/A"/>
    <e v="#N/A"/>
  </r>
  <r>
    <x v="8"/>
    <d v="2018-09-01T00:00:00"/>
    <x v="1"/>
    <n v="6"/>
    <x v="0"/>
    <n v="1337"/>
    <n v="4818"/>
    <n v="1255"/>
    <m/>
    <m/>
    <e v="#N/A"/>
    <n v="0"/>
    <e v="#N/A"/>
    <e v="#N/A"/>
  </r>
  <r>
    <x v="8"/>
    <d v="2018-09-01T00:00:00"/>
    <x v="2"/>
    <n v="7"/>
    <x v="0"/>
    <n v="1490"/>
    <n v="4718"/>
    <n v="1633"/>
    <m/>
    <m/>
    <e v="#N/A"/>
    <n v="0"/>
    <e v="#N/A"/>
    <e v="#N/A"/>
  </r>
  <r>
    <x v="8"/>
    <d v="2018-09-01T00:00:00"/>
    <x v="2"/>
    <n v="8"/>
    <x v="0"/>
    <n v="1490"/>
    <n v="4863"/>
    <n v="1633"/>
    <m/>
    <m/>
    <e v="#N/A"/>
    <n v="0"/>
    <e v="#N/A"/>
    <e v="#N/A"/>
  </r>
  <r>
    <x v="8"/>
    <d v="2018-09-01T00:00:00"/>
    <x v="2"/>
    <n v="9"/>
    <x v="0"/>
    <n v="1490"/>
    <n v="4789"/>
    <n v="1633"/>
    <m/>
    <m/>
    <e v="#N/A"/>
    <n v="0"/>
    <e v="#N/A"/>
    <e v="#N/A"/>
  </r>
  <r>
    <x v="8"/>
    <d v="2018-09-01T00:00:00"/>
    <x v="2"/>
    <n v="10"/>
    <x v="0"/>
    <n v="1490"/>
    <n v="4708"/>
    <n v="1633"/>
    <m/>
    <m/>
    <e v="#N/A"/>
    <n v="0"/>
    <e v="#N/A"/>
    <e v="#N/A"/>
  </r>
  <r>
    <x v="8"/>
    <d v="2018-09-01T00:00:00"/>
    <x v="3"/>
    <n v="11"/>
    <x v="0"/>
    <n v="1869"/>
    <n v="4692"/>
    <n v="2031"/>
    <m/>
    <m/>
    <e v="#N/A"/>
    <n v="0"/>
    <e v="#N/A"/>
    <e v="#N/A"/>
  </r>
  <r>
    <x v="8"/>
    <d v="2018-09-01T00:00:00"/>
    <x v="3"/>
    <n v="12"/>
    <x v="0"/>
    <n v="1869"/>
    <n v="4669"/>
    <n v="2031"/>
    <m/>
    <m/>
    <e v="#N/A"/>
    <n v="0"/>
    <e v="#N/A"/>
    <e v="#N/A"/>
  </r>
  <r>
    <x v="8"/>
    <d v="2018-09-01T00:00:00"/>
    <x v="3"/>
    <n v="13"/>
    <x v="0"/>
    <n v="1869"/>
    <n v="4705"/>
    <n v="2031"/>
    <m/>
    <m/>
    <e v="#N/A"/>
    <n v="0"/>
    <e v="#N/A"/>
    <e v="#N/A"/>
  </r>
  <r>
    <x v="8"/>
    <d v="2018-09-01T00:00:00"/>
    <x v="3"/>
    <n v="14"/>
    <x v="0"/>
    <n v="1869"/>
    <n v="4753"/>
    <n v="2031"/>
    <m/>
    <m/>
    <e v="#N/A"/>
    <n v="0"/>
    <e v="#N/A"/>
    <e v="#N/A"/>
  </r>
  <r>
    <x v="8"/>
    <d v="2018-09-01T00:00:00"/>
    <x v="4"/>
    <n v="15"/>
    <x v="0"/>
    <n v="1150"/>
    <n v="4805"/>
    <n v="1437"/>
    <m/>
    <m/>
    <e v="#N/A"/>
    <n v="0"/>
    <e v="#N/A"/>
    <e v="#N/A"/>
  </r>
  <r>
    <x v="8"/>
    <d v="2018-09-01T00:00:00"/>
    <x v="4"/>
    <n v="16"/>
    <x v="0"/>
    <n v="1150"/>
    <n v="4830"/>
    <n v="1437"/>
    <m/>
    <m/>
    <e v="#N/A"/>
    <n v="0"/>
    <e v="#N/A"/>
    <e v="#N/A"/>
  </r>
  <r>
    <x v="8"/>
    <d v="2018-09-01T00:00:00"/>
    <x v="4"/>
    <n v="17"/>
    <x v="0"/>
    <n v="1150"/>
    <n v="4877"/>
    <n v="1437"/>
    <m/>
    <m/>
    <e v="#N/A"/>
    <n v="0"/>
    <e v="#N/A"/>
    <e v="#N/A"/>
  </r>
  <r>
    <x v="8"/>
    <d v="2018-09-01T00:00:00"/>
    <x v="4"/>
    <n v="18"/>
    <x v="0"/>
    <n v="1150"/>
    <n v="4904"/>
    <n v="1437"/>
    <m/>
    <m/>
    <e v="#N/A"/>
    <n v="0"/>
    <e v="#N/A"/>
    <e v="#N/A"/>
  </r>
  <r>
    <x v="8"/>
    <d v="2018-09-01T00:00:00"/>
    <x v="5"/>
    <n v="19"/>
    <x v="0"/>
    <n v="1263"/>
    <n v="4905"/>
    <n v="1146"/>
    <m/>
    <m/>
    <e v="#N/A"/>
    <n v="0"/>
    <e v="#N/A"/>
    <e v="#N/A"/>
  </r>
  <r>
    <x v="8"/>
    <d v="2018-09-01T00:00:00"/>
    <x v="5"/>
    <n v="20"/>
    <x v="0"/>
    <n v="1263"/>
    <n v="4978"/>
    <n v="1146"/>
    <m/>
    <m/>
    <e v="#N/A"/>
    <n v="0"/>
    <e v="#N/A"/>
    <e v="#N/A"/>
  </r>
  <r>
    <x v="8"/>
    <d v="2018-09-01T00:00:00"/>
    <x v="5"/>
    <n v="21"/>
    <x v="0"/>
    <n v="1263"/>
    <n v="5040"/>
    <n v="1146"/>
    <m/>
    <m/>
    <e v="#N/A"/>
    <n v="0"/>
    <e v="#N/A"/>
    <e v="#N/A"/>
  </r>
  <r>
    <x v="8"/>
    <d v="2018-09-01T00:00:00"/>
    <x v="5"/>
    <n v="22"/>
    <x v="0"/>
    <n v="1263"/>
    <n v="5074"/>
    <n v="1146"/>
    <m/>
    <m/>
    <e v="#N/A"/>
    <n v="0"/>
    <e v="#N/A"/>
    <e v="#N/A"/>
  </r>
  <r>
    <x v="8"/>
    <d v="2018-09-01T00:00:00"/>
    <x v="0"/>
    <n v="23"/>
    <x v="0"/>
    <n v="1215"/>
    <n v="5033"/>
    <n v="1026"/>
    <m/>
    <m/>
    <e v="#N/A"/>
    <n v="0"/>
    <e v="#N/A"/>
    <e v="#N/A"/>
  </r>
  <r>
    <x v="8"/>
    <d v="2018-09-01T00:00:00"/>
    <x v="0"/>
    <n v="24"/>
    <x v="0"/>
    <n v="1215"/>
    <n v="5043"/>
    <n v="1026"/>
    <m/>
    <m/>
    <e v="#N/A"/>
    <n v="0"/>
    <e v="#N/A"/>
    <e v="#N/A"/>
  </r>
  <r>
    <x v="9"/>
    <d v="2018-10-01T00:00:00"/>
    <x v="0"/>
    <n v="1"/>
    <x v="0"/>
    <n v="1092"/>
    <n v="5052"/>
    <n v="1158"/>
    <m/>
    <m/>
    <e v="#N/A"/>
    <n v="0"/>
    <e v="#N/A"/>
    <e v="#N/A"/>
  </r>
  <r>
    <x v="9"/>
    <d v="2018-10-01T00:00:00"/>
    <x v="0"/>
    <n v="2"/>
    <x v="0"/>
    <n v="1092"/>
    <n v="5043"/>
    <n v="1158"/>
    <m/>
    <m/>
    <e v="#N/A"/>
    <n v="0"/>
    <e v="#N/A"/>
    <e v="#N/A"/>
  </r>
  <r>
    <x v="9"/>
    <d v="2018-10-01T00:00:00"/>
    <x v="1"/>
    <n v="3"/>
    <x v="0"/>
    <n v="1517"/>
    <n v="5036"/>
    <n v="1555"/>
    <m/>
    <m/>
    <e v="#N/A"/>
    <n v="0"/>
    <e v="#N/A"/>
    <e v="#N/A"/>
  </r>
  <r>
    <x v="9"/>
    <d v="2018-10-01T00:00:00"/>
    <x v="1"/>
    <n v="4"/>
    <x v="0"/>
    <n v="1517"/>
    <n v="5013"/>
    <n v="1555"/>
    <m/>
    <m/>
    <e v="#N/A"/>
    <n v="0"/>
    <e v="#N/A"/>
    <e v="#N/A"/>
  </r>
  <r>
    <x v="9"/>
    <d v="2018-10-01T00:00:00"/>
    <x v="1"/>
    <n v="5"/>
    <x v="0"/>
    <n v="1517"/>
    <n v="4949"/>
    <n v="1555"/>
    <m/>
    <m/>
    <e v="#N/A"/>
    <n v="0"/>
    <e v="#N/A"/>
    <e v="#N/A"/>
  </r>
  <r>
    <x v="9"/>
    <d v="2018-10-01T00:00:00"/>
    <x v="1"/>
    <n v="6"/>
    <x v="0"/>
    <n v="1517"/>
    <n v="4789"/>
    <n v="1555"/>
    <m/>
    <m/>
    <e v="#N/A"/>
    <n v="0"/>
    <e v="#N/A"/>
    <e v="#N/A"/>
  </r>
  <r>
    <x v="9"/>
    <d v="2018-10-01T00:00:00"/>
    <x v="2"/>
    <n v="7"/>
    <x v="0"/>
    <n v="1858"/>
    <n v="4680"/>
    <n v="2012"/>
    <m/>
    <m/>
    <e v="#N/A"/>
    <n v="0"/>
    <e v="#N/A"/>
    <e v="#N/A"/>
  </r>
  <r>
    <x v="9"/>
    <d v="2018-10-01T00:00:00"/>
    <x v="2"/>
    <n v="8"/>
    <x v="0"/>
    <n v="1858"/>
    <n v="4872"/>
    <n v="2012"/>
    <m/>
    <m/>
    <e v="#N/A"/>
    <n v="0"/>
    <e v="#N/A"/>
    <e v="#N/A"/>
  </r>
  <r>
    <x v="9"/>
    <d v="2018-10-01T00:00:00"/>
    <x v="2"/>
    <n v="9"/>
    <x v="0"/>
    <n v="1858"/>
    <n v="4839"/>
    <n v="2012"/>
    <m/>
    <m/>
    <e v="#N/A"/>
    <n v="0"/>
    <e v="#N/A"/>
    <e v="#N/A"/>
  </r>
  <r>
    <x v="9"/>
    <d v="2018-10-01T00:00:00"/>
    <x v="2"/>
    <n v="10"/>
    <x v="0"/>
    <n v="1858"/>
    <n v="4799"/>
    <n v="2012"/>
    <m/>
    <m/>
    <e v="#N/A"/>
    <n v="0"/>
    <e v="#N/A"/>
    <e v="#N/A"/>
  </r>
  <r>
    <x v="9"/>
    <d v="2018-10-01T00:00:00"/>
    <x v="3"/>
    <n v="11"/>
    <x v="0"/>
    <n v="1694"/>
    <n v="4730"/>
    <n v="1695"/>
    <m/>
    <m/>
    <e v="#N/A"/>
    <n v="0"/>
    <e v="#N/A"/>
    <e v="#N/A"/>
  </r>
  <r>
    <x v="9"/>
    <d v="2018-10-01T00:00:00"/>
    <x v="3"/>
    <n v="12"/>
    <x v="0"/>
    <n v="1694"/>
    <n v="4709"/>
    <n v="1695"/>
    <m/>
    <m/>
    <e v="#N/A"/>
    <n v="0"/>
    <e v="#N/A"/>
    <e v="#N/A"/>
  </r>
  <r>
    <x v="9"/>
    <d v="2018-10-01T00:00:00"/>
    <x v="3"/>
    <n v="13"/>
    <x v="0"/>
    <n v="1694"/>
    <n v="4652"/>
    <n v="1695"/>
    <m/>
    <m/>
    <e v="#N/A"/>
    <n v="0"/>
    <e v="#N/A"/>
    <e v="#N/A"/>
  </r>
  <r>
    <x v="9"/>
    <d v="2018-10-01T00:00:00"/>
    <x v="3"/>
    <n v="14"/>
    <x v="0"/>
    <n v="1694"/>
    <n v="4778"/>
    <n v="1695"/>
    <m/>
    <m/>
    <e v="#N/A"/>
    <n v="0"/>
    <e v="#N/A"/>
    <e v="#N/A"/>
  </r>
  <r>
    <x v="9"/>
    <d v="2018-10-01T00:00:00"/>
    <x v="4"/>
    <n v="15"/>
    <x v="0"/>
    <n v="1366"/>
    <n v="4792"/>
    <n v="1555"/>
    <m/>
    <m/>
    <e v="#N/A"/>
    <n v="0"/>
    <e v="#N/A"/>
    <e v="#N/A"/>
  </r>
  <r>
    <x v="9"/>
    <d v="2018-10-01T00:00:00"/>
    <x v="4"/>
    <n v="16"/>
    <x v="0"/>
    <n v="1366"/>
    <n v="4854"/>
    <n v="1555"/>
    <m/>
    <m/>
    <e v="#N/A"/>
    <n v="0"/>
    <e v="#N/A"/>
    <e v="#N/A"/>
  </r>
  <r>
    <x v="9"/>
    <d v="2018-10-01T00:00:00"/>
    <x v="4"/>
    <n v="17"/>
    <x v="0"/>
    <n v="1366"/>
    <n v="4824"/>
    <n v="1555"/>
    <m/>
    <m/>
    <e v="#N/A"/>
    <n v="0"/>
    <e v="#N/A"/>
    <e v="#N/A"/>
  </r>
  <r>
    <x v="9"/>
    <d v="2018-10-01T00:00:00"/>
    <x v="4"/>
    <n v="18"/>
    <x v="0"/>
    <n v="1366"/>
    <n v="4826"/>
    <n v="1555"/>
    <m/>
    <m/>
    <e v="#N/A"/>
    <n v="0"/>
    <e v="#N/A"/>
    <e v="#N/A"/>
  </r>
  <r>
    <x v="9"/>
    <d v="2018-10-01T00:00:00"/>
    <x v="5"/>
    <n v="19"/>
    <x v="0"/>
    <n v="1231"/>
    <n v="4863"/>
    <n v="1144"/>
    <m/>
    <m/>
    <e v="#N/A"/>
    <n v="0"/>
    <e v="#N/A"/>
    <e v="#N/A"/>
  </r>
  <r>
    <x v="9"/>
    <d v="2018-10-01T00:00:00"/>
    <x v="5"/>
    <n v="20"/>
    <x v="0"/>
    <n v="1231"/>
    <n v="4975"/>
    <n v="1144"/>
    <m/>
    <m/>
    <e v="#N/A"/>
    <n v="0"/>
    <e v="#N/A"/>
    <e v="#N/A"/>
  </r>
  <r>
    <x v="9"/>
    <d v="2018-10-01T00:00:00"/>
    <x v="5"/>
    <n v="21"/>
    <x v="0"/>
    <n v="1231"/>
    <n v="4946"/>
    <n v="1144"/>
    <m/>
    <m/>
    <e v="#N/A"/>
    <n v="0"/>
    <e v="#N/A"/>
    <e v="#N/A"/>
  </r>
  <r>
    <x v="9"/>
    <d v="2018-10-01T00:00:00"/>
    <x v="5"/>
    <n v="22"/>
    <x v="0"/>
    <n v="1231"/>
    <n v="5031"/>
    <n v="1144"/>
    <m/>
    <m/>
    <e v="#N/A"/>
    <n v="0"/>
    <e v="#N/A"/>
    <e v="#N/A"/>
  </r>
  <r>
    <x v="9"/>
    <d v="2018-10-01T00:00:00"/>
    <x v="0"/>
    <n v="23"/>
    <x v="0"/>
    <n v="1092"/>
    <n v="5021"/>
    <n v="1158"/>
    <m/>
    <m/>
    <e v="#N/A"/>
    <n v="0"/>
    <e v="#N/A"/>
    <e v="#N/A"/>
  </r>
  <r>
    <x v="9"/>
    <d v="2018-10-01T00:00:00"/>
    <x v="0"/>
    <n v="24"/>
    <x v="0"/>
    <n v="1092"/>
    <n v="5049"/>
    <n v="1158"/>
    <m/>
    <m/>
    <e v="#N/A"/>
    <n v="0"/>
    <e v="#N/A"/>
    <e v="#N/A"/>
  </r>
  <r>
    <x v="10"/>
    <d v="2018-11-01T00:00:00"/>
    <x v="0"/>
    <n v="1"/>
    <x v="0"/>
    <n v="1252"/>
    <n v="5033"/>
    <n v="1268"/>
    <m/>
    <m/>
    <e v="#N/A"/>
    <n v="0"/>
    <e v="#N/A"/>
    <e v="#N/A"/>
  </r>
  <r>
    <x v="10"/>
    <d v="2018-11-01T00:00:00"/>
    <x v="0"/>
    <n v="2"/>
    <x v="0"/>
    <n v="1252"/>
    <n v="5017"/>
    <n v="1268"/>
    <m/>
    <m/>
    <e v="#N/A"/>
    <n v="0"/>
    <e v="#N/A"/>
    <e v="#N/A"/>
  </r>
  <r>
    <x v="10"/>
    <d v="2018-11-01T00:00:00"/>
    <x v="1"/>
    <n v="3"/>
    <x v="0"/>
    <n v="1499"/>
    <n v="4991"/>
    <n v="1347"/>
    <m/>
    <m/>
    <e v="#N/A"/>
    <n v="0"/>
    <e v="#N/A"/>
    <e v="#N/A"/>
  </r>
  <r>
    <x v="10"/>
    <d v="2018-11-01T00:00:00"/>
    <x v="1"/>
    <n v="4"/>
    <x v="0"/>
    <n v="1499"/>
    <n v="4949"/>
    <n v="1347"/>
    <m/>
    <m/>
    <e v="#N/A"/>
    <n v="0"/>
    <e v="#N/A"/>
    <e v="#N/A"/>
  </r>
  <r>
    <x v="10"/>
    <d v="2018-11-01T00:00:00"/>
    <x v="1"/>
    <n v="5"/>
    <x v="0"/>
    <n v="1499"/>
    <n v="4895"/>
    <n v="1347"/>
    <m/>
    <m/>
    <e v="#N/A"/>
    <n v="0"/>
    <e v="#N/A"/>
    <e v="#N/A"/>
  </r>
  <r>
    <x v="10"/>
    <d v="2018-11-01T00:00:00"/>
    <x v="1"/>
    <n v="6"/>
    <x v="0"/>
    <n v="1499"/>
    <n v="4739"/>
    <n v="1347"/>
    <m/>
    <m/>
    <e v="#N/A"/>
    <n v="0"/>
    <e v="#N/A"/>
    <e v="#N/A"/>
  </r>
  <r>
    <x v="10"/>
    <d v="2018-11-01T00:00:00"/>
    <x v="2"/>
    <n v="7"/>
    <x v="0"/>
    <n v="1894"/>
    <n v="4687"/>
    <n v="1854"/>
    <m/>
    <m/>
    <e v="#N/A"/>
    <n v="0"/>
    <e v="#N/A"/>
    <e v="#N/A"/>
  </r>
  <r>
    <x v="10"/>
    <d v="2018-11-01T00:00:00"/>
    <x v="2"/>
    <n v="8"/>
    <x v="0"/>
    <n v="1894"/>
    <n v="4913"/>
    <n v="1854"/>
    <m/>
    <m/>
    <e v="#N/A"/>
    <n v="0"/>
    <e v="#N/A"/>
    <e v="#N/A"/>
  </r>
  <r>
    <x v="10"/>
    <d v="2018-11-01T00:00:00"/>
    <x v="2"/>
    <n v="9"/>
    <x v="0"/>
    <n v="1894"/>
    <n v="4882"/>
    <n v="1854"/>
    <m/>
    <m/>
    <e v="#N/A"/>
    <n v="0"/>
    <e v="#N/A"/>
    <e v="#N/A"/>
  </r>
  <r>
    <x v="10"/>
    <d v="2018-11-01T00:00:00"/>
    <x v="2"/>
    <n v="10"/>
    <x v="0"/>
    <n v="1894"/>
    <n v="4844"/>
    <n v="1854"/>
    <m/>
    <m/>
    <e v="#N/A"/>
    <n v="0"/>
    <e v="#N/A"/>
    <e v="#N/A"/>
  </r>
  <r>
    <x v="10"/>
    <d v="2018-11-01T00:00:00"/>
    <x v="3"/>
    <n v="11"/>
    <x v="0"/>
    <n v="1362"/>
    <n v="4860"/>
    <n v="1508"/>
    <m/>
    <m/>
    <e v="#N/A"/>
    <n v="0"/>
    <e v="#N/A"/>
    <e v="#N/A"/>
  </r>
  <r>
    <x v="10"/>
    <d v="2018-11-01T00:00:00"/>
    <x v="3"/>
    <n v="12"/>
    <x v="0"/>
    <n v="1362"/>
    <n v="4885"/>
    <n v="1508"/>
    <m/>
    <m/>
    <e v="#N/A"/>
    <n v="0"/>
    <e v="#N/A"/>
    <e v="#N/A"/>
  </r>
  <r>
    <x v="10"/>
    <d v="2018-11-01T00:00:00"/>
    <x v="3"/>
    <n v="13"/>
    <x v="0"/>
    <n v="1362"/>
    <n v="4864"/>
    <n v="1508"/>
    <m/>
    <m/>
    <e v="#N/A"/>
    <n v="0"/>
    <e v="#N/A"/>
    <e v="#N/A"/>
  </r>
  <r>
    <x v="10"/>
    <d v="2018-11-01T00:00:00"/>
    <x v="3"/>
    <n v="14"/>
    <x v="0"/>
    <n v="1362"/>
    <n v="4882"/>
    <n v="1508"/>
    <m/>
    <m/>
    <e v="#N/A"/>
    <n v="0"/>
    <e v="#N/A"/>
    <e v="#N/A"/>
  </r>
  <r>
    <x v="10"/>
    <d v="2018-11-01T00:00:00"/>
    <x v="4"/>
    <n v="15"/>
    <x v="0"/>
    <n v="1481"/>
    <n v="4834"/>
    <n v="1782"/>
    <m/>
    <m/>
    <e v="#N/A"/>
    <n v="0"/>
    <e v="#N/A"/>
    <e v="#N/A"/>
  </r>
  <r>
    <x v="10"/>
    <d v="2018-11-01T00:00:00"/>
    <x v="4"/>
    <n v="16"/>
    <x v="0"/>
    <n v="1481"/>
    <n v="4847"/>
    <n v="1782"/>
    <m/>
    <m/>
    <e v="#N/A"/>
    <n v="0"/>
    <e v="#N/A"/>
    <e v="#N/A"/>
  </r>
  <r>
    <x v="10"/>
    <d v="2018-11-01T00:00:00"/>
    <x v="4"/>
    <n v="17"/>
    <x v="0"/>
    <n v="1481"/>
    <n v="4797"/>
    <n v="1782"/>
    <m/>
    <m/>
    <e v="#N/A"/>
    <n v="0"/>
    <e v="#N/A"/>
    <e v="#N/A"/>
  </r>
  <r>
    <x v="10"/>
    <d v="2018-11-01T00:00:00"/>
    <x v="4"/>
    <n v="18"/>
    <x v="0"/>
    <n v="1481"/>
    <n v="4758"/>
    <n v="1782"/>
    <m/>
    <m/>
    <e v="#N/A"/>
    <n v="0"/>
    <e v="#N/A"/>
    <e v="#N/A"/>
  </r>
  <r>
    <x v="10"/>
    <d v="2018-11-01T00:00:00"/>
    <x v="5"/>
    <n v="19"/>
    <x v="0"/>
    <n v="1287"/>
    <n v="4998"/>
    <n v="1294"/>
    <m/>
    <m/>
    <e v="#N/A"/>
    <n v="0"/>
    <e v="#N/A"/>
    <e v="#N/A"/>
  </r>
  <r>
    <x v="10"/>
    <d v="2018-11-01T00:00:00"/>
    <x v="5"/>
    <n v="20"/>
    <x v="0"/>
    <n v="1287"/>
    <n v="5008"/>
    <n v="1294"/>
    <m/>
    <m/>
    <e v="#N/A"/>
    <n v="0"/>
    <e v="#N/A"/>
    <e v="#N/A"/>
  </r>
  <r>
    <x v="10"/>
    <d v="2018-11-01T00:00:00"/>
    <x v="5"/>
    <n v="21"/>
    <x v="0"/>
    <n v="1287"/>
    <n v="5053"/>
    <n v="1294"/>
    <m/>
    <m/>
    <e v="#N/A"/>
    <n v="0"/>
    <e v="#N/A"/>
    <e v="#N/A"/>
  </r>
  <r>
    <x v="10"/>
    <d v="2018-11-01T00:00:00"/>
    <x v="5"/>
    <n v="22"/>
    <x v="0"/>
    <n v="1287"/>
    <n v="5057"/>
    <n v="1294"/>
    <m/>
    <m/>
    <e v="#N/A"/>
    <n v="0"/>
    <e v="#N/A"/>
    <e v="#N/A"/>
  </r>
  <r>
    <x v="10"/>
    <d v="2018-11-01T00:00:00"/>
    <x v="0"/>
    <n v="23"/>
    <x v="0"/>
    <n v="1252"/>
    <n v="5050"/>
    <n v="1268"/>
    <m/>
    <m/>
    <e v="#N/A"/>
    <n v="0"/>
    <e v="#N/A"/>
    <e v="#N/A"/>
  </r>
  <r>
    <x v="10"/>
    <d v="2018-11-01T00:00:00"/>
    <x v="0"/>
    <n v="24"/>
    <x v="0"/>
    <n v="1252"/>
    <n v="5014"/>
    <n v="1268"/>
    <m/>
    <m/>
    <e v="#N/A"/>
    <n v="0"/>
    <e v="#N/A"/>
    <e v="#N/A"/>
  </r>
  <r>
    <x v="11"/>
    <d v="2018-12-01T00:00:00"/>
    <x v="0"/>
    <n v="1"/>
    <x v="0"/>
    <n v="1210"/>
    <n v="5052"/>
    <n v="1047"/>
    <m/>
    <m/>
    <e v="#N/A"/>
    <n v="0"/>
    <e v="#N/A"/>
    <e v="#N/A"/>
  </r>
  <r>
    <x v="11"/>
    <d v="2018-12-01T00:00:00"/>
    <x v="0"/>
    <n v="2"/>
    <x v="0"/>
    <n v="1210"/>
    <n v="5016"/>
    <n v="1047"/>
    <m/>
    <m/>
    <e v="#N/A"/>
    <n v="0"/>
    <e v="#N/A"/>
    <e v="#N/A"/>
  </r>
  <r>
    <x v="11"/>
    <d v="2018-12-01T00:00:00"/>
    <x v="1"/>
    <n v="3"/>
    <x v="0"/>
    <n v="1345"/>
    <n v="5020"/>
    <n v="1292"/>
    <m/>
    <m/>
    <e v="#N/A"/>
    <n v="0"/>
    <e v="#N/A"/>
    <e v="#N/A"/>
  </r>
  <r>
    <x v="11"/>
    <d v="2018-12-01T00:00:00"/>
    <x v="1"/>
    <n v="4"/>
    <x v="0"/>
    <n v="1345"/>
    <n v="4967"/>
    <n v="1292"/>
    <m/>
    <m/>
    <e v="#N/A"/>
    <n v="0"/>
    <e v="#N/A"/>
    <e v="#N/A"/>
  </r>
  <r>
    <x v="11"/>
    <d v="2018-12-01T00:00:00"/>
    <x v="1"/>
    <n v="5"/>
    <x v="0"/>
    <n v="1345"/>
    <n v="4882"/>
    <n v="1292"/>
    <m/>
    <m/>
    <e v="#N/A"/>
    <n v="0"/>
    <e v="#N/A"/>
    <e v="#N/A"/>
  </r>
  <r>
    <x v="11"/>
    <d v="2018-12-01T00:00:00"/>
    <x v="1"/>
    <n v="6"/>
    <x v="0"/>
    <n v="1345"/>
    <n v="4694"/>
    <n v="1292"/>
    <m/>
    <m/>
    <e v="#N/A"/>
    <n v="0"/>
    <e v="#N/A"/>
    <e v="#N/A"/>
  </r>
  <r>
    <x v="11"/>
    <d v="2018-12-01T00:00:00"/>
    <x v="2"/>
    <n v="7"/>
    <x v="0"/>
    <n v="1818"/>
    <n v="4617"/>
    <n v="1873"/>
    <m/>
    <m/>
    <e v="#N/A"/>
    <n v="0"/>
    <e v="#N/A"/>
    <e v="#N/A"/>
  </r>
  <r>
    <x v="11"/>
    <d v="2018-12-01T00:00:00"/>
    <x v="2"/>
    <n v="8"/>
    <x v="0"/>
    <n v="1818"/>
    <n v="4899"/>
    <n v="1873"/>
    <m/>
    <m/>
    <e v="#N/A"/>
    <n v="0"/>
    <e v="#N/A"/>
    <e v="#N/A"/>
  </r>
  <r>
    <x v="11"/>
    <d v="2018-12-01T00:00:00"/>
    <x v="2"/>
    <n v="9"/>
    <x v="0"/>
    <n v="1818"/>
    <n v="4941"/>
    <n v="1873"/>
    <m/>
    <m/>
    <e v="#N/A"/>
    <n v="0"/>
    <e v="#N/A"/>
    <e v="#N/A"/>
  </r>
  <r>
    <x v="11"/>
    <d v="2018-12-01T00:00:00"/>
    <x v="2"/>
    <n v="10"/>
    <x v="0"/>
    <n v="1818"/>
    <n v="4931"/>
    <n v="1873"/>
    <m/>
    <m/>
    <e v="#N/A"/>
    <n v="0"/>
    <e v="#N/A"/>
    <e v="#N/A"/>
  </r>
  <r>
    <x v="11"/>
    <d v="2018-12-01T00:00:00"/>
    <x v="3"/>
    <n v="11"/>
    <x v="0"/>
    <n v="1633"/>
    <n v="4851"/>
    <n v="1637"/>
    <m/>
    <m/>
    <e v="#N/A"/>
    <n v="0"/>
    <e v="#N/A"/>
    <e v="#N/A"/>
  </r>
  <r>
    <x v="11"/>
    <d v="2018-12-01T00:00:00"/>
    <x v="3"/>
    <n v="12"/>
    <x v="0"/>
    <n v="1633"/>
    <n v="4871"/>
    <n v="1637"/>
    <m/>
    <m/>
    <e v="#N/A"/>
    <n v="0"/>
    <e v="#N/A"/>
    <e v="#N/A"/>
  </r>
  <r>
    <x v="11"/>
    <d v="2018-12-01T00:00:00"/>
    <x v="3"/>
    <n v="13"/>
    <x v="0"/>
    <n v="1633"/>
    <n v="4918"/>
    <n v="1637"/>
    <m/>
    <m/>
    <e v="#N/A"/>
    <n v="0"/>
    <e v="#N/A"/>
    <e v="#N/A"/>
  </r>
  <r>
    <x v="11"/>
    <d v="2018-12-01T00:00:00"/>
    <x v="3"/>
    <n v="14"/>
    <x v="0"/>
    <n v="1633"/>
    <n v="4906"/>
    <n v="1637"/>
    <m/>
    <m/>
    <e v="#N/A"/>
    <n v="0"/>
    <e v="#N/A"/>
    <e v="#N/A"/>
  </r>
  <r>
    <x v="11"/>
    <d v="2018-12-01T00:00:00"/>
    <x v="4"/>
    <n v="15"/>
    <x v="0"/>
    <n v="1867"/>
    <n v="4891"/>
    <n v="1936"/>
    <m/>
    <m/>
    <e v="#N/A"/>
    <n v="0"/>
    <e v="#N/A"/>
    <e v="#N/A"/>
  </r>
  <r>
    <x v="11"/>
    <d v="2018-12-01T00:00:00"/>
    <x v="4"/>
    <n v="16"/>
    <x v="0"/>
    <n v="1867"/>
    <n v="4895"/>
    <n v="1936"/>
    <m/>
    <m/>
    <e v="#N/A"/>
    <n v="0"/>
    <e v="#N/A"/>
    <e v="#N/A"/>
  </r>
  <r>
    <x v="11"/>
    <d v="2018-12-01T00:00:00"/>
    <x v="4"/>
    <n v="17"/>
    <x v="0"/>
    <n v="1867"/>
    <n v="4724"/>
    <n v="1936"/>
    <m/>
    <m/>
    <e v="#N/A"/>
    <n v="0"/>
    <e v="#N/A"/>
    <e v="#N/A"/>
  </r>
  <r>
    <x v="11"/>
    <d v="2018-12-01T00:00:00"/>
    <x v="4"/>
    <n v="18"/>
    <x v="0"/>
    <n v="1867"/>
    <n v="4643"/>
    <n v="1936"/>
    <m/>
    <m/>
    <e v="#N/A"/>
    <n v="0"/>
    <e v="#N/A"/>
    <e v="#N/A"/>
  </r>
  <r>
    <x v="11"/>
    <d v="2018-12-01T00:00:00"/>
    <x v="5"/>
    <n v="19"/>
    <x v="0"/>
    <n v="1338"/>
    <n v="4921"/>
    <n v="1281"/>
    <m/>
    <m/>
    <e v="#N/A"/>
    <n v="0"/>
    <e v="#N/A"/>
    <e v="#N/A"/>
  </r>
  <r>
    <x v="11"/>
    <d v="2018-12-01T00:00:00"/>
    <x v="5"/>
    <n v="20"/>
    <x v="0"/>
    <n v="1338"/>
    <n v="5022"/>
    <n v="1281"/>
    <m/>
    <m/>
    <e v="#N/A"/>
    <n v="0"/>
    <e v="#N/A"/>
    <e v="#N/A"/>
  </r>
  <r>
    <x v="11"/>
    <d v="2018-12-01T00:00:00"/>
    <x v="5"/>
    <n v="21"/>
    <x v="0"/>
    <n v="1338"/>
    <n v="5062"/>
    <n v="1281"/>
    <m/>
    <m/>
    <e v="#N/A"/>
    <n v="0"/>
    <e v="#N/A"/>
    <e v="#N/A"/>
  </r>
  <r>
    <x v="11"/>
    <d v="2018-12-01T00:00:00"/>
    <x v="5"/>
    <n v="22"/>
    <x v="0"/>
    <n v="1338"/>
    <n v="5057"/>
    <n v="1281"/>
    <m/>
    <m/>
    <e v="#N/A"/>
    <n v="0"/>
    <e v="#N/A"/>
    <e v="#N/A"/>
  </r>
  <r>
    <x v="11"/>
    <d v="2018-12-01T00:00:00"/>
    <x v="0"/>
    <n v="23"/>
    <x v="0"/>
    <n v="1210"/>
    <n v="5073"/>
    <n v="1047"/>
    <m/>
    <m/>
    <e v="#N/A"/>
    <n v="0"/>
    <e v="#N/A"/>
    <e v="#N/A"/>
  </r>
  <r>
    <x v="11"/>
    <d v="2018-12-01T00:00:00"/>
    <x v="0"/>
    <n v="24"/>
    <x v="0"/>
    <n v="1210"/>
    <n v="5081"/>
    <n v="1047"/>
    <m/>
    <m/>
    <e v="#N/A"/>
    <n v="0"/>
    <e v="#N/A"/>
    <e v="#N/A"/>
  </r>
  <r>
    <x v="12"/>
    <m/>
    <x v="6"/>
    <m/>
    <x v="1"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s v="a. HE1-2 &amp; HE23-24"/>
    <x v="0"/>
    <x v="0"/>
    <n v="1196"/>
    <n v="1169"/>
    <n v="1169"/>
    <m/>
    <m/>
    <n v="1884"/>
    <n v="1323"/>
    <n v="4977.4213332096733"/>
    <n v="3207"/>
  </r>
  <r>
    <x v="0"/>
    <d v="2018-01-01T00:00:00"/>
    <s v="a. HE1-2 &amp; HE23-24"/>
    <x v="1"/>
    <x v="0"/>
    <n v="1196"/>
    <n v="1169"/>
    <n v="1169"/>
    <m/>
    <m/>
    <n v="1884"/>
    <n v="1323"/>
    <n v="5016.3279998600483"/>
    <n v="3207"/>
  </r>
  <r>
    <x v="0"/>
    <d v="2018-01-01T00:00:00"/>
    <s v="b. HE3-6"/>
    <x v="2"/>
    <x v="0"/>
    <n v="1227"/>
    <n v="1147"/>
    <n v="1147"/>
    <m/>
    <m/>
    <n v="1809"/>
    <n v="1486"/>
    <n v="4987.9093333760893"/>
    <n v="3295"/>
  </r>
  <r>
    <x v="0"/>
    <d v="2018-01-01T00:00:00"/>
    <s v="b. HE3-6"/>
    <x v="3"/>
    <x v="0"/>
    <n v="1227"/>
    <n v="1147"/>
    <n v="1147"/>
    <m/>
    <m/>
    <n v="1809"/>
    <n v="1486"/>
    <n v="4941.8733331610756"/>
    <n v="3295"/>
  </r>
  <r>
    <x v="0"/>
    <d v="2018-01-01T00:00:00"/>
    <s v="b. HE3-6"/>
    <x v="4"/>
    <x v="0"/>
    <n v="1227"/>
    <n v="1147"/>
    <n v="1147"/>
    <m/>
    <m/>
    <n v="1809"/>
    <n v="1486"/>
    <n v="4836.5777776738005"/>
    <n v="3295"/>
  </r>
  <r>
    <x v="0"/>
    <d v="2018-01-01T00:00:00"/>
    <s v="b. HE3-6"/>
    <x v="5"/>
    <x v="0"/>
    <n v="1227"/>
    <n v="1147"/>
    <n v="1147"/>
    <m/>
    <m/>
    <n v="1809"/>
    <n v="1486"/>
    <n v="4675.8400000631809"/>
    <n v="3295"/>
  </r>
  <r>
    <x v="0"/>
    <d v="2018-01-01T00:00:00"/>
    <s v="c. HE7-10"/>
    <x v="6"/>
    <x v="0"/>
    <n v="2036"/>
    <n v="1895"/>
    <n v="1895"/>
    <m/>
    <m/>
    <n v="2158"/>
    <n v="1879"/>
    <n v="4555.839999973774"/>
    <n v="4037"/>
  </r>
  <r>
    <x v="0"/>
    <d v="2018-01-01T00:00:00"/>
    <s v="c. HE7-10"/>
    <x v="7"/>
    <x v="0"/>
    <n v="2036"/>
    <n v="1895"/>
    <n v="1895"/>
    <m/>
    <m/>
    <n v="2158"/>
    <n v="1879"/>
    <n v="4816.5960000510013"/>
    <n v="4037"/>
  </r>
  <r>
    <x v="0"/>
    <d v="2018-01-01T00:00:00"/>
    <s v="c. HE7-10"/>
    <x v="8"/>
    <x v="0"/>
    <n v="2036"/>
    <n v="1895"/>
    <n v="1895"/>
    <m/>
    <m/>
    <n v="2158"/>
    <n v="1879"/>
    <n v="4898.1555554072065"/>
    <n v="4037"/>
  </r>
  <r>
    <x v="0"/>
    <d v="2018-01-01T00:00:00"/>
    <s v="c. HE7-10"/>
    <x v="9"/>
    <x v="0"/>
    <n v="2036"/>
    <n v="1895"/>
    <n v="1895"/>
    <m/>
    <m/>
    <n v="2158"/>
    <n v="1879"/>
    <n v="4853.0381667986512"/>
    <n v="4037"/>
  </r>
  <r>
    <x v="0"/>
    <d v="2018-01-01T00:00:00"/>
    <s v="d. HE11-14"/>
    <x v="10"/>
    <x v="0"/>
    <n v="1612"/>
    <n v="1531"/>
    <n v="1531"/>
    <m/>
    <m/>
    <n v="1934"/>
    <n v="1867"/>
    <n v="4869.839999884367"/>
    <n v="3801"/>
  </r>
  <r>
    <x v="0"/>
    <d v="2018-01-01T00:00:00"/>
    <s v="d. HE11-14"/>
    <x v="11"/>
    <x v="0"/>
    <n v="1612"/>
    <n v="1531"/>
    <n v="1531"/>
    <m/>
    <m/>
    <n v="1934"/>
    <n v="1867"/>
    <n v="4831.7600006759167"/>
    <n v="3801"/>
  </r>
  <r>
    <x v="0"/>
    <d v="2018-01-01T00:00:00"/>
    <s v="d. HE11-14"/>
    <x v="12"/>
    <x v="0"/>
    <n v="1612"/>
    <n v="1531"/>
    <n v="1531"/>
    <m/>
    <m/>
    <n v="2086"/>
    <n v="1867"/>
    <n v="4875.7600003376601"/>
    <n v="3953"/>
  </r>
  <r>
    <x v="0"/>
    <d v="2018-01-01T00:00:00"/>
    <s v="d. HE11-14"/>
    <x v="13"/>
    <x v="0"/>
    <n v="1612"/>
    <n v="1531"/>
    <n v="1531"/>
    <m/>
    <m/>
    <n v="2086"/>
    <n v="1867"/>
    <n v="4889.7600006759167"/>
    <n v="3953"/>
  </r>
  <r>
    <x v="0"/>
    <d v="2018-01-01T00:00:00"/>
    <s v="e. HE15-18"/>
    <x v="14"/>
    <x v="0"/>
    <n v="1418"/>
    <n v="1420"/>
    <n v="1420"/>
    <m/>
    <m/>
    <n v="2878"/>
    <n v="1642"/>
    <n v="4863.7600006759167"/>
    <n v="4520"/>
  </r>
  <r>
    <x v="0"/>
    <d v="2018-01-01T00:00:00"/>
    <s v="e. HE15-18"/>
    <x v="15"/>
    <x v="0"/>
    <n v="1418"/>
    <n v="1420"/>
    <n v="1420"/>
    <m/>
    <m/>
    <n v="2878"/>
    <n v="1642"/>
    <n v="4773.7999993264675"/>
    <n v="4520"/>
  </r>
  <r>
    <x v="0"/>
    <d v="2018-01-01T00:00:00"/>
    <s v="e. HE15-18"/>
    <x v="16"/>
    <x v="0"/>
    <n v="1418"/>
    <n v="1420"/>
    <n v="1420"/>
    <m/>
    <m/>
    <n v="2878"/>
    <n v="1642"/>
    <n v="4646.7200003266335"/>
    <n v="4520"/>
  </r>
  <r>
    <x v="0"/>
    <d v="2018-01-01T00:00:00"/>
    <s v="e. HE15-18"/>
    <x v="17"/>
    <x v="0"/>
    <n v="1418"/>
    <n v="1420"/>
    <n v="1420"/>
    <m/>
    <m/>
    <n v="2878"/>
    <n v="1642"/>
    <n v="4533.5200003385544"/>
    <n v="4520"/>
  </r>
  <r>
    <x v="0"/>
    <d v="2018-01-01T00:00:00"/>
    <s v="f. HE19-22"/>
    <x v="18"/>
    <x v="0"/>
    <n v="1901"/>
    <n v="2047"/>
    <n v="2047"/>
    <m/>
    <m/>
    <n v="1964"/>
    <n v="1933"/>
    <n v="4842.6088889042539"/>
    <n v="3897"/>
  </r>
  <r>
    <x v="0"/>
    <d v="2018-01-01T00:00:00"/>
    <s v="f. HE19-22"/>
    <x v="19"/>
    <x v="0"/>
    <n v="1901"/>
    <n v="2047"/>
    <n v="2047"/>
    <m/>
    <m/>
    <n v="1964"/>
    <n v="1933"/>
    <n v="5023.3437777325507"/>
    <n v="3897"/>
  </r>
  <r>
    <x v="0"/>
    <d v="2018-01-01T00:00:00"/>
    <s v="f. HE19-22"/>
    <x v="20"/>
    <x v="0"/>
    <n v="1901"/>
    <n v="2047"/>
    <n v="2047"/>
    <m/>
    <m/>
    <n v="1964"/>
    <n v="1933"/>
    <n v="4968.3959998870887"/>
    <n v="3897"/>
  </r>
  <r>
    <x v="0"/>
    <d v="2018-01-01T00:00:00"/>
    <s v="f. HE19-22"/>
    <x v="21"/>
    <x v="0"/>
    <n v="1901"/>
    <n v="2047"/>
    <n v="2047"/>
    <m/>
    <m/>
    <n v="1964"/>
    <n v="1933"/>
    <n v="5031.1199999153614"/>
    <n v="3897"/>
  </r>
  <r>
    <x v="0"/>
    <d v="2018-01-01T00:00:00"/>
    <s v="a. HE1-2 &amp; HE23-24"/>
    <x v="22"/>
    <x v="0"/>
    <n v="1196"/>
    <n v="1169"/>
    <n v="1169"/>
    <m/>
    <m/>
    <n v="2095"/>
    <n v="1323"/>
    <n v="5028.999999910593"/>
    <n v="3418"/>
  </r>
  <r>
    <x v="0"/>
    <d v="2018-01-01T00:00:00"/>
    <s v="a. HE1-2 &amp; HE23-24"/>
    <x v="23"/>
    <x v="0"/>
    <n v="1196"/>
    <n v="1169"/>
    <n v="1169"/>
    <m/>
    <m/>
    <n v="2095"/>
    <n v="1323"/>
    <n v="5005.9999997317791"/>
    <n v="3418"/>
  </r>
  <r>
    <x v="1"/>
    <d v="2018-02-01T00:00:00"/>
    <s v="a. HE1-2 &amp; HE23-24"/>
    <x v="0"/>
    <x v="0"/>
    <n v="1238"/>
    <n v="1190"/>
    <n v="1190"/>
    <m/>
    <m/>
    <n v="2058"/>
    <n v="1565"/>
    <n v="4981.1306665470202"/>
    <n v="3623"/>
  </r>
  <r>
    <x v="1"/>
    <d v="2018-02-01T00:00:00"/>
    <s v="a. HE1-2 &amp; HE23-24"/>
    <x v="1"/>
    <x v="0"/>
    <n v="1238"/>
    <n v="1190"/>
    <n v="1190"/>
    <m/>
    <m/>
    <n v="2058"/>
    <n v="1565"/>
    <n v="5002.1999997533858"/>
    <n v="3623"/>
  </r>
  <r>
    <x v="1"/>
    <d v="2018-02-01T00:00:00"/>
    <s v="b. HE3-6"/>
    <x v="2"/>
    <x v="0"/>
    <n v="1402"/>
    <n v="1257"/>
    <n v="1257"/>
    <m/>
    <m/>
    <n v="2427"/>
    <n v="1401"/>
    <n v="4961.6933331117034"/>
    <n v="3828"/>
  </r>
  <r>
    <x v="1"/>
    <d v="2018-02-01T00:00:00"/>
    <s v="b. HE3-6"/>
    <x v="3"/>
    <x v="0"/>
    <n v="1402"/>
    <n v="1257"/>
    <n v="1257"/>
    <m/>
    <m/>
    <n v="2427"/>
    <n v="1401"/>
    <n v="4944.6399998535717"/>
    <n v="3828"/>
  </r>
  <r>
    <x v="1"/>
    <d v="2018-02-01T00:00:00"/>
    <s v="b. HE3-6"/>
    <x v="4"/>
    <x v="0"/>
    <n v="1402"/>
    <n v="1257"/>
    <n v="1257"/>
    <m/>
    <m/>
    <n v="2427"/>
    <n v="1401"/>
    <n v="4825.9826665014025"/>
    <n v="3828"/>
  </r>
  <r>
    <x v="1"/>
    <d v="2018-02-01T00:00:00"/>
    <s v="b. HE3-6"/>
    <x v="5"/>
    <x v="0"/>
    <n v="1402"/>
    <n v="1257"/>
    <n v="1257"/>
    <m/>
    <m/>
    <n v="2427"/>
    <n v="1401"/>
    <n v="4670.8000009208918"/>
    <n v="3828"/>
  </r>
  <r>
    <x v="1"/>
    <d v="2018-02-01T00:00:00"/>
    <s v="c. HE7-10"/>
    <x v="6"/>
    <x v="0"/>
    <n v="2128"/>
    <n v="1984"/>
    <n v="1984"/>
    <m/>
    <m/>
    <n v="2230"/>
    <n v="1818"/>
    <n v="4525.6800000965595"/>
    <n v="4048"/>
  </r>
  <r>
    <x v="1"/>
    <d v="2018-02-01T00:00:00"/>
    <s v="c. HE7-10"/>
    <x v="7"/>
    <x v="0"/>
    <n v="2128"/>
    <n v="1984"/>
    <n v="1984"/>
    <m/>
    <m/>
    <n v="2230"/>
    <n v="1818"/>
    <n v="4838.9199998676777"/>
    <n v="4048"/>
  </r>
  <r>
    <x v="1"/>
    <d v="2018-02-01T00:00:00"/>
    <s v="c. HE7-10"/>
    <x v="8"/>
    <x v="0"/>
    <n v="2128"/>
    <n v="1984"/>
    <n v="1984"/>
    <m/>
    <m/>
    <n v="2230"/>
    <n v="1818"/>
    <n v="4828.3557777270671"/>
    <n v="4048"/>
  </r>
  <r>
    <x v="1"/>
    <d v="2018-02-01T00:00:00"/>
    <s v="c. HE7-10"/>
    <x v="9"/>
    <x v="0"/>
    <n v="2128"/>
    <n v="1984"/>
    <n v="1984"/>
    <m/>
    <m/>
    <n v="2230"/>
    <n v="1818"/>
    <n v="4828.8399999439716"/>
    <n v="4048"/>
  </r>
  <r>
    <x v="1"/>
    <d v="2018-02-01T00:00:00"/>
    <s v="d. HE11-14"/>
    <x v="10"/>
    <x v="0"/>
    <n v="1612"/>
    <n v="1632"/>
    <n v="1632"/>
    <m/>
    <m/>
    <n v="2076"/>
    <n v="2034"/>
    <n v="4854.1199997961521"/>
    <n v="4110"/>
  </r>
  <r>
    <x v="1"/>
    <d v="2018-02-01T00:00:00"/>
    <s v="d. HE11-14"/>
    <x v="11"/>
    <x v="0"/>
    <n v="1612"/>
    <n v="1632"/>
    <n v="1632"/>
    <m/>
    <m/>
    <n v="2076"/>
    <n v="2034"/>
    <n v="4836.0000007301569"/>
    <n v="4110"/>
  </r>
  <r>
    <x v="1"/>
    <d v="2018-02-01T00:00:00"/>
    <s v="d. HE11-14"/>
    <x v="12"/>
    <x v="0"/>
    <n v="1612"/>
    <n v="1632"/>
    <n v="1632"/>
    <m/>
    <m/>
    <n v="1968"/>
    <n v="2034"/>
    <n v="4758.8000002503395"/>
    <n v="4002"/>
  </r>
  <r>
    <x v="1"/>
    <d v="2018-02-01T00:00:00"/>
    <s v="d. HE11-14"/>
    <x v="13"/>
    <x v="0"/>
    <n v="1612"/>
    <n v="1632"/>
    <n v="1632"/>
    <m/>
    <m/>
    <n v="1968"/>
    <n v="2034"/>
    <n v="4793.6400006085632"/>
    <n v="4002"/>
  </r>
  <r>
    <x v="1"/>
    <d v="2018-02-01T00:00:00"/>
    <s v="e. HE15-18"/>
    <x v="14"/>
    <x v="0"/>
    <n v="1667"/>
    <n v="1636"/>
    <n v="1636"/>
    <m/>
    <m/>
    <n v="3032"/>
    <n v="2085"/>
    <n v="4785.8400006741285"/>
    <n v="5117"/>
  </r>
  <r>
    <x v="1"/>
    <d v="2018-02-01T00:00:00"/>
    <s v="e. HE15-18"/>
    <x v="15"/>
    <x v="0"/>
    <n v="1667"/>
    <n v="1636"/>
    <n v="1636"/>
    <m/>
    <m/>
    <n v="3032"/>
    <n v="2085"/>
    <n v="4754.7999993264675"/>
    <n v="5117"/>
  </r>
  <r>
    <x v="1"/>
    <d v="2018-02-01T00:00:00"/>
    <s v="e. HE15-18"/>
    <x v="16"/>
    <x v="0"/>
    <n v="1667"/>
    <n v="1636"/>
    <n v="1636"/>
    <m/>
    <m/>
    <n v="3032"/>
    <n v="2085"/>
    <n v="4661.22566729337"/>
    <n v="5117"/>
  </r>
  <r>
    <x v="1"/>
    <d v="2018-02-01T00:00:00"/>
    <s v="e. HE15-18"/>
    <x v="17"/>
    <x v="0"/>
    <n v="1667"/>
    <n v="1636"/>
    <n v="1636"/>
    <m/>
    <m/>
    <n v="3032"/>
    <n v="2085"/>
    <n v="4588.4009999724731"/>
    <n v="5117"/>
  </r>
  <r>
    <x v="1"/>
    <d v="2018-02-01T00:00:00"/>
    <s v="f. HE19-22"/>
    <x v="18"/>
    <x v="0"/>
    <n v="1752"/>
    <n v="1926"/>
    <n v="1926"/>
    <m/>
    <m/>
    <n v="2302"/>
    <n v="2102"/>
    <n v="4696.1977777128413"/>
    <n v="4404"/>
  </r>
  <r>
    <x v="1"/>
    <d v="2018-02-01T00:00:00"/>
    <s v="f. HE19-22"/>
    <x v="19"/>
    <x v="0"/>
    <n v="1752"/>
    <n v="1926"/>
    <n v="1926"/>
    <m/>
    <m/>
    <n v="2302"/>
    <n v="2102"/>
    <n v="4968.9826666424669"/>
    <n v="4404"/>
  </r>
  <r>
    <x v="1"/>
    <d v="2018-02-01T00:00:00"/>
    <s v="f. HE19-22"/>
    <x v="20"/>
    <x v="0"/>
    <n v="1752"/>
    <n v="1926"/>
    <n v="1926"/>
    <m/>
    <m/>
    <n v="2302"/>
    <n v="2102"/>
    <n v="4955.197777558863"/>
    <n v="4404"/>
  </r>
  <r>
    <x v="1"/>
    <d v="2018-02-01T00:00:00"/>
    <s v="f. HE19-22"/>
    <x v="21"/>
    <x v="0"/>
    <n v="1752"/>
    <n v="1926"/>
    <n v="1926"/>
    <m/>
    <m/>
    <n v="2302"/>
    <n v="2102"/>
    <n v="5027.7044444223247"/>
    <n v="4404"/>
  </r>
  <r>
    <x v="1"/>
    <d v="2018-02-01T00:00:00"/>
    <s v="a. HE1-2 &amp; HE23-24"/>
    <x v="22"/>
    <x v="0"/>
    <n v="1238"/>
    <n v="1190"/>
    <n v="1190"/>
    <m/>
    <m/>
    <n v="2250"/>
    <n v="1565"/>
    <n v="4966.0399999171495"/>
    <n v="3815"/>
  </r>
  <r>
    <x v="1"/>
    <d v="2018-02-01T00:00:00"/>
    <s v="a. HE1-2 &amp; HE23-24"/>
    <x v="23"/>
    <x v="0"/>
    <n v="1238"/>
    <n v="1190"/>
    <n v="1190"/>
    <m/>
    <m/>
    <n v="2250"/>
    <n v="1565"/>
    <n v="5046.1199997365475"/>
    <n v="3815"/>
  </r>
  <r>
    <x v="2"/>
    <d v="2018-03-01T00:00:00"/>
    <s v="a. HE1-2 &amp; HE23-24"/>
    <x v="0"/>
    <x v="0"/>
    <n v="1222"/>
    <n v="1136"/>
    <n v="1136"/>
    <m/>
    <m/>
    <n v="2068"/>
    <n v="1293"/>
    <n v="4907.6120004400609"/>
    <n v="3361"/>
  </r>
  <r>
    <x v="2"/>
    <d v="2018-03-01T00:00:00"/>
    <s v="a. HE1-2 &amp; HE23-24"/>
    <x v="1"/>
    <x v="0"/>
    <n v="1222"/>
    <n v="1136"/>
    <n v="1136"/>
    <m/>
    <m/>
    <n v="2068"/>
    <n v="1293"/>
    <n v="4955.839999884367"/>
    <n v="3361"/>
  </r>
  <r>
    <x v="2"/>
    <d v="2018-03-01T00:00:00"/>
    <s v="b. HE3-6"/>
    <x v="2"/>
    <x v="0"/>
    <n v="1221"/>
    <n v="1327"/>
    <n v="1327"/>
    <m/>
    <m/>
    <n v="1797"/>
    <n v="1885"/>
    <n v="4976.839999884367"/>
    <n v="3682"/>
  </r>
  <r>
    <x v="2"/>
    <d v="2018-03-01T00:00:00"/>
    <s v="b. HE3-6"/>
    <x v="3"/>
    <x v="0"/>
    <n v="1221"/>
    <n v="1327"/>
    <n v="1327"/>
    <m/>
    <m/>
    <n v="1797"/>
    <n v="1885"/>
    <n v="4949.8400003612041"/>
    <n v="3682"/>
  </r>
  <r>
    <x v="2"/>
    <d v="2018-03-01T00:00:00"/>
    <s v="b. HE3-6"/>
    <x v="4"/>
    <x v="0"/>
    <n v="1221"/>
    <n v="1327"/>
    <n v="1327"/>
    <m/>
    <m/>
    <n v="1797"/>
    <n v="1885"/>
    <n v="4900.839999884367"/>
    <n v="3682"/>
  </r>
  <r>
    <x v="2"/>
    <d v="2018-03-01T00:00:00"/>
    <s v="b. HE3-6"/>
    <x v="5"/>
    <x v="0"/>
    <n v="1221"/>
    <n v="1327"/>
    <n v="1327"/>
    <m/>
    <m/>
    <n v="1797"/>
    <n v="1885"/>
    <n v="4763.3638889268041"/>
    <n v="3682"/>
  </r>
  <r>
    <x v="2"/>
    <d v="2018-03-01T00:00:00"/>
    <s v="c. HE7-10"/>
    <x v="6"/>
    <x v="0"/>
    <n v="1773"/>
    <n v="1816"/>
    <n v="1816"/>
    <m/>
    <m/>
    <n v="1764"/>
    <n v="2130"/>
    <n v="4677.1150001560645"/>
    <n v="3894"/>
  </r>
  <r>
    <x v="2"/>
    <d v="2018-03-01T00:00:00"/>
    <s v="c. HE7-10"/>
    <x v="7"/>
    <x v="0"/>
    <n v="1773"/>
    <n v="1816"/>
    <n v="1816"/>
    <m/>
    <m/>
    <n v="1764"/>
    <n v="2130"/>
    <n v="4808.839999884367"/>
    <n v="3894"/>
  </r>
  <r>
    <x v="2"/>
    <d v="2018-03-01T00:00:00"/>
    <s v="c. HE7-10"/>
    <x v="8"/>
    <x v="0"/>
    <n v="1773"/>
    <n v="1816"/>
    <n v="1816"/>
    <m/>
    <m/>
    <n v="1764"/>
    <n v="2130"/>
    <n v="4852.0786665367586"/>
    <n v="3894"/>
  </r>
  <r>
    <x v="2"/>
    <d v="2018-03-01T00:00:00"/>
    <s v="c. HE7-10"/>
    <x v="9"/>
    <x v="0"/>
    <n v="1773"/>
    <n v="1816"/>
    <n v="1816"/>
    <m/>
    <m/>
    <n v="1764"/>
    <n v="2130"/>
    <n v="4760.3333335777124"/>
    <n v="3894"/>
  </r>
  <r>
    <x v="2"/>
    <d v="2018-03-01T00:00:00"/>
    <s v="d. HE11-14"/>
    <x v="10"/>
    <x v="0"/>
    <n v="1734"/>
    <n v="1770"/>
    <n v="1770"/>
    <m/>
    <m/>
    <n v="1195"/>
    <n v="2612"/>
    <n v="4754.6333337644737"/>
    <n v="3807"/>
  </r>
  <r>
    <x v="2"/>
    <d v="2018-03-01T00:00:00"/>
    <s v="d. HE11-14"/>
    <x v="11"/>
    <x v="0"/>
    <n v="1734"/>
    <n v="1770"/>
    <n v="1770"/>
    <m/>
    <m/>
    <n v="1195"/>
    <n v="2612"/>
    <n v="4775.3500002086166"/>
    <n v="3807"/>
  </r>
  <r>
    <x v="2"/>
    <d v="2018-03-01T00:00:00"/>
    <s v="d. HE11-14"/>
    <x v="12"/>
    <x v="0"/>
    <n v="1734"/>
    <n v="1770"/>
    <n v="1770"/>
    <m/>
    <m/>
    <n v="1076"/>
    <n v="2612"/>
    <n v="4727.824500286828"/>
    <n v="3688"/>
  </r>
  <r>
    <x v="2"/>
    <d v="2018-03-01T00:00:00"/>
    <s v="d. HE11-14"/>
    <x v="13"/>
    <x v="0"/>
    <n v="1734"/>
    <n v="1770"/>
    <n v="1770"/>
    <m/>
    <m/>
    <n v="1076"/>
    <n v="2612"/>
    <n v="4753.3480006414156"/>
    <n v="3688"/>
  </r>
  <r>
    <x v="2"/>
    <d v="2018-03-01T00:00:00"/>
    <s v="e. HE15-18"/>
    <x v="14"/>
    <x v="0"/>
    <n v="1204"/>
    <n v="1390"/>
    <n v="1390"/>
    <m/>
    <m/>
    <n v="1992"/>
    <n v="2319"/>
    <n v="4768.166665791472"/>
    <n v="4311"/>
  </r>
  <r>
    <x v="2"/>
    <d v="2018-03-01T00:00:00"/>
    <s v="e. HE15-18"/>
    <x v="15"/>
    <x v="0"/>
    <n v="1204"/>
    <n v="1390"/>
    <n v="1390"/>
    <m/>
    <m/>
    <n v="1992"/>
    <n v="2319"/>
    <n v="4757.3253331651285"/>
    <n v="4311"/>
  </r>
  <r>
    <x v="2"/>
    <d v="2018-03-01T00:00:00"/>
    <s v="e. HE15-18"/>
    <x v="16"/>
    <x v="0"/>
    <n v="1204"/>
    <n v="1390"/>
    <n v="1390"/>
    <m/>
    <m/>
    <n v="1992"/>
    <n v="2319"/>
    <n v="4645.5715003165105"/>
    <n v="4311"/>
  </r>
  <r>
    <x v="2"/>
    <d v="2018-03-01T00:00:00"/>
    <s v="e. HE15-18"/>
    <x v="17"/>
    <x v="0"/>
    <n v="1204"/>
    <n v="1390"/>
    <n v="1390"/>
    <m/>
    <m/>
    <n v="1992"/>
    <n v="2319"/>
    <n v="4661.1783894571163"/>
    <n v="4311"/>
  </r>
  <r>
    <x v="2"/>
    <d v="2018-03-01T00:00:00"/>
    <s v="f. HE19-22"/>
    <x v="18"/>
    <x v="0"/>
    <n v="1615"/>
    <n v="1560"/>
    <n v="1560"/>
    <m/>
    <m/>
    <n v="1995"/>
    <n v="1625"/>
    <n v="4619.9539999037979"/>
    <n v="3620"/>
  </r>
  <r>
    <x v="2"/>
    <d v="2018-03-01T00:00:00"/>
    <s v="f. HE19-22"/>
    <x v="19"/>
    <x v="0"/>
    <n v="1615"/>
    <n v="1560"/>
    <n v="1560"/>
    <m/>
    <m/>
    <n v="1995"/>
    <n v="1625"/>
    <n v="4697.5516667753454"/>
    <n v="3620"/>
  </r>
  <r>
    <x v="2"/>
    <d v="2018-03-01T00:00:00"/>
    <s v="f. HE19-22"/>
    <x v="20"/>
    <x v="0"/>
    <n v="1615"/>
    <n v="1560"/>
    <n v="1560"/>
    <m/>
    <m/>
    <n v="1995"/>
    <n v="1625"/>
    <n v="4956.7000004142519"/>
    <n v="3620"/>
  </r>
  <r>
    <x v="2"/>
    <d v="2018-03-01T00:00:00"/>
    <s v="f. HE19-22"/>
    <x v="21"/>
    <x v="0"/>
    <n v="1615"/>
    <n v="1560"/>
    <n v="1560"/>
    <m/>
    <m/>
    <n v="1995"/>
    <n v="1625"/>
    <n v="4998.839999884367"/>
    <n v="3620"/>
  </r>
  <r>
    <x v="2"/>
    <d v="2018-03-01T00:00:00"/>
    <s v="a. HE1-2 &amp; HE23-24"/>
    <x v="22"/>
    <x v="0"/>
    <n v="1222"/>
    <n v="1136"/>
    <n v="1136"/>
    <m/>
    <m/>
    <n v="2218"/>
    <n v="1293"/>
    <n v="4913.8936663843688"/>
    <n v="3511"/>
  </r>
  <r>
    <x v="2"/>
    <d v="2018-03-01T00:00:00"/>
    <s v="a. HE1-2 &amp; HE23-24"/>
    <x v="23"/>
    <x v="0"/>
    <n v="1222"/>
    <n v="1136"/>
    <n v="1136"/>
    <m/>
    <m/>
    <n v="2218"/>
    <n v="1293"/>
    <n v="4993.4861115162566"/>
    <n v="3511"/>
  </r>
  <r>
    <x v="3"/>
    <d v="2018-04-01T00:00:00"/>
    <s v="a. HE1-2 &amp; HE23-24"/>
    <x v="0"/>
    <x v="0"/>
    <n v="1128"/>
    <n v="1196"/>
    <n v="1196"/>
    <m/>
    <m/>
    <n v="2096"/>
    <n v="1763"/>
    <n v="4994.839999884367"/>
    <n v="3859"/>
  </r>
  <r>
    <x v="3"/>
    <d v="2018-04-01T00:00:00"/>
    <s v="a. HE1-2 &amp; HE23-24"/>
    <x v="1"/>
    <x v="0"/>
    <n v="1128"/>
    <n v="1196"/>
    <n v="1196"/>
    <m/>
    <m/>
    <n v="2096"/>
    <n v="1763"/>
    <n v="5012.799999922514"/>
    <n v="3859"/>
  </r>
  <r>
    <x v="3"/>
    <d v="2018-04-01T00:00:00"/>
    <s v="b. HE3-6"/>
    <x v="2"/>
    <x v="0"/>
    <n v="1409"/>
    <n v="1379"/>
    <n v="1379"/>
    <m/>
    <m/>
    <n v="2252"/>
    <n v="1839"/>
    <n v="5012.799999922514"/>
    <n v="4091"/>
  </r>
  <r>
    <x v="3"/>
    <d v="2018-04-01T00:00:00"/>
    <s v="b. HE3-6"/>
    <x v="3"/>
    <x v="0"/>
    <n v="1409"/>
    <n v="1379"/>
    <n v="1379"/>
    <m/>
    <m/>
    <n v="2252"/>
    <n v="1839"/>
    <n v="4949.3688887506723"/>
    <n v="4091"/>
  </r>
  <r>
    <x v="3"/>
    <d v="2018-04-01T00:00:00"/>
    <s v="b. HE3-6"/>
    <x v="4"/>
    <x v="0"/>
    <n v="1409"/>
    <n v="1379"/>
    <n v="1379"/>
    <m/>
    <m/>
    <n v="2252"/>
    <n v="1839"/>
    <n v="4936.0795554464057"/>
    <n v="4091"/>
  </r>
  <r>
    <x v="3"/>
    <d v="2018-04-01T00:00:00"/>
    <s v="b. HE3-6"/>
    <x v="5"/>
    <x v="0"/>
    <n v="1409"/>
    <n v="1379"/>
    <n v="1379"/>
    <m/>
    <m/>
    <n v="2252"/>
    <n v="1839"/>
    <n v="4809.9999998509884"/>
    <n v="4091"/>
  </r>
  <r>
    <x v="3"/>
    <d v="2018-04-01T00:00:00"/>
    <s v="c. HE7-10"/>
    <x v="6"/>
    <x v="0"/>
    <n v="1810"/>
    <n v="1820"/>
    <n v="1820"/>
    <m/>
    <m/>
    <n v="1893"/>
    <n v="2501"/>
    <n v="4689.9200000613928"/>
    <n v="4394"/>
  </r>
  <r>
    <x v="3"/>
    <d v="2018-04-01T00:00:00"/>
    <s v="c. HE7-10"/>
    <x v="7"/>
    <x v="0"/>
    <n v="1810"/>
    <n v="1820"/>
    <n v="1820"/>
    <m/>
    <m/>
    <n v="1893"/>
    <n v="2501"/>
    <n v="4893.1555553774042"/>
    <n v="4394"/>
  </r>
  <r>
    <x v="3"/>
    <d v="2018-04-01T00:00:00"/>
    <s v="c. HE7-10"/>
    <x v="8"/>
    <x v="0"/>
    <n v="1810"/>
    <n v="1820"/>
    <n v="1820"/>
    <m/>
    <m/>
    <n v="1893"/>
    <n v="2501"/>
    <n v="4844.1555553774042"/>
    <n v="4394"/>
  </r>
  <r>
    <x v="3"/>
    <d v="2018-04-01T00:00:00"/>
    <s v="c. HE7-10"/>
    <x v="9"/>
    <x v="0"/>
    <n v="1810"/>
    <n v="1820"/>
    <n v="1820"/>
    <m/>
    <m/>
    <n v="1893"/>
    <n v="2501"/>
    <n v="4752.8276665796839"/>
    <n v="4394"/>
  </r>
  <r>
    <x v="3"/>
    <d v="2018-04-01T00:00:00"/>
    <s v="d. HE11-14"/>
    <x v="10"/>
    <x v="0"/>
    <n v="1256"/>
    <n v="1540"/>
    <n v="1540"/>
    <m/>
    <m/>
    <n v="1694"/>
    <n v="2443"/>
    <n v="4797.7893332034346"/>
    <n v="4137"/>
  </r>
  <r>
    <x v="3"/>
    <d v="2018-04-01T00:00:00"/>
    <s v="d. HE11-14"/>
    <x v="11"/>
    <x v="0"/>
    <n v="1256"/>
    <n v="1540"/>
    <n v="1540"/>
    <m/>
    <m/>
    <n v="1694"/>
    <n v="2443"/>
    <n v="4742.3787779668965"/>
    <n v="4137"/>
  </r>
  <r>
    <x v="3"/>
    <d v="2018-04-01T00:00:00"/>
    <s v="d. HE11-14"/>
    <x v="12"/>
    <x v="0"/>
    <n v="1256"/>
    <n v="1540"/>
    <n v="1540"/>
    <m/>
    <m/>
    <n v="1696"/>
    <n v="2443"/>
    <n v="4742.7300002207357"/>
    <n v="4139"/>
  </r>
  <r>
    <x v="3"/>
    <d v="2018-04-01T00:00:00"/>
    <s v="d. HE11-14"/>
    <x v="13"/>
    <x v="0"/>
    <n v="1256"/>
    <n v="1540"/>
    <n v="1540"/>
    <m/>
    <m/>
    <n v="1696"/>
    <n v="2443"/>
    <n v="4741.6050000667574"/>
    <n v="4139"/>
  </r>
  <r>
    <x v="3"/>
    <d v="2018-04-01T00:00:00"/>
    <s v="e. HE15-18"/>
    <x v="14"/>
    <x v="0"/>
    <n v="1290"/>
    <n v="1530"/>
    <n v="1530"/>
    <m/>
    <m/>
    <n v="1848"/>
    <n v="2191"/>
    <n v="4737.2466664686799"/>
    <n v="4039"/>
  </r>
  <r>
    <x v="3"/>
    <d v="2018-04-01T00:00:00"/>
    <s v="e. HE15-18"/>
    <x v="15"/>
    <x v="0"/>
    <n v="1290"/>
    <n v="1530"/>
    <n v="1530"/>
    <m/>
    <m/>
    <n v="1848"/>
    <n v="2191"/>
    <n v="4738.238722932525"/>
    <n v="4039"/>
  </r>
  <r>
    <x v="3"/>
    <d v="2018-04-01T00:00:00"/>
    <s v="e. HE15-18"/>
    <x v="16"/>
    <x v="0"/>
    <n v="1290"/>
    <n v="1530"/>
    <n v="1530"/>
    <m/>
    <m/>
    <n v="1848"/>
    <n v="2191"/>
    <n v="4729.3933896468334"/>
    <n v="4039"/>
  </r>
  <r>
    <x v="3"/>
    <d v="2018-04-01T00:00:00"/>
    <s v="e. HE15-18"/>
    <x v="17"/>
    <x v="0"/>
    <n v="1290"/>
    <n v="1530"/>
    <n v="1530"/>
    <m/>
    <m/>
    <n v="1848"/>
    <n v="2191"/>
    <n v="4699.7138893020647"/>
    <n v="4039"/>
  </r>
  <r>
    <x v="3"/>
    <d v="2018-04-01T00:00:00"/>
    <s v="f. HE19-22"/>
    <x v="18"/>
    <x v="0"/>
    <n v="1770"/>
    <n v="1718"/>
    <n v="1718"/>
    <m/>
    <m/>
    <n v="2220"/>
    <n v="1537"/>
    <n v="4675.5186667879425"/>
    <n v="3757"/>
  </r>
  <r>
    <x v="3"/>
    <d v="2018-04-01T00:00:00"/>
    <s v="f. HE19-22"/>
    <x v="19"/>
    <x v="0"/>
    <n v="1770"/>
    <n v="1718"/>
    <n v="1718"/>
    <m/>
    <m/>
    <n v="2220"/>
    <n v="1537"/>
    <n v="4728.7533336691558"/>
    <n v="3757"/>
  </r>
  <r>
    <x v="3"/>
    <d v="2018-04-01T00:00:00"/>
    <s v="f. HE19-22"/>
    <x v="20"/>
    <x v="0"/>
    <n v="1770"/>
    <n v="1718"/>
    <n v="1718"/>
    <m/>
    <m/>
    <n v="2220"/>
    <n v="1537"/>
    <n v="4896.8000000774864"/>
    <n v="3757"/>
  </r>
  <r>
    <x v="3"/>
    <d v="2018-04-01T00:00:00"/>
    <s v="f. HE19-22"/>
    <x v="21"/>
    <x v="0"/>
    <n v="1770"/>
    <n v="1718"/>
    <n v="1718"/>
    <m/>
    <m/>
    <n v="2220"/>
    <n v="1537"/>
    <n v="4930.7229999949532"/>
    <n v="3757"/>
  </r>
  <r>
    <x v="3"/>
    <d v="2018-04-01T00:00:00"/>
    <s v="a. HE1-2 &amp; HE23-24"/>
    <x v="22"/>
    <x v="0"/>
    <n v="1128"/>
    <n v="1196"/>
    <n v="1196"/>
    <m/>
    <m/>
    <n v="2369"/>
    <n v="1763"/>
    <n v="5035.926666562259"/>
    <n v="4132"/>
  </r>
  <r>
    <x v="3"/>
    <d v="2018-04-01T00:00:00"/>
    <s v="a. HE1-2 &amp; HE23-24"/>
    <x v="23"/>
    <x v="0"/>
    <n v="1128"/>
    <n v="1196"/>
    <n v="1196"/>
    <m/>
    <m/>
    <n v="2369"/>
    <n v="1763"/>
    <n v="4984.9199998825788"/>
    <n v="4132"/>
  </r>
  <r>
    <x v="4"/>
    <d v="2018-05-01T00:00:00"/>
    <s v="a. HE1-2 &amp; HE23-24"/>
    <x v="0"/>
    <x v="0"/>
    <n v="1061"/>
    <n v="1076"/>
    <n v="1076"/>
    <m/>
    <m/>
    <n v="2104"/>
    <n v="1795"/>
    <n v="5009.839999884367"/>
    <n v="3899"/>
  </r>
  <r>
    <x v="4"/>
    <d v="2018-05-01T00:00:00"/>
    <s v="a. HE1-2 &amp; HE23-24"/>
    <x v="1"/>
    <x v="0"/>
    <n v="1061"/>
    <n v="1076"/>
    <n v="1076"/>
    <m/>
    <m/>
    <n v="2104"/>
    <n v="1795"/>
    <n v="4943.799999922514"/>
    <n v="3899"/>
  </r>
  <r>
    <x v="4"/>
    <d v="2018-05-01T00:00:00"/>
    <s v="b. HE3-6"/>
    <x v="2"/>
    <x v="0"/>
    <n v="1409"/>
    <n v="1314"/>
    <n v="1314"/>
    <m/>
    <m/>
    <n v="2036"/>
    <n v="2306"/>
    <n v="4953.0100002676245"/>
    <n v="4342"/>
  </r>
  <r>
    <x v="4"/>
    <d v="2018-05-01T00:00:00"/>
    <s v="b. HE3-6"/>
    <x v="3"/>
    <x v="0"/>
    <n v="1409"/>
    <n v="1314"/>
    <n v="1314"/>
    <m/>
    <m/>
    <n v="2036"/>
    <n v="2306"/>
    <n v="4942.6399999250971"/>
    <n v="4342"/>
  </r>
  <r>
    <x v="4"/>
    <d v="2018-05-01T00:00:00"/>
    <s v="b. HE3-6"/>
    <x v="4"/>
    <x v="0"/>
    <n v="1409"/>
    <n v="1314"/>
    <n v="1314"/>
    <m/>
    <m/>
    <n v="2036"/>
    <n v="2306"/>
    <n v="4921.5839998841284"/>
    <n v="4342"/>
  </r>
  <r>
    <x v="4"/>
    <d v="2018-05-01T00:00:00"/>
    <s v="b. HE3-6"/>
    <x v="5"/>
    <x v="0"/>
    <n v="1409"/>
    <n v="1314"/>
    <n v="1314"/>
    <m/>
    <m/>
    <n v="2036"/>
    <n v="2306"/>
    <n v="4846.799999922514"/>
    <n v="4342"/>
  </r>
  <r>
    <x v="4"/>
    <d v="2018-05-01T00:00:00"/>
    <s v="c. HE7-10"/>
    <x v="6"/>
    <x v="0"/>
    <n v="2048"/>
    <n v="1881"/>
    <n v="1881"/>
    <m/>
    <m/>
    <n v="2342"/>
    <n v="2618"/>
    <n v="4698.799999922514"/>
    <n v="4960"/>
  </r>
  <r>
    <x v="4"/>
    <d v="2018-05-01T00:00:00"/>
    <s v="c. HE7-10"/>
    <x v="7"/>
    <x v="0"/>
    <n v="2048"/>
    <n v="1881"/>
    <n v="1881"/>
    <m/>
    <m/>
    <n v="2342"/>
    <n v="2618"/>
    <n v="4852.5662221262855"/>
    <n v="4960"/>
  </r>
  <r>
    <x v="4"/>
    <d v="2018-05-01T00:00:00"/>
    <s v="c. HE7-10"/>
    <x v="8"/>
    <x v="0"/>
    <n v="2048"/>
    <n v="1881"/>
    <n v="1881"/>
    <m/>
    <m/>
    <n v="2342"/>
    <n v="2618"/>
    <n v="4805.799999922514"/>
    <n v="4960"/>
  </r>
  <r>
    <x v="4"/>
    <d v="2018-05-01T00:00:00"/>
    <s v="c. HE7-10"/>
    <x v="9"/>
    <x v="0"/>
    <n v="2048"/>
    <n v="1881"/>
    <n v="1881"/>
    <m/>
    <m/>
    <n v="2342"/>
    <n v="2618"/>
    <n v="4707.839999884367"/>
    <n v="4960"/>
  </r>
  <r>
    <x v="4"/>
    <d v="2018-05-01T00:00:00"/>
    <s v="d. HE11-14"/>
    <x v="10"/>
    <x v="0"/>
    <n v="1663"/>
    <n v="1686"/>
    <n v="1686"/>
    <m/>
    <m/>
    <n v="2371"/>
    <n v="2558"/>
    <n v="4630.4491110345971"/>
    <n v="4929"/>
  </r>
  <r>
    <x v="4"/>
    <d v="2018-05-01T00:00:00"/>
    <s v="d. HE11-14"/>
    <x v="11"/>
    <x v="0"/>
    <n v="1663"/>
    <n v="1686"/>
    <n v="1686"/>
    <m/>
    <m/>
    <n v="2371"/>
    <n v="2558"/>
    <n v="4644.6400001943111"/>
    <n v="4929"/>
  </r>
  <r>
    <x v="4"/>
    <d v="2018-05-01T00:00:00"/>
    <s v="d. HE11-14"/>
    <x v="12"/>
    <x v="0"/>
    <n v="1663"/>
    <n v="1686"/>
    <n v="1686"/>
    <m/>
    <m/>
    <n v="2436"/>
    <n v="2558"/>
    <n v="4674.5160002633929"/>
    <n v="4994"/>
  </r>
  <r>
    <x v="4"/>
    <d v="2018-05-01T00:00:00"/>
    <s v="d. HE11-14"/>
    <x v="13"/>
    <x v="0"/>
    <n v="1663"/>
    <n v="1686"/>
    <n v="1686"/>
    <m/>
    <m/>
    <n v="2436"/>
    <n v="2558"/>
    <n v="4699.1000003710387"/>
    <n v="4994"/>
  </r>
  <r>
    <x v="4"/>
    <d v="2018-05-01T00:00:00"/>
    <s v="e. HE15-18"/>
    <x v="14"/>
    <x v="0"/>
    <n v="1397"/>
    <n v="1538"/>
    <n v="1538"/>
    <m/>
    <m/>
    <n v="2513"/>
    <n v="2150"/>
    <n v="4724.3006668801108"/>
    <n v="4663"/>
  </r>
  <r>
    <x v="4"/>
    <d v="2018-05-01T00:00:00"/>
    <s v="e. HE15-18"/>
    <x v="15"/>
    <x v="0"/>
    <n v="1397"/>
    <n v="1538"/>
    <n v="1538"/>
    <m/>
    <m/>
    <n v="2513"/>
    <n v="2150"/>
    <n v="4719.2905006890496"/>
    <n v="4663"/>
  </r>
  <r>
    <x v="4"/>
    <d v="2018-05-01T00:00:00"/>
    <s v="e. HE15-18"/>
    <x v="16"/>
    <x v="0"/>
    <n v="1397"/>
    <n v="1538"/>
    <n v="1538"/>
    <m/>
    <m/>
    <n v="2513"/>
    <n v="2150"/>
    <n v="4706.8000003427269"/>
    <n v="4663"/>
  </r>
  <r>
    <x v="4"/>
    <d v="2018-05-01T00:00:00"/>
    <s v="e. HE15-18"/>
    <x v="17"/>
    <x v="0"/>
    <n v="1397"/>
    <n v="1538"/>
    <n v="1538"/>
    <m/>
    <m/>
    <n v="2513"/>
    <n v="2150"/>
    <n v="4792.9980562170349"/>
    <n v="4663"/>
  </r>
  <r>
    <x v="4"/>
    <d v="2018-05-01T00:00:00"/>
    <s v="f. HE19-22"/>
    <x v="18"/>
    <x v="0"/>
    <n v="1373"/>
    <n v="1388"/>
    <n v="1388"/>
    <m/>
    <m/>
    <n v="2511"/>
    <n v="1600"/>
    <n v="4755.5690000534059"/>
    <n v="4111"/>
  </r>
  <r>
    <x v="4"/>
    <d v="2018-05-01T00:00:00"/>
    <s v="f. HE19-22"/>
    <x v="19"/>
    <x v="0"/>
    <n v="1373"/>
    <n v="1388"/>
    <n v="1388"/>
    <m/>
    <m/>
    <n v="2511"/>
    <n v="1600"/>
    <n v="4765.0700002938511"/>
    <n v="4111"/>
  </r>
  <r>
    <x v="4"/>
    <d v="2018-05-01T00:00:00"/>
    <s v="f. HE19-22"/>
    <x v="20"/>
    <x v="0"/>
    <n v="1373"/>
    <n v="1388"/>
    <n v="1388"/>
    <m/>
    <m/>
    <n v="2511"/>
    <n v="1600"/>
    <n v="4905.9200000613928"/>
    <n v="4111"/>
  </r>
  <r>
    <x v="4"/>
    <d v="2018-05-01T00:00:00"/>
    <s v="f. HE19-22"/>
    <x v="21"/>
    <x v="0"/>
    <n v="1373"/>
    <n v="1388"/>
    <n v="1388"/>
    <m/>
    <m/>
    <n v="2511"/>
    <n v="1600"/>
    <n v="4738.799999922514"/>
    <n v="4111"/>
  </r>
  <r>
    <x v="4"/>
    <d v="2018-05-01T00:00:00"/>
    <s v="a. HE1-2 &amp; HE23-24"/>
    <x v="22"/>
    <x v="0"/>
    <n v="1061"/>
    <n v="1076"/>
    <n v="1076"/>
    <m/>
    <m/>
    <n v="2355"/>
    <n v="1795"/>
    <n v="4971.4579997611545"/>
    <n v="4150"/>
  </r>
  <r>
    <x v="4"/>
    <d v="2018-05-01T00:00:00"/>
    <s v="a. HE1-2 &amp; HE23-24"/>
    <x v="23"/>
    <x v="0"/>
    <n v="1061"/>
    <n v="1076"/>
    <n v="1076"/>
    <m/>
    <m/>
    <n v="2355"/>
    <n v="1795"/>
    <n v="5038.839999884367"/>
    <n v="4150"/>
  </r>
  <r>
    <x v="5"/>
    <d v="2018-06-01T00:00:00"/>
    <s v="a. HE1-2 &amp; HE23-24"/>
    <x v="0"/>
    <x v="0"/>
    <n v="1057"/>
    <n v="1106"/>
    <n v="1106"/>
    <m/>
    <m/>
    <n v="2384"/>
    <n v="1499"/>
    <n v="4958.6337777475519"/>
    <n v="3883"/>
  </r>
  <r>
    <x v="5"/>
    <d v="2018-06-01T00:00:00"/>
    <s v="a. HE1-2 &amp; HE23-24"/>
    <x v="1"/>
    <x v="0"/>
    <n v="1057"/>
    <n v="1106"/>
    <n v="1106"/>
    <m/>
    <m/>
    <n v="2384"/>
    <n v="1499"/>
    <n v="5040.1599998757247"/>
    <n v="3883"/>
  </r>
  <r>
    <x v="5"/>
    <d v="2018-06-01T00:00:00"/>
    <s v="b. HE3-6"/>
    <x v="2"/>
    <x v="0"/>
    <n v="1360"/>
    <n v="1316"/>
    <n v="1316"/>
    <m/>
    <m/>
    <n v="1912"/>
    <n v="1592"/>
    <n v="4991.4400001466274"/>
    <n v="3504"/>
  </r>
  <r>
    <x v="5"/>
    <d v="2018-06-01T00:00:00"/>
    <s v="b. HE3-6"/>
    <x v="3"/>
    <x v="0"/>
    <n v="1360"/>
    <n v="1316"/>
    <n v="1316"/>
    <m/>
    <m/>
    <n v="1912"/>
    <n v="1592"/>
    <n v="4942.6088887681562"/>
    <n v="3504"/>
  </r>
  <r>
    <x v="5"/>
    <d v="2018-06-01T00:00:00"/>
    <s v="b. HE3-6"/>
    <x v="4"/>
    <x v="0"/>
    <n v="1360"/>
    <n v="1316"/>
    <n v="1316"/>
    <m/>
    <m/>
    <n v="1912"/>
    <n v="1592"/>
    <n v="4933.1759999180831"/>
    <n v="3504"/>
  </r>
  <r>
    <x v="5"/>
    <d v="2018-06-01T00:00:00"/>
    <s v="b. HE3-6"/>
    <x v="5"/>
    <x v="0"/>
    <n v="1360"/>
    <n v="1316"/>
    <n v="1316"/>
    <m/>
    <m/>
    <n v="1912"/>
    <n v="1592"/>
    <n v="4843.8219999305902"/>
    <n v="3504"/>
  </r>
  <r>
    <x v="5"/>
    <d v="2018-06-01T00:00:00"/>
    <s v="c. HE7-10"/>
    <x v="6"/>
    <x v="0"/>
    <n v="1926"/>
    <n v="2003"/>
    <n v="2003"/>
    <m/>
    <m/>
    <n v="2238"/>
    <n v="2167"/>
    <n v="4774.563333304226"/>
    <n v="4405"/>
  </r>
  <r>
    <x v="5"/>
    <d v="2018-06-01T00:00:00"/>
    <s v="c. HE7-10"/>
    <x v="7"/>
    <x v="0"/>
    <n v="1926"/>
    <n v="2003"/>
    <n v="2003"/>
    <m/>
    <m/>
    <n v="2238"/>
    <n v="2167"/>
    <n v="4801.8608888559047"/>
    <n v="4405"/>
  </r>
  <r>
    <x v="5"/>
    <d v="2018-06-01T00:00:00"/>
    <s v="c. HE7-10"/>
    <x v="8"/>
    <x v="0"/>
    <n v="1926"/>
    <n v="2003"/>
    <n v="2003"/>
    <m/>
    <m/>
    <n v="2238"/>
    <n v="2167"/>
    <n v="4778.122666660448"/>
    <n v="4405"/>
  </r>
  <r>
    <x v="5"/>
    <d v="2018-06-01T00:00:00"/>
    <s v="c. HE7-10"/>
    <x v="9"/>
    <x v="0"/>
    <n v="1926"/>
    <n v="2003"/>
    <n v="2003"/>
    <m/>
    <m/>
    <n v="2238"/>
    <n v="2167"/>
    <n v="4641.9262222270172"/>
    <n v="4405"/>
  </r>
  <r>
    <x v="5"/>
    <d v="2018-06-01T00:00:00"/>
    <s v="d. HE11-14"/>
    <x v="10"/>
    <x v="0"/>
    <n v="1493"/>
    <n v="1553"/>
    <n v="1553"/>
    <m/>
    <m/>
    <n v="2682"/>
    <n v="2071"/>
    <n v="4580.5839998602869"/>
    <n v="4753"/>
  </r>
  <r>
    <x v="5"/>
    <d v="2018-06-01T00:00:00"/>
    <s v="d. HE11-14"/>
    <x v="11"/>
    <x v="0"/>
    <n v="1493"/>
    <n v="1553"/>
    <n v="1553"/>
    <m/>
    <m/>
    <n v="2682"/>
    <n v="2071"/>
    <n v="4603.1199999153614"/>
    <n v="4753"/>
  </r>
  <r>
    <x v="5"/>
    <d v="2018-06-01T00:00:00"/>
    <s v="d. HE11-14"/>
    <x v="12"/>
    <x v="0"/>
    <n v="1493"/>
    <n v="1553"/>
    <n v="1553"/>
    <m/>
    <m/>
    <n v="2768"/>
    <n v="2071"/>
    <n v="4657.999999910593"/>
    <n v="4839"/>
  </r>
  <r>
    <x v="5"/>
    <d v="2018-06-01T00:00:00"/>
    <s v="d. HE11-14"/>
    <x v="13"/>
    <x v="0"/>
    <n v="1493"/>
    <n v="1553"/>
    <n v="1553"/>
    <m/>
    <m/>
    <n v="2768"/>
    <n v="2071"/>
    <n v="4717.999999910593"/>
    <n v="4839"/>
  </r>
  <r>
    <x v="5"/>
    <d v="2018-06-01T00:00:00"/>
    <s v="e. HE15-18"/>
    <x v="14"/>
    <x v="0"/>
    <n v="1578"/>
    <n v="1828"/>
    <n v="1828"/>
    <m/>
    <m/>
    <n v="1877"/>
    <n v="2012"/>
    <n v="4754.999999910593"/>
    <n v="3889"/>
  </r>
  <r>
    <x v="5"/>
    <d v="2018-06-01T00:00:00"/>
    <s v="e. HE15-18"/>
    <x v="15"/>
    <x v="0"/>
    <n v="1578"/>
    <n v="1828"/>
    <n v="1828"/>
    <m/>
    <m/>
    <n v="1877"/>
    <n v="2012"/>
    <n v="4807.6000003665686"/>
    <n v="3889"/>
  </r>
  <r>
    <x v="5"/>
    <d v="2018-06-01T00:00:00"/>
    <s v="e. HE15-18"/>
    <x v="16"/>
    <x v="0"/>
    <n v="1578"/>
    <n v="1828"/>
    <n v="1828"/>
    <m/>
    <m/>
    <n v="1877"/>
    <n v="2012"/>
    <n v="4832.0310005664824"/>
    <n v="3889"/>
  </r>
  <r>
    <x v="5"/>
    <d v="2018-06-01T00:00:00"/>
    <s v="e. HE15-18"/>
    <x v="17"/>
    <x v="0"/>
    <n v="1578"/>
    <n v="1828"/>
    <n v="1828"/>
    <m/>
    <m/>
    <n v="1877"/>
    <n v="2012"/>
    <n v="4839.807000186046"/>
    <n v="3889"/>
  </r>
  <r>
    <x v="5"/>
    <d v="2018-06-01T00:00:00"/>
    <s v="f. HE19-22"/>
    <x v="18"/>
    <x v="0"/>
    <n v="1249"/>
    <n v="1355"/>
    <n v="1355"/>
    <m/>
    <m/>
    <n v="2810"/>
    <n v="1594"/>
    <n v="4811.8400000631809"/>
    <n v="4404"/>
  </r>
  <r>
    <x v="5"/>
    <d v="2018-06-01T00:00:00"/>
    <s v="f. HE19-22"/>
    <x v="19"/>
    <x v="0"/>
    <n v="1249"/>
    <n v="1355"/>
    <n v="1355"/>
    <m/>
    <m/>
    <n v="2810"/>
    <n v="1594"/>
    <n v="4861.799999922514"/>
    <n v="4404"/>
  </r>
  <r>
    <x v="5"/>
    <d v="2018-06-01T00:00:00"/>
    <s v="f. HE19-22"/>
    <x v="20"/>
    <x v="0"/>
    <n v="1249"/>
    <n v="1355"/>
    <n v="1355"/>
    <m/>
    <m/>
    <n v="2810"/>
    <n v="1594"/>
    <n v="4964.8999998832742"/>
    <n v="4404"/>
  </r>
  <r>
    <x v="5"/>
    <d v="2018-06-01T00:00:00"/>
    <s v="f. HE19-22"/>
    <x v="21"/>
    <x v="0"/>
    <n v="1249"/>
    <n v="1355"/>
    <n v="1355"/>
    <m/>
    <m/>
    <n v="2810"/>
    <n v="1594"/>
    <n v="4990.5000001490116"/>
    <n v="4404"/>
  </r>
  <r>
    <x v="5"/>
    <d v="2018-06-01T00:00:00"/>
    <s v="a. HE1-2 &amp; HE23-24"/>
    <x v="22"/>
    <x v="0"/>
    <n v="1057"/>
    <n v="1106"/>
    <n v="1106"/>
    <m/>
    <m/>
    <n v="2896"/>
    <n v="1499"/>
    <n v="4951.1133332322042"/>
    <n v="4395"/>
  </r>
  <r>
    <x v="5"/>
    <d v="2018-06-01T00:00:00"/>
    <s v="a. HE1-2 &amp; HE23-24"/>
    <x v="23"/>
    <x v="0"/>
    <n v="1057"/>
    <n v="1106"/>
    <n v="1106"/>
    <m/>
    <m/>
    <n v="2896"/>
    <n v="1499"/>
    <n v="5032.2799998715518"/>
    <n v="4395"/>
  </r>
  <r>
    <x v="6"/>
    <d v="2018-07-01T00:00:00"/>
    <s v="a. HE1-2 &amp; HE23-24"/>
    <x v="0"/>
    <x v="0"/>
    <n v="1238"/>
    <n v="1110"/>
    <n v="3835"/>
    <m/>
    <m/>
    <n v="2065"/>
    <n v="1358"/>
    <n v="5019.4633334025739"/>
    <n v="3423"/>
  </r>
  <r>
    <x v="6"/>
    <d v="2018-07-01T00:00:00"/>
    <s v="a. HE1-2 &amp; HE23-24"/>
    <x v="1"/>
    <x v="0"/>
    <n v="1238"/>
    <n v="1110"/>
    <n v="3876"/>
    <m/>
    <m/>
    <n v="2065"/>
    <n v="1358"/>
    <n v="5062.1213333760697"/>
    <n v="3423"/>
  </r>
  <r>
    <x v="6"/>
    <d v="2018-07-01T00:00:00"/>
    <s v="b. HE3-6"/>
    <x v="2"/>
    <x v="0"/>
    <n v="1313"/>
    <n v="1245"/>
    <n v="3789"/>
    <m/>
    <m/>
    <n v="1945"/>
    <n v="1369"/>
    <n v="5039.1140000760552"/>
    <n v="3314"/>
  </r>
  <r>
    <x v="6"/>
    <d v="2018-07-01T00:00:00"/>
    <s v="b. HE3-6"/>
    <x v="3"/>
    <x v="0"/>
    <n v="1313"/>
    <n v="1245"/>
    <n v="3756"/>
    <m/>
    <m/>
    <n v="1945"/>
    <n v="1369"/>
    <n v="5005.1480000451211"/>
    <n v="3314"/>
  </r>
  <r>
    <x v="6"/>
    <d v="2018-07-01T00:00:00"/>
    <s v="b. HE3-6"/>
    <x v="4"/>
    <x v="0"/>
    <n v="1313"/>
    <n v="1245"/>
    <n v="3712"/>
    <m/>
    <m/>
    <n v="1945"/>
    <n v="1369"/>
    <n v="4960.6888887981577"/>
    <n v="3314"/>
  </r>
  <r>
    <x v="6"/>
    <d v="2018-07-01T00:00:00"/>
    <s v="b. HE3-6"/>
    <x v="5"/>
    <x v="0"/>
    <n v="1313"/>
    <n v="1245"/>
    <n v="3631"/>
    <m/>
    <m/>
    <n v="1945"/>
    <n v="1369"/>
    <n v="4890.7020001225173"/>
    <n v="3314"/>
  </r>
  <r>
    <x v="6"/>
    <d v="2018-07-01T00:00:00"/>
    <s v="c. HE7-10"/>
    <x v="6"/>
    <x v="0"/>
    <n v="1533"/>
    <n v="1577"/>
    <n v="3676"/>
    <m/>
    <m/>
    <n v="1727"/>
    <n v="2356"/>
    <n v="4820.0955554554857"/>
    <n v="4083"/>
  </r>
  <r>
    <x v="6"/>
    <d v="2018-07-01T00:00:00"/>
    <s v="c. HE7-10"/>
    <x v="7"/>
    <x v="0"/>
    <n v="1533"/>
    <n v="1577"/>
    <n v="3661"/>
    <m/>
    <m/>
    <n v="1727"/>
    <n v="2356"/>
    <n v="4859.6493332748614"/>
    <n v="4083"/>
  </r>
  <r>
    <x v="6"/>
    <d v="2018-07-01T00:00:00"/>
    <s v="c. HE7-10"/>
    <x v="8"/>
    <x v="0"/>
    <n v="1533"/>
    <n v="1577"/>
    <n v="3609"/>
    <m/>
    <m/>
    <n v="1727"/>
    <n v="2356"/>
    <n v="4841.2399999638401"/>
    <n v="4083"/>
  </r>
  <r>
    <x v="6"/>
    <d v="2018-07-01T00:00:00"/>
    <s v="c. HE7-10"/>
    <x v="9"/>
    <x v="0"/>
    <n v="1533"/>
    <n v="1577"/>
    <n v="3521"/>
    <m/>
    <m/>
    <n v="1727"/>
    <n v="2356"/>
    <n v="4640.2438892282544"/>
    <n v="4083"/>
  </r>
  <r>
    <x v="6"/>
    <d v="2018-07-01T00:00:00"/>
    <s v="d. HE11-14"/>
    <x v="10"/>
    <x v="0"/>
    <n v="1574"/>
    <n v="1599"/>
    <n v="3628"/>
    <m/>
    <m/>
    <n v="2615"/>
    <n v="1658"/>
    <n v="4591.5560556545852"/>
    <n v="4273"/>
  </r>
  <r>
    <x v="6"/>
    <d v="2018-07-01T00:00:00"/>
    <s v="d. HE11-14"/>
    <x v="11"/>
    <x v="0"/>
    <n v="1574"/>
    <n v="1599"/>
    <n v="3631"/>
    <m/>
    <m/>
    <n v="2615"/>
    <n v="1658"/>
    <n v="4578.8800008744001"/>
    <n v="4273"/>
  </r>
  <r>
    <x v="6"/>
    <d v="2018-07-01T00:00:00"/>
    <s v="d. HE11-14"/>
    <x v="12"/>
    <x v="0"/>
    <n v="1574"/>
    <n v="1599"/>
    <n v="3709"/>
    <m/>
    <m/>
    <n v="2635"/>
    <n v="1658"/>
    <n v="4664.0888338702416"/>
    <n v="4293"/>
  </r>
  <r>
    <x v="6"/>
    <d v="2018-07-01T00:00:00"/>
    <s v="d. HE11-14"/>
    <x v="13"/>
    <x v="0"/>
    <n v="1574"/>
    <n v="1599"/>
    <n v="3753"/>
    <m/>
    <m/>
    <n v="2635"/>
    <n v="1658"/>
    <n v="4711.600000448525"/>
    <n v="4293"/>
  </r>
  <r>
    <x v="6"/>
    <d v="2018-07-01T00:00:00"/>
    <s v="e. HE15-18"/>
    <x v="14"/>
    <x v="0"/>
    <n v="1150"/>
    <n v="1406"/>
    <n v="3328"/>
    <m/>
    <m/>
    <n v="1961"/>
    <n v="1540"/>
    <n v="4772.999999910593"/>
    <n v="3501"/>
  </r>
  <r>
    <x v="6"/>
    <d v="2018-07-01T00:00:00"/>
    <s v="e. HE15-18"/>
    <x v="15"/>
    <x v="0"/>
    <n v="1150"/>
    <n v="1406"/>
    <n v="3382"/>
    <m/>
    <m/>
    <n v="1961"/>
    <n v="1540"/>
    <n v="4800.415000015746"/>
    <n v="3501"/>
  </r>
  <r>
    <x v="6"/>
    <d v="2018-07-01T00:00:00"/>
    <s v="e. HE15-18"/>
    <x v="16"/>
    <x v="0"/>
    <n v="1150"/>
    <n v="1406"/>
    <n v="3405"/>
    <m/>
    <m/>
    <n v="1961"/>
    <n v="1540"/>
    <n v="4820.6800004690886"/>
    <n v="3501"/>
  </r>
  <r>
    <x v="6"/>
    <d v="2018-07-01T00:00:00"/>
    <s v="e. HE15-18"/>
    <x v="17"/>
    <x v="0"/>
    <n v="1150"/>
    <n v="1406"/>
    <n v="3411"/>
    <m/>
    <m/>
    <n v="1961"/>
    <n v="1540"/>
    <n v="4827.6000003069639"/>
    <n v="3501"/>
  </r>
  <r>
    <x v="6"/>
    <d v="2018-07-01T00:00:00"/>
    <s v="f. HE19-22"/>
    <x v="18"/>
    <x v="0"/>
    <n v="1117"/>
    <n v="1276"/>
    <n v="3461"/>
    <m/>
    <m/>
    <n v="2434"/>
    <n v="1299"/>
    <n v="4899.6800000965595"/>
    <n v="3733"/>
  </r>
  <r>
    <x v="6"/>
    <d v="2018-07-01T00:00:00"/>
    <s v="f. HE19-22"/>
    <x v="19"/>
    <x v="0"/>
    <n v="1117"/>
    <n v="1276"/>
    <n v="3501"/>
    <m/>
    <m/>
    <n v="2434"/>
    <n v="1299"/>
    <n v="4843.4359999746084"/>
    <n v="3733"/>
  </r>
  <r>
    <x v="6"/>
    <d v="2018-07-01T00:00:00"/>
    <s v="f. HE19-22"/>
    <x v="20"/>
    <x v="0"/>
    <n v="1117"/>
    <n v="1276"/>
    <n v="3484"/>
    <m/>
    <m/>
    <n v="2434"/>
    <n v="1299"/>
    <n v="4905.799999922514"/>
    <n v="3733"/>
  </r>
  <r>
    <x v="6"/>
    <d v="2018-07-01T00:00:00"/>
    <s v="f. HE19-22"/>
    <x v="21"/>
    <x v="0"/>
    <n v="1117"/>
    <n v="1276"/>
    <n v="3552"/>
    <m/>
    <m/>
    <n v="2434"/>
    <n v="1299"/>
    <n v="5092.8766666059691"/>
    <n v="3733"/>
  </r>
  <r>
    <x v="6"/>
    <d v="2018-07-01T00:00:00"/>
    <s v="a. HE1-2 &amp; HE23-24"/>
    <x v="22"/>
    <x v="0"/>
    <n v="1238"/>
    <n v="1110"/>
    <n v="3813"/>
    <m/>
    <m/>
    <n v="2387"/>
    <n v="1358"/>
    <n v="5033.146666616698"/>
    <n v="3745"/>
  </r>
  <r>
    <x v="6"/>
    <d v="2018-07-01T00:00:00"/>
    <s v="a. HE1-2 &amp; HE23-24"/>
    <x v="23"/>
    <x v="0"/>
    <n v="1238"/>
    <n v="1110"/>
    <n v="3922"/>
    <m/>
    <m/>
    <n v="2387"/>
    <n v="1358"/>
    <n v="5116.6382223401215"/>
    <n v="3745"/>
  </r>
  <r>
    <x v="7"/>
    <d v="2018-08-01T00:00:00"/>
    <s v="a. HE1-2 &amp; HE23-24"/>
    <x v="0"/>
    <x v="0"/>
    <n v="1194"/>
    <n v="1183"/>
    <n v="3817"/>
    <m/>
    <m/>
    <n v="2366"/>
    <n v="1494"/>
    <n v="5008"/>
    <n v="3860"/>
  </r>
  <r>
    <x v="7"/>
    <d v="2018-08-01T00:00:00"/>
    <s v="a. HE1-2 &amp; HE23-24"/>
    <x v="1"/>
    <x v="0"/>
    <n v="1194"/>
    <n v="1183"/>
    <n v="3923"/>
    <m/>
    <m/>
    <n v="2366"/>
    <n v="1494"/>
    <n v="5079"/>
    <n v="3860"/>
  </r>
  <r>
    <x v="7"/>
    <d v="2018-08-01T00:00:00"/>
    <s v="b. HE3-6"/>
    <x v="2"/>
    <x v="0"/>
    <n v="1401"/>
    <n v="1409"/>
    <n v="3891"/>
    <m/>
    <m/>
    <n v="1710"/>
    <n v="1372"/>
    <n v="5055"/>
    <n v="3082"/>
  </r>
  <r>
    <x v="7"/>
    <d v="2018-08-01T00:00:00"/>
    <s v="b. HE3-6"/>
    <x v="3"/>
    <x v="0"/>
    <n v="1401"/>
    <n v="1409"/>
    <n v="3838"/>
    <m/>
    <m/>
    <n v="1710"/>
    <n v="1372"/>
    <n v="5019"/>
    <n v="3082"/>
  </r>
  <r>
    <x v="7"/>
    <d v="2018-08-01T00:00:00"/>
    <s v="b. HE3-6"/>
    <x v="4"/>
    <x v="0"/>
    <n v="1401"/>
    <n v="1409"/>
    <n v="3792"/>
    <m/>
    <m/>
    <n v="1710"/>
    <n v="1372"/>
    <n v="4951"/>
    <n v="3082"/>
  </r>
  <r>
    <x v="7"/>
    <d v="2018-08-01T00:00:00"/>
    <s v="b. HE3-6"/>
    <x v="5"/>
    <x v="0"/>
    <n v="1401"/>
    <n v="1409"/>
    <n v="3656"/>
    <m/>
    <m/>
    <n v="1710"/>
    <n v="1372"/>
    <n v="4888"/>
    <n v="3082"/>
  </r>
  <r>
    <x v="7"/>
    <d v="2018-08-01T00:00:00"/>
    <s v="c. HE7-10"/>
    <x v="6"/>
    <x v="0"/>
    <n v="1755"/>
    <n v="1607"/>
    <n v="3646"/>
    <m/>
    <m/>
    <n v="1834"/>
    <n v="1837"/>
    <n v="4783"/>
    <n v="3671"/>
  </r>
  <r>
    <x v="7"/>
    <d v="2018-08-01T00:00:00"/>
    <s v="c. HE7-10"/>
    <x v="7"/>
    <x v="0"/>
    <n v="1755"/>
    <n v="1607"/>
    <n v="3756"/>
    <m/>
    <m/>
    <n v="1834"/>
    <n v="1837"/>
    <n v="4903"/>
    <n v="3671"/>
  </r>
  <r>
    <x v="7"/>
    <d v="2018-08-01T00:00:00"/>
    <s v="c. HE7-10"/>
    <x v="8"/>
    <x v="0"/>
    <n v="1755"/>
    <n v="1607"/>
    <n v="3684"/>
    <m/>
    <m/>
    <n v="1834"/>
    <n v="1837"/>
    <n v="4773"/>
    <n v="3671"/>
  </r>
  <r>
    <x v="7"/>
    <d v="2018-08-01T00:00:00"/>
    <s v="c. HE7-10"/>
    <x v="9"/>
    <x v="0"/>
    <n v="1755"/>
    <n v="1607"/>
    <n v="3615"/>
    <m/>
    <m/>
    <n v="1834"/>
    <n v="1837"/>
    <n v="4668"/>
    <n v="3671"/>
  </r>
  <r>
    <x v="7"/>
    <d v="2018-08-01T00:00:00"/>
    <s v="d. HE11-14"/>
    <x v="10"/>
    <x v="0"/>
    <n v="1776"/>
    <n v="1814"/>
    <n v="3582"/>
    <m/>
    <m/>
    <n v="2458"/>
    <n v="1842"/>
    <n v="4535"/>
    <n v="4300"/>
  </r>
  <r>
    <x v="7"/>
    <d v="2018-08-01T00:00:00"/>
    <s v="d. HE11-14"/>
    <x v="11"/>
    <x v="0"/>
    <n v="1776"/>
    <n v="1814"/>
    <n v="3607"/>
    <m/>
    <m/>
    <n v="2458"/>
    <n v="1842"/>
    <n v="4543"/>
    <n v="4300"/>
  </r>
  <r>
    <x v="7"/>
    <d v="2018-08-01T00:00:00"/>
    <s v="d. HE11-14"/>
    <x v="12"/>
    <x v="0"/>
    <n v="1776"/>
    <n v="1814"/>
    <n v="3679"/>
    <m/>
    <m/>
    <n v="2462"/>
    <n v="1842"/>
    <n v="4611"/>
    <n v="4304"/>
  </r>
  <r>
    <x v="7"/>
    <d v="2018-08-01T00:00:00"/>
    <s v="d. HE11-14"/>
    <x v="13"/>
    <x v="0"/>
    <n v="1776"/>
    <n v="1814"/>
    <n v="3733"/>
    <m/>
    <m/>
    <n v="2462"/>
    <n v="1842"/>
    <n v="4671"/>
    <n v="4304"/>
  </r>
  <r>
    <x v="7"/>
    <d v="2018-08-01T00:00:00"/>
    <s v="e. HE15-18"/>
    <x v="14"/>
    <x v="0"/>
    <n v="1157"/>
    <n v="1385"/>
    <n v="3266"/>
    <m/>
    <m/>
    <n v="1703"/>
    <n v="1028"/>
    <n v="4729"/>
    <n v="2731"/>
  </r>
  <r>
    <x v="7"/>
    <d v="2018-08-01T00:00:00"/>
    <s v="e. HE15-18"/>
    <x v="15"/>
    <x v="0"/>
    <n v="1157"/>
    <n v="1385"/>
    <n v="3343"/>
    <m/>
    <m/>
    <n v="1703"/>
    <n v="1028"/>
    <n v="4774"/>
    <n v="2731"/>
  </r>
  <r>
    <x v="7"/>
    <d v="2018-08-01T00:00:00"/>
    <s v="e. HE15-18"/>
    <x v="16"/>
    <x v="0"/>
    <n v="1157"/>
    <n v="1385"/>
    <n v="3386"/>
    <m/>
    <m/>
    <n v="1703"/>
    <n v="1028"/>
    <n v="4811"/>
    <n v="2731"/>
  </r>
  <r>
    <x v="7"/>
    <d v="2018-08-01T00:00:00"/>
    <s v="e. HE15-18"/>
    <x v="17"/>
    <x v="0"/>
    <n v="1157"/>
    <n v="1385"/>
    <n v="3442"/>
    <m/>
    <m/>
    <n v="1703"/>
    <n v="1028"/>
    <n v="4831"/>
    <n v="2731"/>
  </r>
  <r>
    <x v="7"/>
    <d v="2018-08-01T00:00:00"/>
    <s v="f. HE19-22"/>
    <x v="18"/>
    <x v="0"/>
    <n v="1198"/>
    <n v="1230"/>
    <n v="3443"/>
    <m/>
    <m/>
    <n v="2340"/>
    <n v="1408"/>
    <n v="4864"/>
    <n v="3748"/>
  </r>
  <r>
    <x v="7"/>
    <d v="2018-08-01T00:00:00"/>
    <s v="f. HE19-22"/>
    <x v="19"/>
    <x v="0"/>
    <n v="1198"/>
    <n v="1230"/>
    <n v="3414"/>
    <m/>
    <m/>
    <n v="2340"/>
    <n v="1408"/>
    <n v="4920"/>
    <n v="3748"/>
  </r>
  <r>
    <x v="7"/>
    <d v="2018-08-01T00:00:00"/>
    <s v="f. HE19-22"/>
    <x v="20"/>
    <x v="0"/>
    <n v="1198"/>
    <n v="1230"/>
    <n v="3498"/>
    <m/>
    <m/>
    <n v="2340"/>
    <n v="1408"/>
    <n v="4953"/>
    <n v="3748"/>
  </r>
  <r>
    <x v="7"/>
    <d v="2018-08-01T00:00:00"/>
    <s v="f. HE19-22"/>
    <x v="21"/>
    <x v="0"/>
    <n v="1198"/>
    <n v="1230"/>
    <n v="3583"/>
    <m/>
    <m/>
    <n v="2340"/>
    <n v="1408"/>
    <n v="5137"/>
    <n v="3748"/>
  </r>
  <r>
    <x v="7"/>
    <d v="2018-08-01T00:00:00"/>
    <s v="a. HE1-2 &amp; HE23-24"/>
    <x v="22"/>
    <x v="0"/>
    <n v="1194"/>
    <n v="1183"/>
    <n v="3906"/>
    <m/>
    <m/>
    <n v="2679"/>
    <n v="1494"/>
    <n v="5089"/>
    <n v="4173"/>
  </r>
  <r>
    <x v="7"/>
    <d v="2018-08-01T00:00:00"/>
    <s v="a. HE1-2 &amp; HE23-24"/>
    <x v="23"/>
    <x v="0"/>
    <n v="1194"/>
    <n v="1183"/>
    <n v="3896"/>
    <m/>
    <m/>
    <n v="2679"/>
    <n v="1494"/>
    <n v="5098"/>
    <n v="4173"/>
  </r>
  <r>
    <x v="8"/>
    <d v="2018-09-01T00:00:00"/>
    <s v="a. HE1-2 &amp; HE23-24"/>
    <x v="0"/>
    <x v="0"/>
    <n v="1215"/>
    <n v="1026"/>
    <n v="5038"/>
    <m/>
    <m/>
    <n v="2149"/>
    <n v="964"/>
    <n v="4998"/>
    <n v="3113"/>
  </r>
  <r>
    <x v="8"/>
    <d v="2018-09-01T00:00:00"/>
    <s v="a. HE1-2 &amp; HE23-24"/>
    <x v="1"/>
    <x v="0"/>
    <n v="1215"/>
    <n v="1026"/>
    <n v="5067"/>
    <m/>
    <m/>
    <n v="2149"/>
    <n v="964"/>
    <n v="5042"/>
    <n v="3113"/>
  </r>
  <r>
    <x v="8"/>
    <d v="2018-09-01T00:00:00"/>
    <s v="b. HE3-6"/>
    <x v="2"/>
    <x v="0"/>
    <n v="1337"/>
    <n v="1255"/>
    <n v="5046"/>
    <m/>
    <m/>
    <n v="1426"/>
    <n v="1114"/>
    <n v="5025"/>
    <n v="2540"/>
  </r>
  <r>
    <x v="8"/>
    <d v="2018-09-01T00:00:00"/>
    <s v="b. HE3-6"/>
    <x v="3"/>
    <x v="0"/>
    <n v="1337"/>
    <n v="1255"/>
    <n v="5027"/>
    <m/>
    <m/>
    <n v="1426"/>
    <n v="1114"/>
    <n v="5024"/>
    <n v="2540"/>
  </r>
  <r>
    <x v="8"/>
    <d v="2018-09-01T00:00:00"/>
    <s v="b. HE3-6"/>
    <x v="4"/>
    <x v="0"/>
    <n v="1337"/>
    <n v="1255"/>
    <n v="4953"/>
    <m/>
    <m/>
    <n v="1426"/>
    <n v="1114"/>
    <n v="4966"/>
    <n v="2540"/>
  </r>
  <r>
    <x v="8"/>
    <d v="2018-09-01T00:00:00"/>
    <s v="b. HE3-6"/>
    <x v="5"/>
    <x v="0"/>
    <n v="1337"/>
    <n v="1255"/>
    <n v="4818"/>
    <m/>
    <m/>
    <n v="1426"/>
    <n v="1114"/>
    <n v="4842"/>
    <n v="2540"/>
  </r>
  <r>
    <x v="8"/>
    <d v="2018-09-01T00:00:00"/>
    <s v="c. HE7-10"/>
    <x v="6"/>
    <x v="0"/>
    <n v="1490"/>
    <n v="1633"/>
    <n v="4718"/>
    <m/>
    <m/>
    <n v="2091"/>
    <n v="1767"/>
    <n v="4738"/>
    <n v="3858"/>
  </r>
  <r>
    <x v="8"/>
    <d v="2018-09-01T00:00:00"/>
    <s v="c. HE7-10"/>
    <x v="7"/>
    <x v="0"/>
    <n v="1490"/>
    <n v="1633"/>
    <n v="4863"/>
    <m/>
    <m/>
    <n v="2091"/>
    <n v="1767"/>
    <n v="4922"/>
    <n v="3858"/>
  </r>
  <r>
    <x v="8"/>
    <d v="2018-09-01T00:00:00"/>
    <s v="c. HE7-10"/>
    <x v="8"/>
    <x v="0"/>
    <n v="1490"/>
    <n v="1633"/>
    <n v="4789"/>
    <m/>
    <m/>
    <n v="2091"/>
    <n v="1767"/>
    <n v="4896"/>
    <n v="3858"/>
  </r>
  <r>
    <x v="8"/>
    <d v="2018-09-01T00:00:00"/>
    <s v="c. HE7-10"/>
    <x v="9"/>
    <x v="0"/>
    <n v="1490"/>
    <n v="1633"/>
    <n v="4708"/>
    <m/>
    <m/>
    <n v="2091"/>
    <n v="1767"/>
    <n v="4785"/>
    <n v="3858"/>
  </r>
  <r>
    <x v="8"/>
    <d v="2018-09-01T00:00:00"/>
    <s v="d. HE11-14"/>
    <x v="10"/>
    <x v="0"/>
    <n v="1869"/>
    <n v="2031"/>
    <n v="4692"/>
    <m/>
    <m/>
    <n v="2367"/>
    <n v="1891"/>
    <n v="4658"/>
    <n v="4258"/>
  </r>
  <r>
    <x v="8"/>
    <d v="2018-09-01T00:00:00"/>
    <s v="d. HE11-14"/>
    <x v="11"/>
    <x v="0"/>
    <n v="1869"/>
    <n v="2031"/>
    <n v="4669"/>
    <m/>
    <m/>
    <n v="2367"/>
    <n v="1891"/>
    <n v="4613"/>
    <n v="4258"/>
  </r>
  <r>
    <x v="8"/>
    <d v="2018-09-01T00:00:00"/>
    <s v="d. HE11-14"/>
    <x v="12"/>
    <x v="0"/>
    <n v="1869"/>
    <n v="2031"/>
    <n v="4705"/>
    <m/>
    <m/>
    <n v="2241"/>
    <n v="1891"/>
    <n v="4635"/>
    <n v="4132"/>
  </r>
  <r>
    <x v="8"/>
    <d v="2018-09-01T00:00:00"/>
    <s v="d. HE11-14"/>
    <x v="13"/>
    <x v="0"/>
    <n v="1869"/>
    <n v="2031"/>
    <n v="4753"/>
    <m/>
    <m/>
    <n v="2241"/>
    <n v="1891"/>
    <n v="4684"/>
    <n v="4132"/>
  </r>
  <r>
    <x v="8"/>
    <d v="2018-09-01T00:00:00"/>
    <s v="e. HE15-18"/>
    <x v="14"/>
    <x v="0"/>
    <n v="1150"/>
    <n v="1437"/>
    <n v="4805"/>
    <m/>
    <m/>
    <n v="1781"/>
    <n v="1284"/>
    <n v="4745"/>
    <n v="3065"/>
  </r>
  <r>
    <x v="8"/>
    <d v="2018-09-01T00:00:00"/>
    <s v="e. HE15-18"/>
    <x v="15"/>
    <x v="0"/>
    <n v="1150"/>
    <n v="1437"/>
    <n v="4830"/>
    <m/>
    <m/>
    <n v="1781"/>
    <n v="1284"/>
    <n v="4741"/>
    <n v="3065"/>
  </r>
  <r>
    <x v="8"/>
    <d v="2018-09-01T00:00:00"/>
    <s v="e. HE15-18"/>
    <x v="16"/>
    <x v="0"/>
    <n v="1150"/>
    <n v="1437"/>
    <n v="4877"/>
    <m/>
    <m/>
    <n v="1781"/>
    <n v="1284"/>
    <n v="4767"/>
    <n v="3065"/>
  </r>
  <r>
    <x v="8"/>
    <d v="2018-09-01T00:00:00"/>
    <s v="e. HE15-18"/>
    <x v="17"/>
    <x v="0"/>
    <n v="1150"/>
    <n v="1437"/>
    <n v="4904"/>
    <m/>
    <m/>
    <n v="1781"/>
    <n v="1284"/>
    <n v="4813"/>
    <n v="3065"/>
  </r>
  <r>
    <x v="8"/>
    <d v="2018-09-01T00:00:00"/>
    <s v="f. HE19-22"/>
    <x v="18"/>
    <x v="0"/>
    <n v="1263"/>
    <n v="1146"/>
    <n v="4905"/>
    <m/>
    <m/>
    <n v="2287"/>
    <n v="1249"/>
    <n v="4825"/>
    <n v="3536"/>
  </r>
  <r>
    <x v="8"/>
    <d v="2018-09-01T00:00:00"/>
    <s v="f. HE19-22"/>
    <x v="19"/>
    <x v="0"/>
    <n v="1263"/>
    <n v="1146"/>
    <n v="4978"/>
    <m/>
    <m/>
    <n v="2287"/>
    <n v="1249"/>
    <n v="4937"/>
    <n v="3536"/>
  </r>
  <r>
    <x v="8"/>
    <d v="2018-09-01T00:00:00"/>
    <s v="f. HE19-22"/>
    <x v="20"/>
    <x v="0"/>
    <n v="1263"/>
    <n v="1146"/>
    <n v="5040"/>
    <m/>
    <m/>
    <n v="2287"/>
    <n v="1249"/>
    <n v="5061"/>
    <n v="3536"/>
  </r>
  <r>
    <x v="8"/>
    <d v="2018-09-01T00:00:00"/>
    <s v="f. HE19-22"/>
    <x v="21"/>
    <x v="0"/>
    <n v="1263"/>
    <n v="1146"/>
    <n v="5074"/>
    <m/>
    <m/>
    <n v="2287"/>
    <n v="1249"/>
    <n v="5056"/>
    <n v="3536"/>
  </r>
  <r>
    <x v="8"/>
    <d v="2018-09-01T00:00:00"/>
    <s v="a. HE1-2 &amp; HE23-24"/>
    <x v="22"/>
    <x v="0"/>
    <n v="1215"/>
    <n v="1026"/>
    <n v="5033"/>
    <m/>
    <m/>
    <n v="2501"/>
    <n v="964"/>
    <n v="5025"/>
    <n v="3465"/>
  </r>
  <r>
    <x v="8"/>
    <d v="2018-09-01T00:00:00"/>
    <s v="a. HE1-2 &amp; HE23-24"/>
    <x v="23"/>
    <x v="0"/>
    <n v="1215"/>
    <n v="1026"/>
    <n v="5043"/>
    <m/>
    <m/>
    <n v="2501"/>
    <n v="964"/>
    <n v="5020"/>
    <n v="3465"/>
  </r>
  <r>
    <x v="9"/>
    <d v="2018-10-01T00:00:00"/>
    <s v="a. HE1-2 &amp; HE23-24"/>
    <x v="0"/>
    <x v="0"/>
    <n v="1092"/>
    <n v="1158"/>
    <n v="5052"/>
    <m/>
    <m/>
    <e v="#N/A"/>
    <n v="0"/>
    <e v="#N/A"/>
    <e v="#N/A"/>
  </r>
  <r>
    <x v="9"/>
    <d v="2018-10-01T00:00:00"/>
    <s v="a. HE1-2 &amp; HE23-24"/>
    <x v="1"/>
    <x v="0"/>
    <n v="1092"/>
    <n v="1158"/>
    <n v="5043"/>
    <m/>
    <m/>
    <e v="#N/A"/>
    <n v="0"/>
    <e v="#N/A"/>
    <e v="#N/A"/>
  </r>
  <r>
    <x v="9"/>
    <d v="2018-10-01T00:00:00"/>
    <s v="b. HE3-6"/>
    <x v="2"/>
    <x v="0"/>
    <n v="1517"/>
    <n v="1555"/>
    <n v="5036"/>
    <m/>
    <m/>
    <e v="#N/A"/>
    <n v="0"/>
    <e v="#N/A"/>
    <e v="#N/A"/>
  </r>
  <r>
    <x v="9"/>
    <d v="2018-10-01T00:00:00"/>
    <s v="b. HE3-6"/>
    <x v="3"/>
    <x v="0"/>
    <n v="1517"/>
    <n v="1555"/>
    <n v="5013"/>
    <m/>
    <m/>
    <e v="#N/A"/>
    <n v="0"/>
    <e v="#N/A"/>
    <e v="#N/A"/>
  </r>
  <r>
    <x v="9"/>
    <d v="2018-10-01T00:00:00"/>
    <s v="b. HE3-6"/>
    <x v="4"/>
    <x v="0"/>
    <n v="1517"/>
    <n v="1555"/>
    <n v="4949"/>
    <m/>
    <m/>
    <e v="#N/A"/>
    <n v="0"/>
    <e v="#N/A"/>
    <e v="#N/A"/>
  </r>
  <r>
    <x v="9"/>
    <d v="2018-10-01T00:00:00"/>
    <s v="b. HE3-6"/>
    <x v="5"/>
    <x v="0"/>
    <n v="1517"/>
    <n v="1555"/>
    <n v="4789"/>
    <m/>
    <m/>
    <e v="#N/A"/>
    <n v="0"/>
    <e v="#N/A"/>
    <e v="#N/A"/>
  </r>
  <r>
    <x v="9"/>
    <d v="2018-10-01T00:00:00"/>
    <s v="c. HE7-10"/>
    <x v="6"/>
    <x v="0"/>
    <n v="1858"/>
    <n v="2012"/>
    <n v="4680"/>
    <m/>
    <m/>
    <e v="#N/A"/>
    <n v="0"/>
    <e v="#N/A"/>
    <e v="#N/A"/>
  </r>
  <r>
    <x v="9"/>
    <d v="2018-10-01T00:00:00"/>
    <s v="c. HE7-10"/>
    <x v="7"/>
    <x v="0"/>
    <n v="1858"/>
    <n v="2012"/>
    <n v="4872"/>
    <m/>
    <m/>
    <e v="#N/A"/>
    <n v="0"/>
    <e v="#N/A"/>
    <e v="#N/A"/>
  </r>
  <r>
    <x v="9"/>
    <d v="2018-10-01T00:00:00"/>
    <s v="c. HE7-10"/>
    <x v="8"/>
    <x v="0"/>
    <n v="1858"/>
    <n v="2012"/>
    <n v="4839"/>
    <m/>
    <m/>
    <e v="#N/A"/>
    <n v="0"/>
    <e v="#N/A"/>
    <e v="#N/A"/>
  </r>
  <r>
    <x v="9"/>
    <d v="2018-10-01T00:00:00"/>
    <s v="c. HE7-10"/>
    <x v="9"/>
    <x v="0"/>
    <n v="1858"/>
    <n v="2012"/>
    <n v="4799"/>
    <m/>
    <m/>
    <e v="#N/A"/>
    <n v="0"/>
    <e v="#N/A"/>
    <e v="#N/A"/>
  </r>
  <r>
    <x v="9"/>
    <d v="2018-10-01T00:00:00"/>
    <s v="d. HE11-14"/>
    <x v="10"/>
    <x v="0"/>
    <n v="1694"/>
    <n v="1695"/>
    <n v="4730"/>
    <m/>
    <m/>
    <e v="#N/A"/>
    <n v="0"/>
    <e v="#N/A"/>
    <e v="#N/A"/>
  </r>
  <r>
    <x v="9"/>
    <d v="2018-10-01T00:00:00"/>
    <s v="d. HE11-14"/>
    <x v="11"/>
    <x v="0"/>
    <n v="1694"/>
    <n v="1695"/>
    <n v="4709"/>
    <m/>
    <m/>
    <e v="#N/A"/>
    <n v="0"/>
    <e v="#N/A"/>
    <e v="#N/A"/>
  </r>
  <r>
    <x v="9"/>
    <d v="2018-10-01T00:00:00"/>
    <s v="d. HE11-14"/>
    <x v="12"/>
    <x v="0"/>
    <n v="1694"/>
    <n v="1695"/>
    <n v="4652"/>
    <m/>
    <m/>
    <e v="#N/A"/>
    <n v="0"/>
    <e v="#N/A"/>
    <e v="#N/A"/>
  </r>
  <r>
    <x v="9"/>
    <d v="2018-10-01T00:00:00"/>
    <s v="d. HE11-14"/>
    <x v="13"/>
    <x v="0"/>
    <n v="1694"/>
    <n v="1695"/>
    <n v="4778"/>
    <m/>
    <m/>
    <e v="#N/A"/>
    <n v="0"/>
    <e v="#N/A"/>
    <e v="#N/A"/>
  </r>
  <r>
    <x v="9"/>
    <d v="2018-10-01T00:00:00"/>
    <s v="e. HE15-18"/>
    <x v="14"/>
    <x v="0"/>
    <n v="1366"/>
    <n v="1555"/>
    <n v="4792"/>
    <m/>
    <m/>
    <e v="#N/A"/>
    <n v="0"/>
    <e v="#N/A"/>
    <e v="#N/A"/>
  </r>
  <r>
    <x v="9"/>
    <d v="2018-10-01T00:00:00"/>
    <s v="e. HE15-18"/>
    <x v="15"/>
    <x v="0"/>
    <n v="1366"/>
    <n v="1555"/>
    <n v="4854"/>
    <m/>
    <m/>
    <e v="#N/A"/>
    <n v="0"/>
    <e v="#N/A"/>
    <e v="#N/A"/>
  </r>
  <r>
    <x v="9"/>
    <d v="2018-10-01T00:00:00"/>
    <s v="e. HE15-18"/>
    <x v="16"/>
    <x v="0"/>
    <n v="1366"/>
    <n v="1555"/>
    <n v="4824"/>
    <m/>
    <m/>
    <e v="#N/A"/>
    <n v="0"/>
    <e v="#N/A"/>
    <e v="#N/A"/>
  </r>
  <r>
    <x v="9"/>
    <d v="2018-10-01T00:00:00"/>
    <s v="e. HE15-18"/>
    <x v="17"/>
    <x v="0"/>
    <n v="1366"/>
    <n v="1555"/>
    <n v="4826"/>
    <m/>
    <m/>
    <e v="#N/A"/>
    <n v="0"/>
    <e v="#N/A"/>
    <e v="#N/A"/>
  </r>
  <r>
    <x v="9"/>
    <d v="2018-10-01T00:00:00"/>
    <s v="f. HE19-22"/>
    <x v="18"/>
    <x v="0"/>
    <n v="1231"/>
    <n v="1144"/>
    <n v="4863"/>
    <m/>
    <m/>
    <e v="#N/A"/>
    <n v="0"/>
    <e v="#N/A"/>
    <e v="#N/A"/>
  </r>
  <r>
    <x v="9"/>
    <d v="2018-10-01T00:00:00"/>
    <s v="f. HE19-22"/>
    <x v="19"/>
    <x v="0"/>
    <n v="1231"/>
    <n v="1144"/>
    <n v="4975"/>
    <m/>
    <m/>
    <e v="#N/A"/>
    <n v="0"/>
    <e v="#N/A"/>
    <e v="#N/A"/>
  </r>
  <r>
    <x v="9"/>
    <d v="2018-10-01T00:00:00"/>
    <s v="f. HE19-22"/>
    <x v="20"/>
    <x v="0"/>
    <n v="1231"/>
    <n v="1144"/>
    <n v="4946"/>
    <m/>
    <m/>
    <e v="#N/A"/>
    <n v="0"/>
    <e v="#N/A"/>
    <e v="#N/A"/>
  </r>
  <r>
    <x v="9"/>
    <d v="2018-10-01T00:00:00"/>
    <s v="f. HE19-22"/>
    <x v="21"/>
    <x v="0"/>
    <n v="1231"/>
    <n v="1144"/>
    <n v="5031"/>
    <m/>
    <m/>
    <e v="#N/A"/>
    <n v="0"/>
    <e v="#N/A"/>
    <e v="#N/A"/>
  </r>
  <r>
    <x v="9"/>
    <d v="2018-10-01T00:00:00"/>
    <s v="a. HE1-2 &amp; HE23-24"/>
    <x v="22"/>
    <x v="0"/>
    <n v="1092"/>
    <n v="1158"/>
    <n v="5021"/>
    <m/>
    <m/>
    <e v="#N/A"/>
    <n v="0"/>
    <e v="#N/A"/>
    <e v="#N/A"/>
  </r>
  <r>
    <x v="9"/>
    <d v="2018-10-01T00:00:00"/>
    <s v="a. HE1-2 &amp; HE23-24"/>
    <x v="23"/>
    <x v="0"/>
    <n v="1092"/>
    <n v="1158"/>
    <n v="5049"/>
    <m/>
    <m/>
    <e v="#N/A"/>
    <n v="0"/>
    <e v="#N/A"/>
    <e v="#N/A"/>
  </r>
  <r>
    <x v="10"/>
    <d v="2018-11-01T00:00:00"/>
    <s v="a. HE1-2 &amp; HE23-24"/>
    <x v="0"/>
    <x v="0"/>
    <n v="1252"/>
    <n v="1268"/>
    <n v="5033"/>
    <m/>
    <m/>
    <e v="#N/A"/>
    <n v="0"/>
    <e v="#N/A"/>
    <e v="#N/A"/>
  </r>
  <r>
    <x v="10"/>
    <d v="2018-11-01T00:00:00"/>
    <s v="a. HE1-2 &amp; HE23-24"/>
    <x v="1"/>
    <x v="0"/>
    <n v="1252"/>
    <n v="1268"/>
    <n v="5017"/>
    <m/>
    <m/>
    <e v="#N/A"/>
    <n v="0"/>
    <e v="#N/A"/>
    <e v="#N/A"/>
  </r>
  <r>
    <x v="10"/>
    <d v="2018-11-01T00:00:00"/>
    <s v="b. HE3-6"/>
    <x v="2"/>
    <x v="0"/>
    <n v="1499"/>
    <n v="1347"/>
    <n v="4991"/>
    <m/>
    <m/>
    <e v="#N/A"/>
    <n v="0"/>
    <e v="#N/A"/>
    <e v="#N/A"/>
  </r>
  <r>
    <x v="10"/>
    <d v="2018-11-01T00:00:00"/>
    <s v="b. HE3-6"/>
    <x v="3"/>
    <x v="0"/>
    <n v="1499"/>
    <n v="1347"/>
    <n v="4949"/>
    <m/>
    <m/>
    <e v="#N/A"/>
    <n v="0"/>
    <e v="#N/A"/>
    <e v="#N/A"/>
  </r>
  <r>
    <x v="10"/>
    <d v="2018-11-01T00:00:00"/>
    <s v="b. HE3-6"/>
    <x v="4"/>
    <x v="0"/>
    <n v="1499"/>
    <n v="1347"/>
    <n v="4895"/>
    <m/>
    <m/>
    <e v="#N/A"/>
    <n v="0"/>
    <e v="#N/A"/>
    <e v="#N/A"/>
  </r>
  <r>
    <x v="10"/>
    <d v="2018-11-01T00:00:00"/>
    <s v="b. HE3-6"/>
    <x v="5"/>
    <x v="0"/>
    <n v="1499"/>
    <n v="1347"/>
    <n v="4739"/>
    <m/>
    <m/>
    <e v="#N/A"/>
    <n v="0"/>
    <e v="#N/A"/>
    <e v="#N/A"/>
  </r>
  <r>
    <x v="10"/>
    <d v="2018-11-01T00:00:00"/>
    <s v="c. HE7-10"/>
    <x v="6"/>
    <x v="0"/>
    <n v="1894"/>
    <n v="1854"/>
    <n v="4687"/>
    <m/>
    <m/>
    <e v="#N/A"/>
    <n v="0"/>
    <e v="#N/A"/>
    <e v="#N/A"/>
  </r>
  <r>
    <x v="10"/>
    <d v="2018-11-01T00:00:00"/>
    <s v="c. HE7-10"/>
    <x v="7"/>
    <x v="0"/>
    <n v="1894"/>
    <n v="1854"/>
    <n v="4913"/>
    <m/>
    <m/>
    <e v="#N/A"/>
    <n v="0"/>
    <e v="#N/A"/>
    <e v="#N/A"/>
  </r>
  <r>
    <x v="10"/>
    <d v="2018-11-01T00:00:00"/>
    <s v="c. HE7-10"/>
    <x v="8"/>
    <x v="0"/>
    <n v="1894"/>
    <n v="1854"/>
    <n v="4882"/>
    <m/>
    <m/>
    <e v="#N/A"/>
    <n v="0"/>
    <e v="#N/A"/>
    <e v="#N/A"/>
  </r>
  <r>
    <x v="10"/>
    <d v="2018-11-01T00:00:00"/>
    <s v="c. HE7-10"/>
    <x v="9"/>
    <x v="0"/>
    <n v="1894"/>
    <n v="1854"/>
    <n v="4844"/>
    <m/>
    <m/>
    <e v="#N/A"/>
    <n v="0"/>
    <e v="#N/A"/>
    <e v="#N/A"/>
  </r>
  <r>
    <x v="10"/>
    <d v="2018-11-01T00:00:00"/>
    <s v="d. HE11-14"/>
    <x v="10"/>
    <x v="0"/>
    <n v="1362"/>
    <n v="1508"/>
    <n v="4860"/>
    <m/>
    <m/>
    <e v="#N/A"/>
    <n v="0"/>
    <e v="#N/A"/>
    <e v="#N/A"/>
  </r>
  <r>
    <x v="10"/>
    <d v="2018-11-01T00:00:00"/>
    <s v="d. HE11-14"/>
    <x v="11"/>
    <x v="0"/>
    <n v="1362"/>
    <n v="1508"/>
    <n v="4885"/>
    <m/>
    <m/>
    <e v="#N/A"/>
    <n v="0"/>
    <e v="#N/A"/>
    <e v="#N/A"/>
  </r>
  <r>
    <x v="10"/>
    <d v="2018-11-01T00:00:00"/>
    <s v="d. HE11-14"/>
    <x v="12"/>
    <x v="0"/>
    <n v="1362"/>
    <n v="1508"/>
    <n v="4864"/>
    <m/>
    <m/>
    <e v="#N/A"/>
    <n v="0"/>
    <e v="#N/A"/>
    <e v="#N/A"/>
  </r>
  <r>
    <x v="10"/>
    <d v="2018-11-01T00:00:00"/>
    <s v="d. HE11-14"/>
    <x v="13"/>
    <x v="0"/>
    <n v="1362"/>
    <n v="1508"/>
    <n v="4882"/>
    <m/>
    <m/>
    <e v="#N/A"/>
    <n v="0"/>
    <e v="#N/A"/>
    <e v="#N/A"/>
  </r>
  <r>
    <x v="10"/>
    <d v="2018-11-01T00:00:00"/>
    <s v="e. HE15-18"/>
    <x v="14"/>
    <x v="0"/>
    <n v="1481"/>
    <n v="1782"/>
    <n v="4834"/>
    <m/>
    <m/>
    <e v="#N/A"/>
    <n v="0"/>
    <e v="#N/A"/>
    <e v="#N/A"/>
  </r>
  <r>
    <x v="10"/>
    <d v="2018-11-01T00:00:00"/>
    <s v="e. HE15-18"/>
    <x v="15"/>
    <x v="0"/>
    <n v="1481"/>
    <n v="1782"/>
    <n v="4847"/>
    <m/>
    <m/>
    <e v="#N/A"/>
    <n v="0"/>
    <e v="#N/A"/>
    <e v="#N/A"/>
  </r>
  <r>
    <x v="10"/>
    <d v="2018-11-01T00:00:00"/>
    <s v="e. HE15-18"/>
    <x v="16"/>
    <x v="0"/>
    <n v="1481"/>
    <n v="1782"/>
    <n v="4797"/>
    <m/>
    <m/>
    <e v="#N/A"/>
    <n v="0"/>
    <e v="#N/A"/>
    <e v="#N/A"/>
  </r>
  <r>
    <x v="10"/>
    <d v="2018-11-01T00:00:00"/>
    <s v="e. HE15-18"/>
    <x v="17"/>
    <x v="0"/>
    <n v="1481"/>
    <n v="1782"/>
    <n v="4758"/>
    <m/>
    <m/>
    <e v="#N/A"/>
    <n v="0"/>
    <e v="#N/A"/>
    <e v="#N/A"/>
  </r>
  <r>
    <x v="10"/>
    <d v="2018-11-01T00:00:00"/>
    <s v="f. HE19-22"/>
    <x v="18"/>
    <x v="0"/>
    <n v="1287"/>
    <n v="1294"/>
    <n v="4998"/>
    <m/>
    <m/>
    <e v="#N/A"/>
    <n v="0"/>
    <e v="#N/A"/>
    <e v="#N/A"/>
  </r>
  <r>
    <x v="10"/>
    <d v="2018-11-01T00:00:00"/>
    <s v="f. HE19-22"/>
    <x v="19"/>
    <x v="0"/>
    <n v="1287"/>
    <n v="1294"/>
    <n v="5008"/>
    <m/>
    <m/>
    <e v="#N/A"/>
    <n v="0"/>
    <e v="#N/A"/>
    <e v="#N/A"/>
  </r>
  <r>
    <x v="10"/>
    <d v="2018-11-01T00:00:00"/>
    <s v="f. HE19-22"/>
    <x v="20"/>
    <x v="0"/>
    <n v="1287"/>
    <n v="1294"/>
    <n v="5053"/>
    <m/>
    <m/>
    <e v="#N/A"/>
    <n v="0"/>
    <e v="#N/A"/>
    <e v="#N/A"/>
  </r>
  <r>
    <x v="10"/>
    <d v="2018-11-01T00:00:00"/>
    <s v="f. HE19-22"/>
    <x v="21"/>
    <x v="0"/>
    <n v="1287"/>
    <n v="1294"/>
    <n v="5057"/>
    <m/>
    <m/>
    <e v="#N/A"/>
    <n v="0"/>
    <e v="#N/A"/>
    <e v="#N/A"/>
  </r>
  <r>
    <x v="10"/>
    <d v="2018-11-01T00:00:00"/>
    <s v="a. HE1-2 &amp; HE23-24"/>
    <x v="22"/>
    <x v="0"/>
    <n v="1252"/>
    <n v="1268"/>
    <n v="5050"/>
    <m/>
    <m/>
    <e v="#N/A"/>
    <n v="0"/>
    <e v="#N/A"/>
    <e v="#N/A"/>
  </r>
  <r>
    <x v="10"/>
    <d v="2018-11-01T00:00:00"/>
    <s v="a. HE1-2 &amp; HE23-24"/>
    <x v="23"/>
    <x v="0"/>
    <n v="1252"/>
    <n v="1268"/>
    <n v="5014"/>
    <m/>
    <m/>
    <e v="#N/A"/>
    <n v="0"/>
    <e v="#N/A"/>
    <e v="#N/A"/>
  </r>
  <r>
    <x v="11"/>
    <d v="2018-12-01T00:00:00"/>
    <s v="a. HE1-2 &amp; HE23-24"/>
    <x v="0"/>
    <x v="0"/>
    <n v="1210"/>
    <n v="1047"/>
    <n v="5052"/>
    <m/>
    <m/>
    <e v="#N/A"/>
    <n v="0"/>
    <e v="#N/A"/>
    <e v="#N/A"/>
  </r>
  <r>
    <x v="11"/>
    <d v="2018-12-01T00:00:00"/>
    <s v="a. HE1-2 &amp; HE23-24"/>
    <x v="1"/>
    <x v="0"/>
    <n v="1210"/>
    <n v="1047"/>
    <n v="5016"/>
    <m/>
    <m/>
    <e v="#N/A"/>
    <n v="0"/>
    <e v="#N/A"/>
    <e v="#N/A"/>
  </r>
  <r>
    <x v="11"/>
    <d v="2018-12-01T00:00:00"/>
    <s v="b. HE3-6"/>
    <x v="2"/>
    <x v="0"/>
    <n v="1345"/>
    <n v="1292"/>
    <n v="5020"/>
    <m/>
    <m/>
    <e v="#N/A"/>
    <n v="0"/>
    <e v="#N/A"/>
    <e v="#N/A"/>
  </r>
  <r>
    <x v="11"/>
    <d v="2018-12-01T00:00:00"/>
    <s v="b. HE3-6"/>
    <x v="3"/>
    <x v="0"/>
    <n v="1345"/>
    <n v="1292"/>
    <n v="4967"/>
    <m/>
    <m/>
    <e v="#N/A"/>
    <n v="0"/>
    <e v="#N/A"/>
    <e v="#N/A"/>
  </r>
  <r>
    <x v="11"/>
    <d v="2018-12-01T00:00:00"/>
    <s v="b. HE3-6"/>
    <x v="4"/>
    <x v="0"/>
    <n v="1345"/>
    <n v="1292"/>
    <n v="4882"/>
    <m/>
    <m/>
    <e v="#N/A"/>
    <n v="0"/>
    <e v="#N/A"/>
    <e v="#N/A"/>
  </r>
  <r>
    <x v="11"/>
    <d v="2018-12-01T00:00:00"/>
    <s v="b. HE3-6"/>
    <x v="5"/>
    <x v="0"/>
    <n v="1345"/>
    <n v="1292"/>
    <n v="4694"/>
    <m/>
    <m/>
    <e v="#N/A"/>
    <n v="0"/>
    <e v="#N/A"/>
    <e v="#N/A"/>
  </r>
  <r>
    <x v="11"/>
    <d v="2018-12-01T00:00:00"/>
    <s v="c. HE7-10"/>
    <x v="6"/>
    <x v="0"/>
    <n v="1818"/>
    <n v="1873"/>
    <n v="4617"/>
    <m/>
    <m/>
    <e v="#N/A"/>
    <n v="0"/>
    <e v="#N/A"/>
    <e v="#N/A"/>
  </r>
  <r>
    <x v="11"/>
    <d v="2018-12-01T00:00:00"/>
    <s v="c. HE7-10"/>
    <x v="7"/>
    <x v="0"/>
    <n v="1818"/>
    <n v="1873"/>
    <n v="4899"/>
    <m/>
    <m/>
    <e v="#N/A"/>
    <n v="0"/>
    <e v="#N/A"/>
    <e v="#N/A"/>
  </r>
  <r>
    <x v="11"/>
    <d v="2018-12-01T00:00:00"/>
    <s v="c. HE7-10"/>
    <x v="8"/>
    <x v="0"/>
    <n v="1818"/>
    <n v="1873"/>
    <n v="4941"/>
    <m/>
    <m/>
    <e v="#N/A"/>
    <n v="0"/>
    <e v="#N/A"/>
    <e v="#N/A"/>
  </r>
  <r>
    <x v="11"/>
    <d v="2018-12-01T00:00:00"/>
    <s v="c. HE7-10"/>
    <x v="9"/>
    <x v="0"/>
    <n v="1818"/>
    <n v="1873"/>
    <n v="4931"/>
    <m/>
    <m/>
    <e v="#N/A"/>
    <n v="0"/>
    <e v="#N/A"/>
    <e v="#N/A"/>
  </r>
  <r>
    <x v="11"/>
    <d v="2018-12-01T00:00:00"/>
    <s v="d. HE11-14"/>
    <x v="10"/>
    <x v="0"/>
    <n v="1633"/>
    <n v="1637"/>
    <n v="4851"/>
    <m/>
    <m/>
    <e v="#N/A"/>
    <n v="0"/>
    <e v="#N/A"/>
    <e v="#N/A"/>
  </r>
  <r>
    <x v="11"/>
    <d v="2018-12-01T00:00:00"/>
    <s v="d. HE11-14"/>
    <x v="11"/>
    <x v="0"/>
    <n v="1633"/>
    <n v="1637"/>
    <n v="4871"/>
    <m/>
    <m/>
    <e v="#N/A"/>
    <n v="0"/>
    <e v="#N/A"/>
    <e v="#N/A"/>
  </r>
  <r>
    <x v="11"/>
    <d v="2018-12-01T00:00:00"/>
    <s v="d. HE11-14"/>
    <x v="12"/>
    <x v="0"/>
    <n v="1633"/>
    <n v="1637"/>
    <n v="4918"/>
    <m/>
    <m/>
    <e v="#N/A"/>
    <n v="0"/>
    <e v="#N/A"/>
    <e v="#N/A"/>
  </r>
  <r>
    <x v="11"/>
    <d v="2018-12-01T00:00:00"/>
    <s v="d. HE11-14"/>
    <x v="13"/>
    <x v="0"/>
    <n v="1633"/>
    <n v="1637"/>
    <n v="4906"/>
    <m/>
    <m/>
    <e v="#N/A"/>
    <n v="0"/>
    <e v="#N/A"/>
    <e v="#N/A"/>
  </r>
  <r>
    <x v="11"/>
    <d v="2018-12-01T00:00:00"/>
    <s v="e. HE15-18"/>
    <x v="14"/>
    <x v="0"/>
    <n v="1867"/>
    <n v="1936"/>
    <n v="4891"/>
    <m/>
    <m/>
    <e v="#N/A"/>
    <n v="0"/>
    <e v="#N/A"/>
    <e v="#N/A"/>
  </r>
  <r>
    <x v="11"/>
    <d v="2018-12-01T00:00:00"/>
    <s v="e. HE15-18"/>
    <x v="15"/>
    <x v="0"/>
    <n v="1867"/>
    <n v="1936"/>
    <n v="4895"/>
    <m/>
    <m/>
    <e v="#N/A"/>
    <n v="0"/>
    <e v="#N/A"/>
    <e v="#N/A"/>
  </r>
  <r>
    <x v="11"/>
    <d v="2018-12-01T00:00:00"/>
    <s v="e. HE15-18"/>
    <x v="16"/>
    <x v="0"/>
    <n v="1867"/>
    <n v="1936"/>
    <n v="4724"/>
    <m/>
    <m/>
    <e v="#N/A"/>
    <n v="0"/>
    <e v="#N/A"/>
    <e v="#N/A"/>
  </r>
  <r>
    <x v="11"/>
    <d v="2018-12-01T00:00:00"/>
    <s v="e. HE15-18"/>
    <x v="17"/>
    <x v="0"/>
    <n v="1867"/>
    <n v="1936"/>
    <n v="4643"/>
    <m/>
    <m/>
    <e v="#N/A"/>
    <n v="0"/>
    <e v="#N/A"/>
    <e v="#N/A"/>
  </r>
  <r>
    <x v="11"/>
    <d v="2018-12-01T00:00:00"/>
    <s v="f. HE19-22"/>
    <x v="18"/>
    <x v="0"/>
    <n v="1338"/>
    <n v="1281"/>
    <n v="4921"/>
    <m/>
    <m/>
    <e v="#N/A"/>
    <n v="0"/>
    <e v="#N/A"/>
    <e v="#N/A"/>
  </r>
  <r>
    <x v="11"/>
    <d v="2018-12-01T00:00:00"/>
    <s v="f. HE19-22"/>
    <x v="19"/>
    <x v="0"/>
    <n v="1338"/>
    <n v="1281"/>
    <n v="5022"/>
    <m/>
    <m/>
    <e v="#N/A"/>
    <n v="0"/>
    <e v="#N/A"/>
    <e v="#N/A"/>
  </r>
  <r>
    <x v="11"/>
    <d v="2018-12-01T00:00:00"/>
    <s v="f. HE19-22"/>
    <x v="20"/>
    <x v="0"/>
    <n v="1338"/>
    <n v="1281"/>
    <n v="5062"/>
    <m/>
    <m/>
    <e v="#N/A"/>
    <n v="0"/>
    <e v="#N/A"/>
    <e v="#N/A"/>
  </r>
  <r>
    <x v="11"/>
    <d v="2018-12-01T00:00:00"/>
    <s v="f. HE19-22"/>
    <x v="21"/>
    <x v="0"/>
    <n v="1338"/>
    <n v="1281"/>
    <n v="5057"/>
    <m/>
    <m/>
    <e v="#N/A"/>
    <n v="0"/>
    <e v="#N/A"/>
    <e v="#N/A"/>
  </r>
  <r>
    <x v="11"/>
    <d v="2018-12-01T00:00:00"/>
    <s v="a. HE1-2 &amp; HE23-24"/>
    <x v="22"/>
    <x v="0"/>
    <n v="1210"/>
    <n v="1047"/>
    <n v="5073"/>
    <m/>
    <m/>
    <e v="#N/A"/>
    <n v="0"/>
    <e v="#N/A"/>
    <e v="#N/A"/>
  </r>
  <r>
    <x v="11"/>
    <d v="2018-12-01T00:00:00"/>
    <s v="a. HE1-2 &amp; HE23-24"/>
    <x v="23"/>
    <x v="0"/>
    <n v="1210"/>
    <n v="1047"/>
    <n v="5081"/>
    <m/>
    <m/>
    <e v="#N/A"/>
    <n v="0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7B567D-66BA-4916-9F96-4E346DCE2219}" name="PivotTable3" cacheId="0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compact="0" compactData="0" multipleFieldFilters="0">
  <location ref="P50:T134" firstHeaderRow="0" firstDataRow="1" firstDataCol="2" rowPageCount="1" colPageCount="1"/>
  <pivotFields count="14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4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 1" fld="8" subtotal="max" baseField="2" baseItem="0"/>
    <dataField name="Max of Delta-2" fld="9" subtotal="max" baseField="2" baseItem="2"/>
    <dataField name="Max of Delta-3" fld="10" subtotal="max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02E8F6-236B-4465-97A1-D8CAA36C4D04}" name="PivotTable2" cacheId="3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48">
  <location ref="P32:U44" firstHeaderRow="0" firstDataRow="1" firstDataCol="1" rowPageCount="1" colPageCount="1"/>
  <pivotFields count="14">
    <pivotField axis="axisRow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4" hier="-1"/>
  </pageFields>
  <dataFields count="5">
    <dataField name="2021 (Dec 2020 Posting)" fld="6" subtotal="average" baseField="0" baseItem="0"/>
    <dataField name="2021 (Intra Year Postings)" fld="7" subtotal="average" baseField="0" baseItem="316737792"/>
    <dataField name="2022 (Dec 2020 Method)" fld="11" subtotal="average" baseField="0" baseItem="1"/>
    <dataField name="2022 (Proposed)" fld="13" subtotal="average" baseField="0" baseItem="1"/>
    <dataField name="2022 (6500 Method)" fld="12" subtotal="average" baseField="0" baseItem="1"/>
  </dataFields>
  <formats count="1">
    <format dxfId="5">
      <pivotArea outline="0" collapsedLevelsAreSubtotals="1" fieldPosition="0"/>
    </format>
  </formats>
  <chartFormats count="55">
    <chartFormat chart="0" format="2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3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38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9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" format="4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7" format="4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7" format="43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1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1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1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5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5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5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6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6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3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3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4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4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4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4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6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6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6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6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6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7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7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7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FB4E3-8888-437A-9891-7701290B0365}" name="PivotTable1" cacheId="30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outline="1" outlineData="1" multipleFieldFilters="0" chartFormat="115">
  <location ref="P4:U28" firstHeaderRow="0" firstDataRow="1" firstDataCol="1" rowPageCount="2" colPageCount="1"/>
  <pivotFields count="14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2">
    <pageField fld="0" hier="-1"/>
    <pageField fld="4" hier="-1"/>
  </pageFields>
  <dataFields count="5">
    <dataField name="2021 (Intra year Postings)" fld="7" subtotal="average" baseField="0" baseItem="316737792"/>
    <dataField name="2021 (Dec 2020 Posting)" fld="6" subtotal="average" baseField="0" baseItem="316737792"/>
    <dataField name="2022 (Dec 2020 Method)" fld="11" subtotal="max" baseField="3" baseItem="10"/>
    <dataField name="2022 (Proposed)" fld="13" subtotal="max" baseField="3" baseItem="10"/>
    <dataField name="2022 (6500 Method)" fld="12" subtotal="max" baseField="3" baseItem="10"/>
  </dataFields>
  <chartFormats count="8">
    <chartFormat chart="0" format="4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7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8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49">
      <pivotArea type="data" outline="0" fieldPosition="0">
        <references count="2">
          <reference field="4294967294" count="1" selected="0">
            <x v="1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zoomScale="70" zoomScaleNormal="70" workbookViewId="0">
      <selection activeCell="P11" sqref="P11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1"/>
  <sheetViews>
    <sheetView zoomScale="70" zoomScaleNormal="70" workbookViewId="0">
      <selection activeCell="K3" sqref="K3:K26"/>
    </sheetView>
  </sheetViews>
  <sheetFormatPr defaultRowHeight="14.5" x14ac:dyDescent="0.35"/>
  <sheetData>
    <row r="1" spans="1:19" ht="18.5" x14ac:dyDescent="0.45">
      <c r="D1" s="1"/>
      <c r="E1" s="1" t="s">
        <v>28</v>
      </c>
      <c r="F1" s="1"/>
      <c r="G1" s="1"/>
      <c r="H1" s="1"/>
      <c r="I1" s="1"/>
      <c r="K1" s="22" t="s">
        <v>77</v>
      </c>
      <c r="L1" s="22"/>
      <c r="M1" s="22"/>
      <c r="N1" s="22"/>
      <c r="O1" s="22"/>
      <c r="P1" s="22" t="s">
        <v>76</v>
      </c>
      <c r="Q1" s="22"/>
      <c r="R1" s="22"/>
      <c r="S1" s="22"/>
    </row>
    <row r="2" spans="1:1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58</v>
      </c>
      <c r="I2" s="2" t="s">
        <v>59</v>
      </c>
      <c r="J2" s="2" t="s">
        <v>8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9</v>
      </c>
      <c r="Q2" s="2" t="s">
        <v>10</v>
      </c>
      <c r="R2" s="2" t="s">
        <v>11</v>
      </c>
      <c r="S2" s="2" t="s">
        <v>12</v>
      </c>
    </row>
    <row r="3" spans="1:19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3835</v>
      </c>
      <c r="J3" s="10">
        <v>3817</v>
      </c>
      <c r="K3" s="10">
        <v>1183</v>
      </c>
      <c r="L3" s="10">
        <v>1026</v>
      </c>
      <c r="M3" s="10">
        <v>1158</v>
      </c>
      <c r="N3" s="10">
        <v>1268</v>
      </c>
      <c r="O3" s="10">
        <v>1047</v>
      </c>
      <c r="P3" s="18">
        <v>5038</v>
      </c>
      <c r="Q3" s="18">
        <v>5052</v>
      </c>
      <c r="R3" s="18">
        <v>5033</v>
      </c>
      <c r="S3" s="18">
        <v>5052</v>
      </c>
    </row>
    <row r="4" spans="1:19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3876</v>
      </c>
      <c r="J4" s="4">
        <v>3923</v>
      </c>
      <c r="K4" s="4">
        <v>1183</v>
      </c>
      <c r="L4" s="4">
        <v>1026</v>
      </c>
      <c r="M4" s="4">
        <v>1158</v>
      </c>
      <c r="N4" s="4">
        <v>1268</v>
      </c>
      <c r="O4" s="4">
        <v>1047</v>
      </c>
      <c r="P4" s="19">
        <v>5067</v>
      </c>
      <c r="Q4" s="19">
        <v>5043</v>
      </c>
      <c r="R4" s="19">
        <v>5017</v>
      </c>
      <c r="S4" s="19">
        <v>5016</v>
      </c>
    </row>
    <row r="5" spans="1:19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3789</v>
      </c>
      <c r="J5" s="10">
        <v>3891</v>
      </c>
      <c r="K5" s="10">
        <v>1409</v>
      </c>
      <c r="L5" s="10">
        <v>1255</v>
      </c>
      <c r="M5" s="10">
        <v>1555</v>
      </c>
      <c r="N5" s="10">
        <v>1347</v>
      </c>
      <c r="O5" s="10">
        <v>1292</v>
      </c>
      <c r="P5" s="18">
        <v>5046</v>
      </c>
      <c r="Q5" s="18">
        <v>5036</v>
      </c>
      <c r="R5" s="18">
        <v>4991</v>
      </c>
      <c r="S5" s="18">
        <v>5020</v>
      </c>
    </row>
    <row r="6" spans="1:19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3756</v>
      </c>
      <c r="J6" s="4">
        <v>3838</v>
      </c>
      <c r="K6" s="4">
        <v>1409</v>
      </c>
      <c r="L6" s="4">
        <v>1255</v>
      </c>
      <c r="M6" s="4">
        <v>1555</v>
      </c>
      <c r="N6" s="4">
        <v>1347</v>
      </c>
      <c r="O6" s="4">
        <v>1292</v>
      </c>
      <c r="P6" s="19">
        <v>5027</v>
      </c>
      <c r="Q6" s="19">
        <v>5013</v>
      </c>
      <c r="R6" s="19">
        <v>4949</v>
      </c>
      <c r="S6" s="19">
        <v>4967</v>
      </c>
    </row>
    <row r="7" spans="1:19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3712</v>
      </c>
      <c r="J7" s="4">
        <v>3792</v>
      </c>
      <c r="K7" s="4">
        <v>1409</v>
      </c>
      <c r="L7" s="4">
        <v>1255</v>
      </c>
      <c r="M7" s="4">
        <v>1555</v>
      </c>
      <c r="N7" s="4">
        <v>1347</v>
      </c>
      <c r="O7" s="4">
        <v>1292</v>
      </c>
      <c r="P7" s="19">
        <v>4953</v>
      </c>
      <c r="Q7" s="19">
        <v>4949</v>
      </c>
      <c r="R7" s="19">
        <v>4895</v>
      </c>
      <c r="S7" s="19">
        <v>4882</v>
      </c>
    </row>
    <row r="8" spans="1:19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3631</v>
      </c>
      <c r="J8" s="4">
        <v>3656</v>
      </c>
      <c r="K8" s="4">
        <v>1409</v>
      </c>
      <c r="L8" s="4">
        <v>1255</v>
      </c>
      <c r="M8" s="4">
        <v>1555</v>
      </c>
      <c r="N8" s="4">
        <v>1347</v>
      </c>
      <c r="O8" s="4">
        <v>1292</v>
      </c>
      <c r="P8" s="19">
        <v>4818</v>
      </c>
      <c r="Q8" s="19">
        <v>4789</v>
      </c>
      <c r="R8" s="19">
        <v>4739</v>
      </c>
      <c r="S8" s="19">
        <v>4694</v>
      </c>
    </row>
    <row r="9" spans="1:19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0">
        <v>3676</v>
      </c>
      <c r="J9" s="10">
        <v>3646</v>
      </c>
      <c r="K9" s="10">
        <v>1607</v>
      </c>
      <c r="L9" s="10">
        <v>1633</v>
      </c>
      <c r="M9" s="10">
        <v>2012</v>
      </c>
      <c r="N9" s="10">
        <v>1854</v>
      </c>
      <c r="O9" s="10">
        <v>1873</v>
      </c>
      <c r="P9" s="18">
        <v>4718</v>
      </c>
      <c r="Q9" s="18">
        <v>4680</v>
      </c>
      <c r="R9" s="18">
        <v>4687</v>
      </c>
      <c r="S9" s="18">
        <v>4617</v>
      </c>
    </row>
    <row r="10" spans="1:19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4">
        <v>3661</v>
      </c>
      <c r="J10" s="4">
        <v>3756</v>
      </c>
      <c r="K10" s="4">
        <v>1607</v>
      </c>
      <c r="L10" s="4">
        <v>1633</v>
      </c>
      <c r="M10" s="4">
        <v>2012</v>
      </c>
      <c r="N10" s="4">
        <v>1854</v>
      </c>
      <c r="O10" s="4">
        <v>1873</v>
      </c>
      <c r="P10" s="19">
        <v>4863</v>
      </c>
      <c r="Q10" s="19">
        <v>4872</v>
      </c>
      <c r="R10" s="19">
        <v>4913</v>
      </c>
      <c r="S10" s="19">
        <v>4899</v>
      </c>
    </row>
    <row r="11" spans="1:19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4">
        <v>3609</v>
      </c>
      <c r="J11" s="4">
        <v>3684</v>
      </c>
      <c r="K11" s="4">
        <v>1607</v>
      </c>
      <c r="L11" s="4">
        <v>1633</v>
      </c>
      <c r="M11" s="4">
        <v>2012</v>
      </c>
      <c r="N11" s="4">
        <v>1854</v>
      </c>
      <c r="O11" s="4">
        <v>1873</v>
      </c>
      <c r="P11" s="19">
        <v>4789</v>
      </c>
      <c r="Q11" s="19">
        <v>4839</v>
      </c>
      <c r="R11" s="19">
        <v>4882</v>
      </c>
      <c r="S11" s="19">
        <v>4941</v>
      </c>
    </row>
    <row r="12" spans="1:19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4">
        <v>3521</v>
      </c>
      <c r="J12" s="4">
        <v>3615</v>
      </c>
      <c r="K12" s="4">
        <v>1607</v>
      </c>
      <c r="L12" s="4">
        <v>1633</v>
      </c>
      <c r="M12" s="4">
        <v>2012</v>
      </c>
      <c r="N12" s="4">
        <v>1854</v>
      </c>
      <c r="O12" s="4">
        <v>1873</v>
      </c>
      <c r="P12" s="19">
        <v>4708</v>
      </c>
      <c r="Q12" s="19">
        <v>4799</v>
      </c>
      <c r="R12" s="19">
        <v>4844</v>
      </c>
      <c r="S12" s="19">
        <v>4931</v>
      </c>
    </row>
    <row r="13" spans="1:19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0">
        <v>3628</v>
      </c>
      <c r="J13" s="10">
        <v>3582</v>
      </c>
      <c r="K13" s="10">
        <v>1814</v>
      </c>
      <c r="L13" s="10">
        <v>2031</v>
      </c>
      <c r="M13" s="10">
        <v>1695</v>
      </c>
      <c r="N13" s="10">
        <v>1508</v>
      </c>
      <c r="O13" s="10">
        <v>1637</v>
      </c>
      <c r="P13" s="18">
        <v>4692</v>
      </c>
      <c r="Q13" s="18">
        <v>4730</v>
      </c>
      <c r="R13" s="18">
        <v>4860</v>
      </c>
      <c r="S13" s="18">
        <v>4851</v>
      </c>
    </row>
    <row r="14" spans="1:19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4">
        <v>3631</v>
      </c>
      <c r="J14" s="4">
        <v>3607</v>
      </c>
      <c r="K14" s="4">
        <v>1814</v>
      </c>
      <c r="L14" s="4">
        <v>2031</v>
      </c>
      <c r="M14" s="4">
        <v>1695</v>
      </c>
      <c r="N14" s="4">
        <v>1508</v>
      </c>
      <c r="O14" s="4">
        <v>1637</v>
      </c>
      <c r="P14" s="19">
        <v>4669</v>
      </c>
      <c r="Q14" s="19">
        <v>4709</v>
      </c>
      <c r="R14" s="19">
        <v>4885</v>
      </c>
      <c r="S14" s="19">
        <v>4871</v>
      </c>
    </row>
    <row r="15" spans="1:19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4">
        <v>3709</v>
      </c>
      <c r="J15" s="4">
        <v>3679</v>
      </c>
      <c r="K15" s="4">
        <v>1814</v>
      </c>
      <c r="L15" s="4">
        <v>2031</v>
      </c>
      <c r="M15" s="4">
        <v>1695</v>
      </c>
      <c r="N15" s="4">
        <v>1508</v>
      </c>
      <c r="O15" s="4">
        <v>1637</v>
      </c>
      <c r="P15" s="19">
        <v>4705</v>
      </c>
      <c r="Q15" s="19">
        <v>4652</v>
      </c>
      <c r="R15" s="19">
        <v>4864</v>
      </c>
      <c r="S15" s="19">
        <v>4918</v>
      </c>
    </row>
    <row r="16" spans="1:19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4">
        <v>3753</v>
      </c>
      <c r="J16" s="4">
        <v>3733</v>
      </c>
      <c r="K16" s="4">
        <v>1814</v>
      </c>
      <c r="L16" s="4">
        <v>2031</v>
      </c>
      <c r="M16" s="4">
        <v>1695</v>
      </c>
      <c r="N16" s="4">
        <v>1508</v>
      </c>
      <c r="O16" s="4">
        <v>1637</v>
      </c>
      <c r="P16" s="19">
        <v>4753</v>
      </c>
      <c r="Q16" s="19">
        <v>4778</v>
      </c>
      <c r="R16" s="19">
        <v>4882</v>
      </c>
      <c r="S16" s="19">
        <v>4906</v>
      </c>
    </row>
    <row r="17" spans="1:19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0">
        <v>3328</v>
      </c>
      <c r="J17" s="10">
        <v>3266</v>
      </c>
      <c r="K17" s="10">
        <v>1385</v>
      </c>
      <c r="L17" s="10">
        <v>1437</v>
      </c>
      <c r="M17" s="10">
        <v>1555</v>
      </c>
      <c r="N17" s="10">
        <v>1782</v>
      </c>
      <c r="O17" s="10">
        <v>1936</v>
      </c>
      <c r="P17" s="18">
        <v>4805</v>
      </c>
      <c r="Q17" s="18">
        <v>4792</v>
      </c>
      <c r="R17" s="18">
        <v>4834</v>
      </c>
      <c r="S17" s="18">
        <v>4891</v>
      </c>
    </row>
    <row r="18" spans="1:19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4">
        <v>3382</v>
      </c>
      <c r="J18" s="4">
        <v>3343</v>
      </c>
      <c r="K18" s="4">
        <v>1385</v>
      </c>
      <c r="L18" s="4">
        <v>1437</v>
      </c>
      <c r="M18" s="4">
        <v>1555</v>
      </c>
      <c r="N18" s="4">
        <v>1782</v>
      </c>
      <c r="O18" s="4">
        <v>1936</v>
      </c>
      <c r="P18" s="19">
        <v>4830</v>
      </c>
      <c r="Q18" s="19">
        <v>4854</v>
      </c>
      <c r="R18" s="19">
        <v>4847</v>
      </c>
      <c r="S18" s="19">
        <v>4895</v>
      </c>
    </row>
    <row r="19" spans="1:19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4">
        <v>3405</v>
      </c>
      <c r="J19" s="4">
        <v>3386</v>
      </c>
      <c r="K19" s="4">
        <v>1385</v>
      </c>
      <c r="L19" s="4">
        <v>1437</v>
      </c>
      <c r="M19" s="4">
        <v>1555</v>
      </c>
      <c r="N19" s="4">
        <v>1782</v>
      </c>
      <c r="O19" s="4">
        <v>1936</v>
      </c>
      <c r="P19" s="19">
        <v>4877</v>
      </c>
      <c r="Q19" s="19">
        <v>4824</v>
      </c>
      <c r="R19" s="19">
        <v>4797</v>
      </c>
      <c r="S19" s="19">
        <v>4724</v>
      </c>
    </row>
    <row r="20" spans="1:19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4">
        <v>3411</v>
      </c>
      <c r="J20" s="4">
        <v>3442</v>
      </c>
      <c r="K20" s="4">
        <v>1385</v>
      </c>
      <c r="L20" s="4">
        <v>1437</v>
      </c>
      <c r="M20" s="4">
        <v>1555</v>
      </c>
      <c r="N20" s="4">
        <v>1782</v>
      </c>
      <c r="O20" s="4">
        <v>1936</v>
      </c>
      <c r="P20" s="19">
        <v>4904</v>
      </c>
      <c r="Q20" s="19">
        <v>4826</v>
      </c>
      <c r="R20" s="19">
        <v>4758</v>
      </c>
      <c r="S20" s="19">
        <v>4643</v>
      </c>
    </row>
    <row r="21" spans="1:19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0">
        <v>3461</v>
      </c>
      <c r="J21" s="10">
        <v>3443</v>
      </c>
      <c r="K21" s="10">
        <v>1230</v>
      </c>
      <c r="L21" s="10">
        <v>1146</v>
      </c>
      <c r="M21" s="10">
        <v>1144</v>
      </c>
      <c r="N21" s="10">
        <v>1294</v>
      </c>
      <c r="O21" s="10">
        <v>1281</v>
      </c>
      <c r="P21" s="18">
        <v>4905</v>
      </c>
      <c r="Q21" s="18">
        <v>4863</v>
      </c>
      <c r="R21" s="18">
        <v>4998</v>
      </c>
      <c r="S21" s="18">
        <v>4921</v>
      </c>
    </row>
    <row r="22" spans="1:19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4">
        <v>3501</v>
      </c>
      <c r="J22" s="4">
        <v>3414</v>
      </c>
      <c r="K22" s="4">
        <v>1230</v>
      </c>
      <c r="L22" s="4">
        <v>1146</v>
      </c>
      <c r="M22" s="4">
        <v>1144</v>
      </c>
      <c r="N22" s="4">
        <v>1294</v>
      </c>
      <c r="O22" s="4">
        <v>1281</v>
      </c>
      <c r="P22" s="19">
        <v>4978</v>
      </c>
      <c r="Q22" s="19">
        <v>4975</v>
      </c>
      <c r="R22" s="19">
        <v>5008</v>
      </c>
      <c r="S22" s="19">
        <v>5022</v>
      </c>
    </row>
    <row r="23" spans="1:19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4">
        <v>3484</v>
      </c>
      <c r="J23" s="4">
        <v>3498</v>
      </c>
      <c r="K23" s="4">
        <v>1230</v>
      </c>
      <c r="L23" s="4">
        <v>1146</v>
      </c>
      <c r="M23" s="4">
        <v>1144</v>
      </c>
      <c r="N23" s="4">
        <v>1294</v>
      </c>
      <c r="O23" s="4">
        <v>1281</v>
      </c>
      <c r="P23" s="19">
        <v>5040</v>
      </c>
      <c r="Q23" s="19">
        <v>4946</v>
      </c>
      <c r="R23" s="19">
        <v>5053</v>
      </c>
      <c r="S23" s="19">
        <v>5062</v>
      </c>
    </row>
    <row r="24" spans="1:19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4">
        <v>3552</v>
      </c>
      <c r="J24" s="4">
        <v>3583</v>
      </c>
      <c r="K24" s="4">
        <v>1230</v>
      </c>
      <c r="L24" s="4">
        <v>1146</v>
      </c>
      <c r="M24" s="4">
        <v>1144</v>
      </c>
      <c r="N24" s="4">
        <v>1294</v>
      </c>
      <c r="O24" s="4">
        <v>1281</v>
      </c>
      <c r="P24" s="19">
        <v>5074</v>
      </c>
      <c r="Q24" s="19">
        <v>5031</v>
      </c>
      <c r="R24" s="19">
        <v>5057</v>
      </c>
      <c r="S24" s="19">
        <v>5057</v>
      </c>
    </row>
    <row r="25" spans="1:19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3813</v>
      </c>
      <c r="J25" s="10">
        <v>3906</v>
      </c>
      <c r="K25" s="10">
        <v>1183</v>
      </c>
      <c r="L25" s="10">
        <v>1026</v>
      </c>
      <c r="M25" s="10">
        <v>1158</v>
      </c>
      <c r="N25" s="10">
        <v>1268</v>
      </c>
      <c r="O25" s="10">
        <v>1047</v>
      </c>
      <c r="P25" s="18">
        <v>5033</v>
      </c>
      <c r="Q25" s="18">
        <v>5021</v>
      </c>
      <c r="R25" s="18">
        <v>5050</v>
      </c>
      <c r="S25" s="18">
        <v>5073</v>
      </c>
    </row>
    <row r="26" spans="1:19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3922</v>
      </c>
      <c r="J26" s="4">
        <v>3896</v>
      </c>
      <c r="K26" s="4">
        <v>1183</v>
      </c>
      <c r="L26" s="4">
        <v>1026</v>
      </c>
      <c r="M26" s="4">
        <v>1158</v>
      </c>
      <c r="N26" s="4">
        <v>1268</v>
      </c>
      <c r="O26" s="4">
        <v>1047</v>
      </c>
      <c r="P26" s="19">
        <v>5043</v>
      </c>
      <c r="Q26" s="19">
        <v>5049</v>
      </c>
      <c r="R26" s="19">
        <v>5014</v>
      </c>
      <c r="S26" s="19">
        <v>5081</v>
      </c>
    </row>
    <row r="27" spans="1:19" ht="18.5" x14ac:dyDescent="0.35">
      <c r="A27" s="3" t="s">
        <v>13</v>
      </c>
      <c r="B27" s="5">
        <f t="shared" ref="B27:S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87046</v>
      </c>
      <c r="J27" s="5">
        <f t="shared" si="0"/>
        <v>87396</v>
      </c>
      <c r="K27" s="5"/>
      <c r="L27" s="5"/>
      <c r="M27" s="5"/>
      <c r="N27" s="5"/>
      <c r="O27" s="5"/>
      <c r="P27" s="5">
        <f t="shared" si="0"/>
        <v>117335</v>
      </c>
      <c r="Q27" s="5">
        <f t="shared" si="0"/>
        <v>117122</v>
      </c>
      <c r="R27" s="5">
        <f t="shared" si="0"/>
        <v>117857</v>
      </c>
      <c r="S27" s="5">
        <f t="shared" si="0"/>
        <v>117934</v>
      </c>
    </row>
    <row r="28" spans="1:19" x14ac:dyDescent="0.35">
      <c r="B28" s="4">
        <f>AVERAGE(B3:B26)</f>
        <v>1534.8333333333333</v>
      </c>
      <c r="C28" s="4">
        <f t="shared" ref="C28:S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/>
      <c r="J28" s="4">
        <f t="shared" si="1"/>
        <v>3641.5</v>
      </c>
      <c r="K28" s="4"/>
      <c r="L28" s="4"/>
      <c r="M28" s="4"/>
      <c r="N28" s="4"/>
      <c r="O28" s="4"/>
      <c r="P28" s="4">
        <f t="shared" si="1"/>
        <v>4888.958333333333</v>
      </c>
      <c r="Q28" s="4">
        <f t="shared" si="1"/>
        <v>4880.083333333333</v>
      </c>
      <c r="R28" s="4">
        <f t="shared" si="1"/>
        <v>4910.708333333333</v>
      </c>
      <c r="S28" s="4">
        <f t="shared" si="1"/>
        <v>4913.916666666667</v>
      </c>
    </row>
    <row r="31" spans="1:19" ht="18.5" x14ac:dyDescent="0.45">
      <c r="A31" s="1" t="s">
        <v>43</v>
      </c>
    </row>
  </sheetData>
  <mergeCells count="2">
    <mergeCell ref="P1:S1"/>
    <mergeCell ref="K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5D684-DF31-4E34-853E-81071B9A1ED5}">
  <dimension ref="A1:AC53"/>
  <sheetViews>
    <sheetView topLeftCell="A16" workbookViewId="0">
      <selection activeCell="J3" sqref="J3:J26"/>
    </sheetView>
  </sheetViews>
  <sheetFormatPr defaultRowHeight="14.5" x14ac:dyDescent="0.35"/>
  <cols>
    <col min="16" max="48" width="0" hidden="1" customWidth="1"/>
  </cols>
  <sheetData>
    <row r="1" spans="1:29" ht="18.5" x14ac:dyDescent="0.45">
      <c r="D1" s="1"/>
      <c r="E1" s="1" t="s">
        <v>44</v>
      </c>
      <c r="F1" s="1"/>
      <c r="G1" s="1"/>
      <c r="H1" s="1"/>
      <c r="T1" s="1"/>
      <c r="U1" s="1" t="s">
        <v>67</v>
      </c>
      <c r="V1" s="1"/>
      <c r="W1" s="1"/>
      <c r="X1" s="1"/>
    </row>
    <row r="2" spans="1:2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Q2" s="2" t="s">
        <v>0</v>
      </c>
      <c r="R2" s="2" t="s">
        <v>1</v>
      </c>
      <c r="S2" s="2" t="s">
        <v>2</v>
      </c>
      <c r="T2" s="2" t="s">
        <v>3</v>
      </c>
      <c r="U2" s="2" t="s">
        <v>4</v>
      </c>
      <c r="V2" s="2" t="s">
        <v>5</v>
      </c>
      <c r="W2" s="2" t="s">
        <v>6</v>
      </c>
      <c r="X2" s="2" t="s">
        <v>7</v>
      </c>
      <c r="Y2" s="2" t="s">
        <v>8</v>
      </c>
      <c r="Z2" s="2" t="s">
        <v>9</v>
      </c>
      <c r="AA2" s="2" t="s">
        <v>10</v>
      </c>
      <c r="AB2" s="2" t="s">
        <v>11</v>
      </c>
      <c r="AC2" s="2" t="s">
        <v>12</v>
      </c>
    </row>
    <row r="3" spans="1:29" ht="18.5" x14ac:dyDescent="0.35">
      <c r="A3" s="3">
        <v>1</v>
      </c>
      <c r="B3" s="10">
        <v>1323</v>
      </c>
      <c r="C3" s="10">
        <v>1565</v>
      </c>
      <c r="D3" s="10">
        <v>1293</v>
      </c>
      <c r="E3" s="10">
        <v>1763</v>
      </c>
      <c r="F3" s="10">
        <v>1795</v>
      </c>
      <c r="G3" s="10">
        <v>1499</v>
      </c>
      <c r="H3" s="10">
        <v>1358</v>
      </c>
      <c r="I3" s="10">
        <v>1494</v>
      </c>
      <c r="J3" s="10">
        <v>964</v>
      </c>
      <c r="K3" s="11"/>
      <c r="L3" s="10"/>
      <c r="M3" s="10"/>
      <c r="N3" s="4"/>
      <c r="O3" s="4"/>
      <c r="Q3" s="3">
        <v>1</v>
      </c>
      <c r="R3" s="10">
        <v>1323</v>
      </c>
      <c r="S3" s="10">
        <v>1565</v>
      </c>
      <c r="T3" s="10">
        <v>1293</v>
      </c>
      <c r="U3" s="10">
        <v>1763</v>
      </c>
      <c r="V3" s="10">
        <v>1795</v>
      </c>
      <c r="W3" s="10">
        <v>1499</v>
      </c>
      <c r="X3" s="10">
        <v>1358</v>
      </c>
      <c r="Y3" s="10"/>
      <c r="Z3" s="10"/>
      <c r="AA3" s="4"/>
      <c r="AB3" s="10"/>
      <c r="AC3" s="10"/>
    </row>
    <row r="4" spans="1:29" ht="18.5" x14ac:dyDescent="0.35">
      <c r="A4" s="3">
        <v>2</v>
      </c>
      <c r="B4" s="10">
        <v>1323</v>
      </c>
      <c r="C4" s="10">
        <v>1565</v>
      </c>
      <c r="D4" s="10">
        <v>1293</v>
      </c>
      <c r="E4" s="10">
        <v>1763</v>
      </c>
      <c r="F4" s="10">
        <v>1795</v>
      </c>
      <c r="G4" s="10">
        <v>1499</v>
      </c>
      <c r="H4" s="10">
        <v>1358</v>
      </c>
      <c r="I4" s="11">
        <v>1494</v>
      </c>
      <c r="J4" s="12">
        <v>964</v>
      </c>
      <c r="K4" s="11"/>
      <c r="L4" s="4"/>
      <c r="M4" s="4"/>
      <c r="N4" s="4"/>
      <c r="O4" s="4"/>
      <c r="Q4" s="3">
        <v>2</v>
      </c>
      <c r="R4" s="4">
        <v>1323</v>
      </c>
      <c r="S4" s="4">
        <v>1565</v>
      </c>
      <c r="T4" s="4">
        <v>1293</v>
      </c>
      <c r="U4" s="4">
        <v>1763</v>
      </c>
      <c r="V4" s="4">
        <v>1795</v>
      </c>
      <c r="W4" s="4">
        <v>1499</v>
      </c>
      <c r="X4" s="4">
        <v>1358</v>
      </c>
      <c r="Y4" s="4"/>
      <c r="Z4" s="4"/>
      <c r="AA4" s="4"/>
      <c r="AB4" s="4"/>
      <c r="AC4" s="4"/>
    </row>
    <row r="5" spans="1:29" ht="18.5" x14ac:dyDescent="0.35">
      <c r="A5" s="3">
        <v>3</v>
      </c>
      <c r="B5" s="10">
        <v>1486</v>
      </c>
      <c r="C5" s="10">
        <v>1401</v>
      </c>
      <c r="D5" s="10">
        <v>1885</v>
      </c>
      <c r="E5" s="10">
        <v>1839</v>
      </c>
      <c r="F5" s="10">
        <v>2306</v>
      </c>
      <c r="G5" s="10">
        <v>1592</v>
      </c>
      <c r="H5" s="10">
        <v>1369</v>
      </c>
      <c r="I5" s="10">
        <v>1372</v>
      </c>
      <c r="J5" s="10">
        <v>1114</v>
      </c>
      <c r="K5" s="11"/>
      <c r="L5" s="10"/>
      <c r="M5" s="10"/>
      <c r="N5" s="4"/>
      <c r="O5" s="4"/>
      <c r="Q5" s="3">
        <v>3</v>
      </c>
      <c r="R5" s="10">
        <v>1486</v>
      </c>
      <c r="S5" s="10">
        <v>1401</v>
      </c>
      <c r="T5" s="10">
        <v>1885</v>
      </c>
      <c r="U5" s="10">
        <v>1839</v>
      </c>
      <c r="V5" s="10">
        <v>2306</v>
      </c>
      <c r="W5" s="10">
        <v>1592</v>
      </c>
      <c r="X5" s="10">
        <v>1369</v>
      </c>
      <c r="Y5" s="10"/>
      <c r="Z5" s="10"/>
      <c r="AA5" s="4"/>
      <c r="AB5" s="10"/>
      <c r="AC5" s="10"/>
    </row>
    <row r="6" spans="1:29" ht="18.5" x14ac:dyDescent="0.35">
      <c r="A6" s="3">
        <v>4</v>
      </c>
      <c r="B6" s="10">
        <v>1486</v>
      </c>
      <c r="C6" s="10">
        <v>1401</v>
      </c>
      <c r="D6" s="10">
        <v>1885</v>
      </c>
      <c r="E6" s="10">
        <v>1839</v>
      </c>
      <c r="F6" s="10">
        <v>2306</v>
      </c>
      <c r="G6" s="10">
        <v>1592</v>
      </c>
      <c r="H6" s="10">
        <v>1369</v>
      </c>
      <c r="I6" s="11">
        <v>1372</v>
      </c>
      <c r="J6" s="12">
        <v>1114</v>
      </c>
      <c r="K6" s="11"/>
      <c r="L6" s="4"/>
      <c r="M6" s="4"/>
      <c r="N6" s="4"/>
      <c r="O6" s="4"/>
      <c r="Q6" s="3">
        <v>4</v>
      </c>
      <c r="R6" s="4">
        <v>1486</v>
      </c>
      <c r="S6" s="4">
        <v>1401</v>
      </c>
      <c r="T6" s="4">
        <v>1885</v>
      </c>
      <c r="U6" s="4">
        <v>1839</v>
      </c>
      <c r="V6" s="4">
        <v>2306</v>
      </c>
      <c r="W6" s="4">
        <v>1592</v>
      </c>
      <c r="X6" s="4">
        <v>1369</v>
      </c>
      <c r="Y6" s="4"/>
      <c r="Z6" s="4"/>
      <c r="AA6" s="4"/>
      <c r="AB6" s="4"/>
      <c r="AC6" s="4"/>
    </row>
    <row r="7" spans="1:29" ht="18.5" x14ac:dyDescent="0.35">
      <c r="A7" s="3">
        <v>5</v>
      </c>
      <c r="B7" s="10">
        <v>1486</v>
      </c>
      <c r="C7" s="10">
        <v>1401</v>
      </c>
      <c r="D7" s="10">
        <v>1885</v>
      </c>
      <c r="E7" s="10">
        <v>1839</v>
      </c>
      <c r="F7" s="10">
        <v>2306</v>
      </c>
      <c r="G7" s="10">
        <v>1592</v>
      </c>
      <c r="H7" s="10">
        <v>1369</v>
      </c>
      <c r="I7" s="11">
        <v>1372</v>
      </c>
      <c r="J7" s="12">
        <v>1114</v>
      </c>
      <c r="K7" s="11"/>
      <c r="L7" s="4"/>
      <c r="M7" s="4"/>
      <c r="N7" s="4"/>
      <c r="O7" s="4"/>
      <c r="Q7" s="3">
        <v>5</v>
      </c>
      <c r="R7" s="4">
        <v>1486</v>
      </c>
      <c r="S7" s="4">
        <v>1401</v>
      </c>
      <c r="T7" s="4">
        <v>1885</v>
      </c>
      <c r="U7" s="4">
        <v>1839</v>
      </c>
      <c r="V7" s="4">
        <v>2306</v>
      </c>
      <c r="W7" s="4">
        <v>1592</v>
      </c>
      <c r="X7" s="4">
        <v>1369</v>
      </c>
      <c r="Y7" s="4"/>
      <c r="Z7" s="4"/>
      <c r="AA7" s="4"/>
      <c r="AB7" s="4"/>
      <c r="AC7" s="4"/>
    </row>
    <row r="8" spans="1:29" ht="18.5" x14ac:dyDescent="0.35">
      <c r="A8" s="3">
        <v>6</v>
      </c>
      <c r="B8" s="10">
        <v>1486</v>
      </c>
      <c r="C8" s="10">
        <v>1401</v>
      </c>
      <c r="D8" s="10">
        <v>1885</v>
      </c>
      <c r="E8" s="10">
        <v>1839</v>
      </c>
      <c r="F8" s="10">
        <v>2306</v>
      </c>
      <c r="G8" s="10">
        <v>1592</v>
      </c>
      <c r="H8" s="10">
        <v>1369</v>
      </c>
      <c r="I8" s="11">
        <v>1372</v>
      </c>
      <c r="J8" s="12">
        <v>1114</v>
      </c>
      <c r="K8" s="11"/>
      <c r="L8" s="4"/>
      <c r="M8" s="4"/>
      <c r="N8" s="4"/>
      <c r="O8" s="4"/>
      <c r="Q8" s="3">
        <v>6</v>
      </c>
      <c r="R8" s="4">
        <v>1486</v>
      </c>
      <c r="S8" s="4">
        <v>1401</v>
      </c>
      <c r="T8" s="4">
        <v>1885</v>
      </c>
      <c r="U8" s="4">
        <v>1839</v>
      </c>
      <c r="V8" s="4">
        <v>2306</v>
      </c>
      <c r="W8" s="4">
        <v>1592</v>
      </c>
      <c r="X8" s="4">
        <v>1369</v>
      </c>
      <c r="Y8" s="4"/>
      <c r="Z8" s="4"/>
      <c r="AA8" s="4"/>
      <c r="AB8" s="4"/>
      <c r="AC8" s="4"/>
    </row>
    <row r="9" spans="1:29" ht="18.5" x14ac:dyDescent="0.35">
      <c r="A9" s="3">
        <v>7</v>
      </c>
      <c r="B9" s="10">
        <v>1879</v>
      </c>
      <c r="C9" s="10">
        <v>1818</v>
      </c>
      <c r="D9" s="10">
        <v>2130</v>
      </c>
      <c r="E9" s="10">
        <v>2501</v>
      </c>
      <c r="F9" s="10">
        <v>2618</v>
      </c>
      <c r="G9" s="10">
        <v>2167</v>
      </c>
      <c r="H9" s="10">
        <v>2356</v>
      </c>
      <c r="I9" s="10">
        <v>1837</v>
      </c>
      <c r="J9" s="10">
        <v>1767</v>
      </c>
      <c r="K9" s="11"/>
      <c r="L9" s="10"/>
      <c r="M9" s="10"/>
      <c r="N9" s="4"/>
      <c r="O9" s="4"/>
      <c r="Q9" s="3">
        <v>7</v>
      </c>
      <c r="R9" s="10">
        <v>1879</v>
      </c>
      <c r="S9" s="10">
        <v>1818</v>
      </c>
      <c r="T9" s="10">
        <v>2130</v>
      </c>
      <c r="U9" s="10">
        <v>2501</v>
      </c>
      <c r="V9" s="10">
        <v>2618</v>
      </c>
      <c r="W9" s="10">
        <v>2167</v>
      </c>
      <c r="X9" s="10">
        <v>2356</v>
      </c>
      <c r="Y9" s="10"/>
      <c r="Z9" s="10"/>
      <c r="AA9" s="4"/>
      <c r="AB9" s="10"/>
      <c r="AC9" s="10"/>
    </row>
    <row r="10" spans="1:29" ht="18.5" x14ac:dyDescent="0.35">
      <c r="A10" s="3">
        <v>8</v>
      </c>
      <c r="B10" s="10">
        <v>1879</v>
      </c>
      <c r="C10" s="10">
        <v>1818</v>
      </c>
      <c r="D10" s="10">
        <v>2130</v>
      </c>
      <c r="E10" s="10">
        <v>2501</v>
      </c>
      <c r="F10" s="10">
        <v>2618</v>
      </c>
      <c r="G10" s="10">
        <v>2167</v>
      </c>
      <c r="H10" s="10">
        <v>2356</v>
      </c>
      <c r="I10" s="11">
        <v>1837</v>
      </c>
      <c r="J10" s="12">
        <v>1767</v>
      </c>
      <c r="K10" s="11"/>
      <c r="L10" s="4"/>
      <c r="M10" s="4"/>
      <c r="N10" s="4"/>
      <c r="O10" s="4"/>
      <c r="Q10" s="3">
        <v>8</v>
      </c>
      <c r="R10" s="4">
        <v>1879</v>
      </c>
      <c r="S10" s="4">
        <v>1818</v>
      </c>
      <c r="T10" s="4">
        <v>2130</v>
      </c>
      <c r="U10" s="4">
        <v>2501</v>
      </c>
      <c r="V10" s="4">
        <v>2618</v>
      </c>
      <c r="W10" s="4">
        <v>2167</v>
      </c>
      <c r="X10" s="4">
        <v>2356</v>
      </c>
      <c r="Y10" s="4"/>
      <c r="Z10" s="4"/>
      <c r="AA10" s="4"/>
      <c r="AB10" s="4"/>
      <c r="AC10" s="4"/>
    </row>
    <row r="11" spans="1:29" ht="18.5" x14ac:dyDescent="0.35">
      <c r="A11" s="3">
        <v>9</v>
      </c>
      <c r="B11" s="10">
        <v>1879</v>
      </c>
      <c r="C11" s="10">
        <v>1818</v>
      </c>
      <c r="D11" s="10">
        <v>2130</v>
      </c>
      <c r="E11" s="10">
        <v>2501</v>
      </c>
      <c r="F11" s="10">
        <v>2618</v>
      </c>
      <c r="G11" s="10">
        <v>2167</v>
      </c>
      <c r="H11" s="10">
        <v>2356</v>
      </c>
      <c r="I11" s="11">
        <v>1837</v>
      </c>
      <c r="J11" s="12">
        <v>1767</v>
      </c>
      <c r="K11" s="11"/>
      <c r="L11" s="4"/>
      <c r="M11" s="4"/>
      <c r="N11" s="4"/>
      <c r="O11" s="4"/>
      <c r="Q11" s="3">
        <v>9</v>
      </c>
      <c r="R11" s="4">
        <v>1879</v>
      </c>
      <c r="S11" s="4">
        <v>1818</v>
      </c>
      <c r="T11" s="4">
        <v>2130</v>
      </c>
      <c r="U11" s="4">
        <v>2501</v>
      </c>
      <c r="V11" s="4">
        <v>2618</v>
      </c>
      <c r="W11" s="4">
        <v>2167</v>
      </c>
      <c r="X11" s="4">
        <v>2356</v>
      </c>
      <c r="Y11" s="4"/>
      <c r="Z11" s="4"/>
      <c r="AA11" s="4"/>
      <c r="AB11" s="4"/>
      <c r="AC11" s="4"/>
    </row>
    <row r="12" spans="1:29" ht="18.5" x14ac:dyDescent="0.35">
      <c r="A12" s="3">
        <v>10</v>
      </c>
      <c r="B12" s="10">
        <v>1879</v>
      </c>
      <c r="C12" s="10">
        <v>1818</v>
      </c>
      <c r="D12" s="10">
        <v>2130</v>
      </c>
      <c r="E12" s="10">
        <v>2501</v>
      </c>
      <c r="F12" s="10">
        <v>2618</v>
      </c>
      <c r="G12" s="10">
        <v>2167</v>
      </c>
      <c r="H12" s="10">
        <v>2356</v>
      </c>
      <c r="I12" s="11">
        <v>1837</v>
      </c>
      <c r="J12" s="12">
        <v>1767</v>
      </c>
      <c r="K12" s="11"/>
      <c r="L12" s="4"/>
      <c r="M12" s="4"/>
      <c r="N12" s="4"/>
      <c r="O12" s="4"/>
      <c r="Q12" s="3">
        <v>10</v>
      </c>
      <c r="R12" s="4">
        <v>1879</v>
      </c>
      <c r="S12" s="4">
        <v>1818</v>
      </c>
      <c r="T12" s="4">
        <v>2130</v>
      </c>
      <c r="U12" s="4">
        <v>2501</v>
      </c>
      <c r="V12" s="4">
        <v>2618</v>
      </c>
      <c r="W12" s="4">
        <v>2167</v>
      </c>
      <c r="X12" s="4">
        <v>2356</v>
      </c>
      <c r="Y12" s="4"/>
      <c r="Z12" s="4"/>
      <c r="AA12" s="4"/>
      <c r="AB12" s="4"/>
      <c r="AC12" s="4"/>
    </row>
    <row r="13" spans="1:29" ht="18.5" x14ac:dyDescent="0.35">
      <c r="A13" s="3">
        <v>11</v>
      </c>
      <c r="B13" s="10">
        <v>1867</v>
      </c>
      <c r="C13" s="10">
        <v>2034</v>
      </c>
      <c r="D13" s="10">
        <v>2612</v>
      </c>
      <c r="E13" s="10">
        <v>2443</v>
      </c>
      <c r="F13" s="10">
        <v>2558</v>
      </c>
      <c r="G13" s="10">
        <v>2071</v>
      </c>
      <c r="H13" s="10">
        <v>1658</v>
      </c>
      <c r="I13" s="10">
        <v>1842</v>
      </c>
      <c r="J13" s="10">
        <v>1891</v>
      </c>
      <c r="K13" s="11"/>
      <c r="L13" s="10"/>
      <c r="M13" s="10"/>
      <c r="N13" s="4"/>
      <c r="O13" s="4"/>
      <c r="Q13" s="3">
        <v>11</v>
      </c>
      <c r="R13" s="10">
        <v>1867</v>
      </c>
      <c r="S13" s="10">
        <v>2034</v>
      </c>
      <c r="T13" s="10">
        <v>2612</v>
      </c>
      <c r="U13" s="10">
        <v>2443</v>
      </c>
      <c r="V13" s="10">
        <v>2558</v>
      </c>
      <c r="W13" s="10">
        <v>2071</v>
      </c>
      <c r="X13" s="10">
        <v>1658</v>
      </c>
      <c r="Y13" s="10"/>
      <c r="Z13" s="10"/>
      <c r="AA13" s="4"/>
      <c r="AB13" s="10"/>
      <c r="AC13" s="10"/>
    </row>
    <row r="14" spans="1:29" ht="18.5" x14ac:dyDescent="0.35">
      <c r="A14" s="3">
        <v>12</v>
      </c>
      <c r="B14" s="10">
        <v>1867</v>
      </c>
      <c r="C14" s="10">
        <v>2034</v>
      </c>
      <c r="D14" s="10">
        <v>2612</v>
      </c>
      <c r="E14" s="10">
        <v>2443</v>
      </c>
      <c r="F14" s="10">
        <v>2558</v>
      </c>
      <c r="G14" s="10">
        <v>2071</v>
      </c>
      <c r="H14" s="10">
        <v>1658</v>
      </c>
      <c r="I14" s="11">
        <v>1842</v>
      </c>
      <c r="J14" s="12">
        <v>1891</v>
      </c>
      <c r="K14" s="11"/>
      <c r="L14" s="4"/>
      <c r="M14" s="4"/>
      <c r="N14" s="4"/>
      <c r="O14" s="4"/>
      <c r="Q14" s="3">
        <v>12</v>
      </c>
      <c r="R14" s="4">
        <v>1867</v>
      </c>
      <c r="S14" s="4">
        <v>2034</v>
      </c>
      <c r="T14" s="4">
        <v>2612</v>
      </c>
      <c r="U14" s="4">
        <v>2443</v>
      </c>
      <c r="V14" s="4">
        <v>2558</v>
      </c>
      <c r="W14" s="4">
        <v>2071</v>
      </c>
      <c r="X14" s="4">
        <v>1658</v>
      </c>
      <c r="Y14" s="4"/>
      <c r="Z14" s="4"/>
      <c r="AA14" s="4"/>
      <c r="AB14" s="4"/>
      <c r="AC14" s="4"/>
    </row>
    <row r="15" spans="1:29" ht="18.5" x14ac:dyDescent="0.35">
      <c r="A15" s="3">
        <v>13</v>
      </c>
      <c r="B15" s="10">
        <v>1867</v>
      </c>
      <c r="C15" s="10">
        <v>2034</v>
      </c>
      <c r="D15" s="10">
        <v>2612</v>
      </c>
      <c r="E15" s="10">
        <v>2443</v>
      </c>
      <c r="F15" s="10">
        <v>2558</v>
      </c>
      <c r="G15" s="10">
        <v>2071</v>
      </c>
      <c r="H15" s="10">
        <v>1658</v>
      </c>
      <c r="I15" s="11">
        <v>1842</v>
      </c>
      <c r="J15" s="12">
        <v>1891</v>
      </c>
      <c r="K15" s="11"/>
      <c r="L15" s="4"/>
      <c r="M15" s="4"/>
      <c r="N15" s="4"/>
      <c r="O15" s="4"/>
      <c r="Q15" s="3">
        <v>13</v>
      </c>
      <c r="R15" s="4">
        <v>1867</v>
      </c>
      <c r="S15" s="4">
        <v>2034</v>
      </c>
      <c r="T15" s="4">
        <v>2612</v>
      </c>
      <c r="U15" s="4">
        <v>2443</v>
      </c>
      <c r="V15" s="4">
        <v>2558</v>
      </c>
      <c r="W15" s="4">
        <v>2071</v>
      </c>
      <c r="X15" s="4">
        <v>1658</v>
      </c>
      <c r="Y15" s="4"/>
      <c r="Z15" s="4"/>
      <c r="AA15" s="4"/>
      <c r="AB15" s="4"/>
      <c r="AC15" s="4"/>
    </row>
    <row r="16" spans="1:29" ht="18.5" x14ac:dyDescent="0.35">
      <c r="A16" s="3">
        <v>14</v>
      </c>
      <c r="B16" s="10">
        <v>1867</v>
      </c>
      <c r="C16" s="10">
        <v>2034</v>
      </c>
      <c r="D16" s="10">
        <v>2612</v>
      </c>
      <c r="E16" s="10">
        <v>2443</v>
      </c>
      <c r="F16" s="10">
        <v>2558</v>
      </c>
      <c r="G16" s="10">
        <v>2071</v>
      </c>
      <c r="H16" s="10">
        <v>1658</v>
      </c>
      <c r="I16" s="11">
        <v>1842</v>
      </c>
      <c r="J16" s="12">
        <v>1891</v>
      </c>
      <c r="K16" s="11"/>
      <c r="L16" s="4"/>
      <c r="M16" s="4"/>
      <c r="N16" s="4"/>
      <c r="O16" s="4"/>
      <c r="Q16" s="3">
        <v>14</v>
      </c>
      <c r="R16" s="4">
        <v>1867</v>
      </c>
      <c r="S16" s="4">
        <v>2034</v>
      </c>
      <c r="T16" s="4">
        <v>2612</v>
      </c>
      <c r="U16" s="4">
        <v>2443</v>
      </c>
      <c r="V16" s="4">
        <v>2558</v>
      </c>
      <c r="W16" s="4">
        <v>2071</v>
      </c>
      <c r="X16" s="4">
        <v>1658</v>
      </c>
      <c r="Y16" s="4"/>
      <c r="Z16" s="4"/>
      <c r="AA16" s="4"/>
      <c r="AB16" s="4"/>
      <c r="AC16" s="4"/>
    </row>
    <row r="17" spans="1:29" ht="18.5" x14ac:dyDescent="0.35">
      <c r="A17" s="3">
        <v>15</v>
      </c>
      <c r="B17" s="10">
        <v>1642</v>
      </c>
      <c r="C17" s="10">
        <v>2085</v>
      </c>
      <c r="D17" s="10">
        <v>2319</v>
      </c>
      <c r="E17" s="10">
        <v>2191</v>
      </c>
      <c r="F17" s="10">
        <v>2150</v>
      </c>
      <c r="G17" s="10">
        <v>2012</v>
      </c>
      <c r="H17" s="10">
        <v>1540</v>
      </c>
      <c r="I17" s="10">
        <v>1028</v>
      </c>
      <c r="J17" s="10">
        <v>1284</v>
      </c>
      <c r="K17" s="11"/>
      <c r="L17" s="10"/>
      <c r="M17" s="10"/>
      <c r="N17" s="4"/>
      <c r="O17" s="4"/>
      <c r="Q17" s="3">
        <v>15</v>
      </c>
      <c r="R17" s="10">
        <v>1642</v>
      </c>
      <c r="S17" s="10">
        <v>2085</v>
      </c>
      <c r="T17" s="10">
        <v>2319</v>
      </c>
      <c r="U17" s="10">
        <v>2191</v>
      </c>
      <c r="V17" s="10">
        <v>2150</v>
      </c>
      <c r="W17" s="10">
        <v>2012</v>
      </c>
      <c r="X17" s="10">
        <v>1540</v>
      </c>
      <c r="Y17" s="10"/>
      <c r="Z17" s="10"/>
      <c r="AA17" s="4"/>
      <c r="AB17" s="10"/>
      <c r="AC17" s="10"/>
    </row>
    <row r="18" spans="1:29" ht="18.5" x14ac:dyDescent="0.35">
      <c r="A18" s="3">
        <v>16</v>
      </c>
      <c r="B18" s="10">
        <v>1642</v>
      </c>
      <c r="C18" s="10">
        <v>2085</v>
      </c>
      <c r="D18" s="10">
        <v>2319</v>
      </c>
      <c r="E18" s="10">
        <v>2191</v>
      </c>
      <c r="F18" s="10">
        <v>2150</v>
      </c>
      <c r="G18" s="10">
        <v>2012</v>
      </c>
      <c r="H18" s="10">
        <v>1540</v>
      </c>
      <c r="I18" s="11">
        <v>1028</v>
      </c>
      <c r="J18" s="12">
        <v>1284</v>
      </c>
      <c r="K18" s="11"/>
      <c r="L18" s="4"/>
      <c r="M18" s="4"/>
      <c r="N18" s="4"/>
      <c r="O18" s="4"/>
      <c r="Q18" s="3">
        <v>16</v>
      </c>
      <c r="R18" s="4">
        <v>1642</v>
      </c>
      <c r="S18" s="4">
        <v>2085</v>
      </c>
      <c r="T18" s="4">
        <v>2319</v>
      </c>
      <c r="U18" s="4">
        <v>2191</v>
      </c>
      <c r="V18" s="4">
        <v>2150</v>
      </c>
      <c r="W18" s="4">
        <v>2012</v>
      </c>
      <c r="X18" s="4">
        <v>1540</v>
      </c>
      <c r="Y18" s="4"/>
      <c r="Z18" s="4"/>
      <c r="AA18" s="4"/>
      <c r="AB18" s="4"/>
      <c r="AC18" s="4"/>
    </row>
    <row r="19" spans="1:29" ht="18.5" x14ac:dyDescent="0.35">
      <c r="A19" s="3">
        <v>17</v>
      </c>
      <c r="B19" s="10">
        <v>1642</v>
      </c>
      <c r="C19" s="10">
        <v>2085</v>
      </c>
      <c r="D19" s="10">
        <v>2319</v>
      </c>
      <c r="E19" s="10">
        <v>2191</v>
      </c>
      <c r="F19" s="10">
        <v>2150</v>
      </c>
      <c r="G19" s="10">
        <v>2012</v>
      </c>
      <c r="H19" s="10">
        <v>1540</v>
      </c>
      <c r="I19" s="11">
        <v>1028</v>
      </c>
      <c r="J19" s="12">
        <v>1284</v>
      </c>
      <c r="K19" s="11"/>
      <c r="L19" s="4"/>
      <c r="M19" s="4"/>
      <c r="N19" s="4"/>
      <c r="O19" s="4"/>
      <c r="Q19" s="3">
        <v>17</v>
      </c>
      <c r="R19" s="4">
        <v>1642</v>
      </c>
      <c r="S19" s="4">
        <v>2085</v>
      </c>
      <c r="T19" s="4">
        <v>2319</v>
      </c>
      <c r="U19" s="4">
        <v>2191</v>
      </c>
      <c r="V19" s="4">
        <v>2150</v>
      </c>
      <c r="W19" s="4">
        <v>2012</v>
      </c>
      <c r="X19" s="4">
        <v>1540</v>
      </c>
      <c r="Y19" s="4"/>
      <c r="Z19" s="4"/>
      <c r="AA19" s="4"/>
      <c r="AB19" s="4"/>
      <c r="AC19" s="4"/>
    </row>
    <row r="20" spans="1:29" ht="18.5" x14ac:dyDescent="0.35">
      <c r="A20" s="3">
        <v>18</v>
      </c>
      <c r="B20" s="10">
        <v>1642</v>
      </c>
      <c r="C20" s="10">
        <v>2085</v>
      </c>
      <c r="D20" s="10">
        <v>2319</v>
      </c>
      <c r="E20" s="10">
        <v>2191</v>
      </c>
      <c r="F20" s="10">
        <v>2150</v>
      </c>
      <c r="G20" s="10">
        <v>2012</v>
      </c>
      <c r="H20" s="10">
        <v>1540</v>
      </c>
      <c r="I20" s="11">
        <v>1028</v>
      </c>
      <c r="J20" s="12">
        <v>1284</v>
      </c>
      <c r="K20" s="11"/>
      <c r="L20" s="4"/>
      <c r="M20" s="4"/>
      <c r="N20" s="4"/>
      <c r="O20" s="4"/>
      <c r="Q20" s="3">
        <v>18</v>
      </c>
      <c r="R20" s="4">
        <v>1642</v>
      </c>
      <c r="S20" s="4">
        <v>2085</v>
      </c>
      <c r="T20" s="4">
        <v>2319</v>
      </c>
      <c r="U20" s="4">
        <v>2191</v>
      </c>
      <c r="V20" s="4">
        <v>2150</v>
      </c>
      <c r="W20" s="4">
        <v>2012</v>
      </c>
      <c r="X20" s="4">
        <v>1540</v>
      </c>
      <c r="Y20" s="4"/>
      <c r="Z20" s="4"/>
      <c r="AA20" s="4"/>
      <c r="AB20" s="4"/>
      <c r="AC20" s="4"/>
    </row>
    <row r="21" spans="1:29" ht="18.5" x14ac:dyDescent="0.35">
      <c r="A21" s="3">
        <v>19</v>
      </c>
      <c r="B21" s="10">
        <v>1933</v>
      </c>
      <c r="C21" s="10">
        <v>2102</v>
      </c>
      <c r="D21" s="10">
        <v>1625</v>
      </c>
      <c r="E21" s="10">
        <v>1537</v>
      </c>
      <c r="F21" s="10">
        <v>1600</v>
      </c>
      <c r="G21" s="10">
        <v>1594</v>
      </c>
      <c r="H21" s="10">
        <v>1299</v>
      </c>
      <c r="I21" s="10">
        <v>1408</v>
      </c>
      <c r="J21" s="10">
        <v>1249</v>
      </c>
      <c r="K21" s="11"/>
      <c r="L21" s="10"/>
      <c r="M21" s="10"/>
      <c r="N21" s="4"/>
      <c r="O21" s="4"/>
      <c r="Q21" s="3">
        <v>19</v>
      </c>
      <c r="R21" s="10">
        <v>1933</v>
      </c>
      <c r="S21" s="10">
        <v>2102</v>
      </c>
      <c r="T21" s="10">
        <v>1625</v>
      </c>
      <c r="U21" s="10">
        <v>1537</v>
      </c>
      <c r="V21" s="10">
        <v>1600</v>
      </c>
      <c r="W21" s="10">
        <v>1594</v>
      </c>
      <c r="X21" s="10">
        <v>1299</v>
      </c>
      <c r="Y21" s="10"/>
      <c r="Z21" s="10"/>
      <c r="AA21" s="4"/>
      <c r="AB21" s="10"/>
      <c r="AC21" s="10"/>
    </row>
    <row r="22" spans="1:29" ht="18.5" x14ac:dyDescent="0.35">
      <c r="A22" s="3">
        <v>20</v>
      </c>
      <c r="B22" s="10">
        <v>1933</v>
      </c>
      <c r="C22" s="10">
        <v>2102</v>
      </c>
      <c r="D22" s="10">
        <v>1625</v>
      </c>
      <c r="E22" s="10">
        <v>1537</v>
      </c>
      <c r="F22" s="10">
        <v>1600</v>
      </c>
      <c r="G22" s="10">
        <v>1594</v>
      </c>
      <c r="H22" s="10">
        <v>1299</v>
      </c>
      <c r="I22" s="11">
        <v>1408</v>
      </c>
      <c r="J22" s="12">
        <v>1249</v>
      </c>
      <c r="K22" s="11"/>
      <c r="L22" s="4"/>
      <c r="M22" s="4"/>
      <c r="N22" s="4"/>
      <c r="O22" s="4"/>
      <c r="Q22" s="3">
        <v>20</v>
      </c>
      <c r="R22" s="4">
        <v>1933</v>
      </c>
      <c r="S22" s="4">
        <v>2102</v>
      </c>
      <c r="T22" s="4">
        <v>1625</v>
      </c>
      <c r="U22" s="4">
        <v>1537</v>
      </c>
      <c r="V22" s="4">
        <v>1600</v>
      </c>
      <c r="W22" s="4">
        <v>1594</v>
      </c>
      <c r="X22" s="4">
        <v>1299</v>
      </c>
      <c r="Y22" s="4"/>
      <c r="Z22" s="4"/>
      <c r="AA22" s="4"/>
      <c r="AB22" s="4"/>
      <c r="AC22" s="4"/>
    </row>
    <row r="23" spans="1:29" ht="18.5" x14ac:dyDescent="0.35">
      <c r="A23" s="3">
        <v>21</v>
      </c>
      <c r="B23" s="10">
        <v>1933</v>
      </c>
      <c r="C23" s="10">
        <v>2102</v>
      </c>
      <c r="D23" s="10">
        <v>1625</v>
      </c>
      <c r="E23" s="10">
        <v>1537</v>
      </c>
      <c r="F23" s="10">
        <v>1600</v>
      </c>
      <c r="G23" s="10">
        <v>1594</v>
      </c>
      <c r="H23" s="10">
        <v>1299</v>
      </c>
      <c r="I23" s="11">
        <v>1408</v>
      </c>
      <c r="J23" s="12">
        <v>1249</v>
      </c>
      <c r="K23" s="11"/>
      <c r="L23" s="4"/>
      <c r="M23" s="4"/>
      <c r="N23" s="4"/>
      <c r="O23" s="4"/>
      <c r="Q23" s="3">
        <v>21</v>
      </c>
      <c r="R23" s="4">
        <v>1933</v>
      </c>
      <c r="S23" s="4">
        <v>2102</v>
      </c>
      <c r="T23" s="4">
        <v>1625</v>
      </c>
      <c r="U23" s="4">
        <v>1537</v>
      </c>
      <c r="V23" s="4">
        <v>1600</v>
      </c>
      <c r="W23" s="4">
        <v>1594</v>
      </c>
      <c r="X23" s="4">
        <v>1299</v>
      </c>
      <c r="Y23" s="4"/>
      <c r="Z23" s="4"/>
      <c r="AA23" s="4"/>
      <c r="AB23" s="4"/>
      <c r="AC23" s="4"/>
    </row>
    <row r="24" spans="1:29" ht="18.5" x14ac:dyDescent="0.35">
      <c r="A24" s="3">
        <v>22</v>
      </c>
      <c r="B24" s="10">
        <v>1933</v>
      </c>
      <c r="C24" s="10">
        <v>2102</v>
      </c>
      <c r="D24" s="10">
        <v>1625</v>
      </c>
      <c r="E24" s="10">
        <v>1537</v>
      </c>
      <c r="F24" s="10">
        <v>1600</v>
      </c>
      <c r="G24" s="10">
        <v>1594</v>
      </c>
      <c r="H24" s="10">
        <v>1299</v>
      </c>
      <c r="I24" s="11">
        <v>1408</v>
      </c>
      <c r="J24" s="12">
        <v>1249</v>
      </c>
      <c r="K24" s="11"/>
      <c r="L24" s="4"/>
      <c r="M24" s="4"/>
      <c r="N24" s="4"/>
      <c r="O24" s="4"/>
      <c r="Q24" s="3">
        <v>22</v>
      </c>
      <c r="R24" s="4">
        <v>1933</v>
      </c>
      <c r="S24" s="4">
        <v>2102</v>
      </c>
      <c r="T24" s="4">
        <v>1625</v>
      </c>
      <c r="U24" s="4">
        <v>1537</v>
      </c>
      <c r="V24" s="4">
        <v>1600</v>
      </c>
      <c r="W24" s="4">
        <v>1594</v>
      </c>
      <c r="X24" s="4">
        <v>1299</v>
      </c>
      <c r="Y24" s="4"/>
      <c r="Z24" s="4"/>
      <c r="AA24" s="4"/>
      <c r="AB24" s="4"/>
      <c r="AC24" s="4"/>
    </row>
    <row r="25" spans="1:29" ht="18.5" x14ac:dyDescent="0.35">
      <c r="A25" s="3">
        <v>23</v>
      </c>
      <c r="B25" s="10">
        <v>1323</v>
      </c>
      <c r="C25" s="10">
        <v>1565</v>
      </c>
      <c r="D25" s="10">
        <v>1293</v>
      </c>
      <c r="E25" s="10">
        <v>1763</v>
      </c>
      <c r="F25" s="10">
        <v>1795</v>
      </c>
      <c r="G25" s="10">
        <v>1499</v>
      </c>
      <c r="H25" s="10">
        <v>1358</v>
      </c>
      <c r="I25" s="10">
        <v>1494</v>
      </c>
      <c r="J25" s="10">
        <v>964</v>
      </c>
      <c r="K25" s="11"/>
      <c r="L25" s="10"/>
      <c r="M25" s="10"/>
      <c r="N25" s="4"/>
      <c r="O25" s="4"/>
      <c r="Q25" s="3">
        <v>23</v>
      </c>
      <c r="R25" s="10">
        <v>1323</v>
      </c>
      <c r="S25" s="10">
        <v>1565</v>
      </c>
      <c r="T25" s="10">
        <v>1293</v>
      </c>
      <c r="U25" s="10">
        <v>1763</v>
      </c>
      <c r="V25" s="10">
        <v>1795</v>
      </c>
      <c r="W25" s="10">
        <v>1499</v>
      </c>
      <c r="X25" s="10">
        <v>1358</v>
      </c>
      <c r="Y25" s="10"/>
      <c r="Z25" s="10"/>
      <c r="AA25" s="4"/>
      <c r="AB25" s="10"/>
      <c r="AC25" s="10"/>
    </row>
    <row r="26" spans="1:29" ht="18.5" x14ac:dyDescent="0.35">
      <c r="A26" s="3">
        <v>24</v>
      </c>
      <c r="B26" s="10">
        <v>1323</v>
      </c>
      <c r="C26" s="10">
        <v>1565</v>
      </c>
      <c r="D26" s="10">
        <v>1293</v>
      </c>
      <c r="E26" s="10">
        <v>1763</v>
      </c>
      <c r="F26" s="10">
        <v>1795</v>
      </c>
      <c r="G26" s="10">
        <v>1499</v>
      </c>
      <c r="H26" s="10">
        <v>1358</v>
      </c>
      <c r="I26" s="11">
        <v>1494</v>
      </c>
      <c r="J26" s="12">
        <v>964</v>
      </c>
      <c r="K26" s="11"/>
      <c r="L26" s="4"/>
      <c r="M26" s="4"/>
      <c r="N26" s="4"/>
      <c r="O26" s="4"/>
      <c r="Q26" s="3">
        <v>24</v>
      </c>
      <c r="R26" s="4">
        <v>1323</v>
      </c>
      <c r="S26" s="4">
        <v>1565</v>
      </c>
      <c r="T26" s="4">
        <v>1293</v>
      </c>
      <c r="U26" s="4">
        <v>1763</v>
      </c>
      <c r="V26" s="4">
        <v>1795</v>
      </c>
      <c r="W26" s="4">
        <v>1499</v>
      </c>
      <c r="X26" s="4">
        <v>1358</v>
      </c>
      <c r="Y26" s="4"/>
      <c r="Z26" s="4"/>
      <c r="AA26" s="4"/>
      <c r="AB26" s="4"/>
      <c r="AC26" s="4"/>
    </row>
    <row r="27" spans="1:29" ht="18.5" x14ac:dyDescent="0.35">
      <c r="A27" s="3" t="s">
        <v>13</v>
      </c>
      <c r="B27" s="10">
        <f t="shared" ref="B27" si="0">R27+R54</f>
        <v>40520</v>
      </c>
      <c r="C27" s="10">
        <f t="shared" ref="C27" si="1">S27+S54</f>
        <v>44020</v>
      </c>
      <c r="D27" s="10">
        <f t="shared" ref="D27" si="2">T27+T54</f>
        <v>47456</v>
      </c>
      <c r="E27" s="10">
        <f t="shared" ref="E27" si="3">U27+U54</f>
        <v>49096</v>
      </c>
      <c r="F27" s="10">
        <f t="shared" ref="F27" si="4">V27+V54</f>
        <v>52108</v>
      </c>
      <c r="G27" s="10">
        <f t="shared" ref="G27" si="5">W27+W54</f>
        <v>43740</v>
      </c>
      <c r="H27" s="10">
        <f t="shared" ref="H27" si="6">X27+X54</f>
        <v>38320</v>
      </c>
      <c r="I27" s="5">
        <f t="shared" ref="I27:M27" si="7">SUM(I3:I26)</f>
        <v>35924</v>
      </c>
      <c r="J27" s="5">
        <f t="shared" si="7"/>
        <v>33076</v>
      </c>
      <c r="K27" s="5">
        <f t="shared" si="7"/>
        <v>0</v>
      </c>
      <c r="L27" s="5">
        <f t="shared" si="7"/>
        <v>0</v>
      </c>
      <c r="M27" s="5">
        <f t="shared" si="7"/>
        <v>0</v>
      </c>
      <c r="N27" s="4"/>
      <c r="O27" s="4"/>
      <c r="Q27" s="3" t="s">
        <v>13</v>
      </c>
      <c r="R27" s="5">
        <f t="shared" ref="R27:AC27" si="8">SUM(R3:R26)</f>
        <v>40520</v>
      </c>
      <c r="S27" s="5">
        <f t="shared" si="8"/>
        <v>44020</v>
      </c>
      <c r="T27" s="5">
        <f t="shared" si="8"/>
        <v>47456</v>
      </c>
      <c r="U27" s="5">
        <f t="shared" si="8"/>
        <v>49096</v>
      </c>
      <c r="V27" s="5">
        <f t="shared" si="8"/>
        <v>52108</v>
      </c>
      <c r="W27" s="5">
        <f t="shared" si="8"/>
        <v>43740</v>
      </c>
      <c r="X27" s="5">
        <f t="shared" si="8"/>
        <v>38320</v>
      </c>
      <c r="Y27" s="5">
        <f t="shared" si="8"/>
        <v>0</v>
      </c>
      <c r="Z27" s="5">
        <f t="shared" si="8"/>
        <v>0</v>
      </c>
      <c r="AA27" s="5">
        <f t="shared" si="8"/>
        <v>0</v>
      </c>
      <c r="AB27" s="5">
        <f t="shared" si="8"/>
        <v>0</v>
      </c>
      <c r="AC27" s="5">
        <f t="shared" si="8"/>
        <v>0</v>
      </c>
    </row>
    <row r="28" spans="1:29" x14ac:dyDescent="0.35">
      <c r="B28" s="4">
        <f>AVERAGE(B3:B26)</f>
        <v>1688.3333333333333</v>
      </c>
      <c r="C28" s="4">
        <f t="shared" ref="C28:M28" si="9">AVERAGE(C3:C26)</f>
        <v>1834.1666666666667</v>
      </c>
      <c r="D28" s="4">
        <f t="shared" si="9"/>
        <v>1977.3333333333333</v>
      </c>
      <c r="E28" s="4">
        <f t="shared" si="9"/>
        <v>2045.6666666666667</v>
      </c>
      <c r="F28" s="4">
        <f t="shared" si="9"/>
        <v>2171.1666666666665</v>
      </c>
      <c r="G28" s="4">
        <f t="shared" si="9"/>
        <v>1822.5</v>
      </c>
      <c r="H28" s="4">
        <f t="shared" si="9"/>
        <v>1596.6666666666667</v>
      </c>
      <c r="I28" s="4">
        <f t="shared" si="9"/>
        <v>1496.8333333333333</v>
      </c>
      <c r="J28" s="4">
        <f t="shared" si="9"/>
        <v>1378.1666666666667</v>
      </c>
      <c r="K28" s="4" t="e">
        <f t="shared" si="9"/>
        <v>#DIV/0!</v>
      </c>
      <c r="L28" s="4" t="e">
        <f t="shared" si="9"/>
        <v>#DIV/0!</v>
      </c>
      <c r="M28" s="4" t="e">
        <f t="shared" si="9"/>
        <v>#DIV/0!</v>
      </c>
      <c r="R28" s="4">
        <f>AVERAGE(R3:R26)</f>
        <v>1688.3333333333333</v>
      </c>
      <c r="S28" s="4">
        <f t="shared" ref="S28:W28" si="10">AVERAGE(S3:S26)</f>
        <v>1834.1666666666667</v>
      </c>
      <c r="T28" s="4">
        <f t="shared" si="10"/>
        <v>1977.3333333333333</v>
      </c>
      <c r="U28" s="4">
        <f t="shared" si="10"/>
        <v>2045.6666666666667</v>
      </c>
      <c r="V28" s="4">
        <f t="shared" si="10"/>
        <v>2171.1666666666665</v>
      </c>
      <c r="W28" s="4">
        <f t="shared" si="10"/>
        <v>1822.5</v>
      </c>
    </row>
    <row r="29" spans="1:29" x14ac:dyDescent="0.35">
      <c r="Q29" s="16" t="s">
        <v>0</v>
      </c>
      <c r="R29" s="16" t="s">
        <v>1</v>
      </c>
      <c r="S29" s="16" t="s">
        <v>2</v>
      </c>
      <c r="T29" s="16" t="s">
        <v>3</v>
      </c>
      <c r="U29" s="16" t="s">
        <v>4</v>
      </c>
      <c r="V29" s="16" t="s">
        <v>5</v>
      </c>
      <c r="W29" s="16" t="s">
        <v>6</v>
      </c>
      <c r="X29" s="16" t="s">
        <v>7</v>
      </c>
      <c r="Y29" s="16" t="s">
        <v>8</v>
      </c>
      <c r="Z29" s="16" t="s">
        <v>9</v>
      </c>
      <c r="AA29" s="16" t="s">
        <v>45</v>
      </c>
      <c r="AB29" s="16" t="s">
        <v>46</v>
      </c>
      <c r="AC29" s="16" t="s">
        <v>12</v>
      </c>
    </row>
    <row r="30" spans="1:29" x14ac:dyDescent="0.35">
      <c r="Q30" s="16">
        <v>1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x14ac:dyDescent="0.35">
      <c r="Q31" s="17">
        <v>2</v>
      </c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x14ac:dyDescent="0.35">
      <c r="Q32" s="17">
        <v>3</v>
      </c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7:29" x14ac:dyDescent="0.35">
      <c r="Q33">
        <v>4</v>
      </c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7:29" x14ac:dyDescent="0.35">
      <c r="Q34">
        <v>5</v>
      </c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7:29" x14ac:dyDescent="0.35">
      <c r="Q35">
        <v>6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7:29" x14ac:dyDescent="0.35">
      <c r="Q36">
        <v>7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7:29" x14ac:dyDescent="0.35">
      <c r="Q37">
        <v>8</v>
      </c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7:29" x14ac:dyDescent="0.35">
      <c r="Q38">
        <v>9</v>
      </c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7:29" x14ac:dyDescent="0.35">
      <c r="Q39">
        <v>10</v>
      </c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7:29" x14ac:dyDescent="0.35">
      <c r="Q40">
        <v>11</v>
      </c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7:29" x14ac:dyDescent="0.35">
      <c r="Q41">
        <v>12</v>
      </c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7:29" x14ac:dyDescent="0.35">
      <c r="Q42">
        <v>13</v>
      </c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7:29" x14ac:dyDescent="0.35">
      <c r="Q43">
        <v>14</v>
      </c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7:29" x14ac:dyDescent="0.35">
      <c r="Q44">
        <v>15</v>
      </c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7:29" x14ac:dyDescent="0.35">
      <c r="Q45">
        <v>16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7:29" x14ac:dyDescent="0.35">
      <c r="Q46">
        <v>17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7:29" x14ac:dyDescent="0.35">
      <c r="Q47">
        <v>18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7:29" x14ac:dyDescent="0.35">
      <c r="Q48">
        <v>19</v>
      </c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7:29" x14ac:dyDescent="0.35">
      <c r="Q49">
        <v>20</v>
      </c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7:29" x14ac:dyDescent="0.35">
      <c r="Q50">
        <v>21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7:29" x14ac:dyDescent="0.35">
      <c r="Q51">
        <v>22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7:29" x14ac:dyDescent="0.35">
      <c r="Q52">
        <v>23</v>
      </c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7:29" x14ac:dyDescent="0.35">
      <c r="Q53">
        <v>24</v>
      </c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C5101-30DA-4D9E-9B9D-357063516186}">
  <dimension ref="A1:M26"/>
  <sheetViews>
    <sheetView workbookViewId="0">
      <selection activeCell="J3" sqref="J3:J26"/>
    </sheetView>
  </sheetViews>
  <sheetFormatPr defaultRowHeight="14.5" x14ac:dyDescent="0.35"/>
  <sheetData>
    <row r="1" spans="1:13" x14ac:dyDescent="0.35">
      <c r="F1" t="s">
        <v>74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6500-(1420-130)-'2022 Reg'!B2</f>
        <v>4977.4213332096733</v>
      </c>
      <c r="C3" s="4">
        <f>6500-(1420-130)-'2022 Reg'!C2</f>
        <v>4981.1306665470202</v>
      </c>
      <c r="D3" s="4">
        <f>6500-(1420-130)-'2022 Reg'!D2</f>
        <v>4907.6120004400609</v>
      </c>
      <c r="E3" s="4">
        <f>6500-(1420-130)-'2022 Reg'!E2</f>
        <v>4994.839999884367</v>
      </c>
      <c r="F3" s="4">
        <f>6500-(1420-130)-'2022 Reg'!F2</f>
        <v>5009.839999884367</v>
      </c>
      <c r="G3" s="4">
        <f>6500-(1420-130)-'2022 Reg'!G2</f>
        <v>4958.6337777475519</v>
      </c>
      <c r="H3" s="4">
        <f>6500-(1420-130)-'2022 Reg'!H2</f>
        <v>5019.4633334025739</v>
      </c>
      <c r="I3" s="4">
        <f>6500-(1420-130)-'2022 Reg'!I2</f>
        <v>5008</v>
      </c>
      <c r="J3" s="4">
        <f>6500-(1420-130)-'2022 Reg'!J2</f>
        <v>4998</v>
      </c>
      <c r="K3" s="13" t="e">
        <f>NA()</f>
        <v>#N/A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f>6500-(1420-130)-'2022 Reg'!B3</f>
        <v>5016.3279998600483</v>
      </c>
      <c r="C4" s="4">
        <f>6500-(1420-130)-'2022 Reg'!C3</f>
        <v>5002.1999997533858</v>
      </c>
      <c r="D4" s="4">
        <f>6500-(1420-130)-'2022 Reg'!D3</f>
        <v>4955.839999884367</v>
      </c>
      <c r="E4" s="4">
        <f>6500-(1420-130)-'2022 Reg'!E3</f>
        <v>5012.799999922514</v>
      </c>
      <c r="F4" s="4">
        <f>6500-(1420-130)-'2022 Reg'!F3</f>
        <v>4943.799999922514</v>
      </c>
      <c r="G4" s="4">
        <f>6500-(1420-130)-'2022 Reg'!G3</f>
        <v>5040.1599998757247</v>
      </c>
      <c r="H4" s="4">
        <f>6500-(1420-130)-'2022 Reg'!H3</f>
        <v>5062.1213333760697</v>
      </c>
      <c r="I4" s="4">
        <f>6500-(1420-130)-'2022 Reg'!I3</f>
        <v>5079</v>
      </c>
      <c r="J4" s="4">
        <f>6500-(1420-130)-'2022 Reg'!J3</f>
        <v>5042</v>
      </c>
      <c r="K4" s="13" t="e">
        <f>NA()</f>
        <v>#N/A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f>6500-(1420-130)-'2022 Reg'!B4</f>
        <v>4987.9093333760893</v>
      </c>
      <c r="C5" s="4">
        <f>6500-(1420-130)-'2022 Reg'!C4</f>
        <v>4961.6933331117034</v>
      </c>
      <c r="D5" s="4">
        <f>6500-(1420-130)-'2022 Reg'!D4</f>
        <v>4976.839999884367</v>
      </c>
      <c r="E5" s="4">
        <f>6500-(1420-130)-'2022 Reg'!E4</f>
        <v>5012.799999922514</v>
      </c>
      <c r="F5" s="4">
        <f>6500-(1420-130)-'2022 Reg'!F4</f>
        <v>4953.0100002676245</v>
      </c>
      <c r="G5" s="4">
        <f>6500-(1420-130)-'2022 Reg'!G4</f>
        <v>4991.4400001466274</v>
      </c>
      <c r="H5" s="4">
        <f>6500-(1420-130)-'2022 Reg'!H4</f>
        <v>5039.1140000760552</v>
      </c>
      <c r="I5" s="4">
        <f>6500-(1420-130)-'2022 Reg'!I4</f>
        <v>5055</v>
      </c>
      <c r="J5" s="4">
        <f>6500-(1420-130)-'2022 Reg'!J4</f>
        <v>5025</v>
      </c>
      <c r="K5" s="13" t="e">
        <f>NA()</f>
        <v>#N/A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f>6500-(1420-130)-'2022 Reg'!B5</f>
        <v>4941.8733331610756</v>
      </c>
      <c r="C6" s="4">
        <f>6500-(1420-130)-'2022 Reg'!C5</f>
        <v>4944.6399998535717</v>
      </c>
      <c r="D6" s="4">
        <f>6500-(1420-130)-'2022 Reg'!D5</f>
        <v>4949.8400003612041</v>
      </c>
      <c r="E6" s="4">
        <f>6500-(1420-130)-'2022 Reg'!E5</f>
        <v>4949.3688887506723</v>
      </c>
      <c r="F6" s="4">
        <f>6500-(1420-130)-'2022 Reg'!F5</f>
        <v>4942.6399999250971</v>
      </c>
      <c r="G6" s="4">
        <f>6500-(1420-130)-'2022 Reg'!G5</f>
        <v>4942.6088887681562</v>
      </c>
      <c r="H6" s="4">
        <f>6500-(1420-130)-'2022 Reg'!H5</f>
        <v>5005.1480000451211</v>
      </c>
      <c r="I6" s="4">
        <f>6500-(1420-130)-'2022 Reg'!I5</f>
        <v>5019</v>
      </c>
      <c r="J6" s="4">
        <f>6500-(1420-130)-'2022 Reg'!J5</f>
        <v>5024</v>
      </c>
      <c r="K6" s="13" t="e">
        <f>NA()</f>
        <v>#N/A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f>6500-(1420-130)-'2022 Reg'!B6</f>
        <v>4836.5777776738005</v>
      </c>
      <c r="C7" s="4">
        <f>6500-(1420-130)-'2022 Reg'!C6</f>
        <v>4825.9826665014025</v>
      </c>
      <c r="D7" s="4">
        <f>6500-(1420-130)-'2022 Reg'!D6</f>
        <v>4900.839999884367</v>
      </c>
      <c r="E7" s="4">
        <f>6500-(1420-130)-'2022 Reg'!E6</f>
        <v>4936.0795554464057</v>
      </c>
      <c r="F7" s="4">
        <f>6500-(1420-130)-'2022 Reg'!F6</f>
        <v>4921.5839998841284</v>
      </c>
      <c r="G7" s="4">
        <f>6500-(1420-130)-'2022 Reg'!G6</f>
        <v>4933.1759999180831</v>
      </c>
      <c r="H7" s="4">
        <f>6500-(1420-130)-'2022 Reg'!H6</f>
        <v>4960.6888887981577</v>
      </c>
      <c r="I7" s="4">
        <f>6500-(1420-130)-'2022 Reg'!I6</f>
        <v>4951</v>
      </c>
      <c r="J7" s="4">
        <f>6500-(1420-130)-'2022 Reg'!J6</f>
        <v>4966</v>
      </c>
      <c r="K7" s="13" t="e">
        <f>NA()</f>
        <v>#N/A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f>6500-(1420-130)-'2022 Reg'!B7</f>
        <v>4675.8400000631809</v>
      </c>
      <c r="C8" s="4">
        <f>6500-(1420-130)-'2022 Reg'!C7</f>
        <v>4670.8000009208918</v>
      </c>
      <c r="D8" s="4">
        <f>6500-(1420-130)-'2022 Reg'!D7</f>
        <v>4763.3638889268041</v>
      </c>
      <c r="E8" s="4">
        <f>6500-(1420-130)-'2022 Reg'!E7</f>
        <v>4809.9999998509884</v>
      </c>
      <c r="F8" s="4">
        <f>6500-(1420-130)-'2022 Reg'!F7</f>
        <v>4846.799999922514</v>
      </c>
      <c r="G8" s="4">
        <f>6500-(1420-130)-'2022 Reg'!G7</f>
        <v>4843.8219999305902</v>
      </c>
      <c r="H8" s="4">
        <f>6500-(1420-130)-'2022 Reg'!H7</f>
        <v>4890.7020001225173</v>
      </c>
      <c r="I8" s="4">
        <f>6500-(1420-130)-'2022 Reg'!I7</f>
        <v>4888</v>
      </c>
      <c r="J8" s="4">
        <f>6500-(1420-130)-'2022 Reg'!J7</f>
        <v>4842</v>
      </c>
      <c r="K8" s="13" t="e">
        <f>NA()</f>
        <v>#N/A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f>6500-(1420-130)-'2022 Reg'!B8</f>
        <v>4555.839999973774</v>
      </c>
      <c r="C9" s="4">
        <f>6500-(1420-130)-'2022 Reg'!C8</f>
        <v>4525.6800000965595</v>
      </c>
      <c r="D9" s="4">
        <f>6500-(1420-130)-'2022 Reg'!D8</f>
        <v>4677.1150001560645</v>
      </c>
      <c r="E9" s="4">
        <f>6500-(1420-130)-'2022 Reg'!E8</f>
        <v>4689.9200000613928</v>
      </c>
      <c r="F9" s="4">
        <f>6500-(1420-130)-'2022 Reg'!F8</f>
        <v>4698.799999922514</v>
      </c>
      <c r="G9" s="4">
        <f>6500-(1420-130)-'2022 Reg'!G8</f>
        <v>4774.563333304226</v>
      </c>
      <c r="H9" s="4">
        <f>6500-(1420-130)-'2022 Reg'!H8</f>
        <v>4820.0955554554857</v>
      </c>
      <c r="I9" s="4">
        <f>6500-(1420-130)-'2022 Reg'!I8</f>
        <v>4783</v>
      </c>
      <c r="J9" s="4">
        <f>6500-(1420-130)-'2022 Reg'!J8</f>
        <v>4738</v>
      </c>
      <c r="K9" s="13" t="e">
        <f>NA()</f>
        <v>#N/A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f>6500-(1420-130)-'2022 Reg'!B9</f>
        <v>4816.5960000510013</v>
      </c>
      <c r="C10" s="4">
        <f>6500-(1420-130)-'2022 Reg'!C9</f>
        <v>4838.9199998676777</v>
      </c>
      <c r="D10" s="4">
        <f>6500-(1420-130)-'2022 Reg'!D9</f>
        <v>4808.839999884367</v>
      </c>
      <c r="E10" s="4">
        <f>6500-(1420-130)-'2022 Reg'!E9</f>
        <v>4893.1555553774042</v>
      </c>
      <c r="F10" s="4">
        <f>6500-(1420-130)-'2022 Reg'!F9</f>
        <v>4852.5662221262855</v>
      </c>
      <c r="G10" s="4">
        <f>6500-(1420-130)-'2022 Reg'!G9</f>
        <v>4801.8608888559047</v>
      </c>
      <c r="H10" s="4">
        <f>6500-(1420-130)-'2022 Reg'!H9</f>
        <v>4859.6493332748614</v>
      </c>
      <c r="I10" s="4">
        <f>6500-(1420-130)-'2022 Reg'!I9</f>
        <v>4903</v>
      </c>
      <c r="J10" s="4">
        <f>6500-(1420-130)-'2022 Reg'!J9</f>
        <v>4922</v>
      </c>
      <c r="K10" s="13" t="e">
        <f>NA()</f>
        <v>#N/A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f>6500-(1420-130)-'2022 Reg'!B10</f>
        <v>4898.1555554072065</v>
      </c>
      <c r="C11" s="4">
        <f>6500-(1420-130)-'2022 Reg'!C10</f>
        <v>4828.3557777270671</v>
      </c>
      <c r="D11" s="4">
        <f>6500-(1420-130)-'2022 Reg'!D10</f>
        <v>4852.0786665367586</v>
      </c>
      <c r="E11" s="4">
        <f>6500-(1420-130)-'2022 Reg'!E10</f>
        <v>4844.1555553774042</v>
      </c>
      <c r="F11" s="4">
        <f>6500-(1420-130)-'2022 Reg'!F10</f>
        <v>4805.799999922514</v>
      </c>
      <c r="G11" s="4">
        <f>6500-(1420-130)-'2022 Reg'!G10</f>
        <v>4778.122666660448</v>
      </c>
      <c r="H11" s="4">
        <f>6500-(1420-130)-'2022 Reg'!H10</f>
        <v>4841.2399999638401</v>
      </c>
      <c r="I11" s="4">
        <f>6500-(1420-130)-'2022 Reg'!I10</f>
        <v>4773</v>
      </c>
      <c r="J11" s="4">
        <f>6500-(1420-130)-'2022 Reg'!J10</f>
        <v>4896</v>
      </c>
      <c r="K11" s="13" t="e">
        <f>NA()</f>
        <v>#N/A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f>6500-(1420-130)-'2022 Reg'!B11</f>
        <v>4853.0381667986512</v>
      </c>
      <c r="C12" s="4">
        <f>6500-(1420-130)-'2022 Reg'!C11</f>
        <v>4828.8399999439716</v>
      </c>
      <c r="D12" s="4">
        <f>6500-(1420-130)-'2022 Reg'!D11</f>
        <v>4760.3333335777124</v>
      </c>
      <c r="E12" s="4">
        <f>6500-(1420-130)-'2022 Reg'!E11</f>
        <v>4752.8276665796839</v>
      </c>
      <c r="F12" s="4">
        <f>6500-(1420-130)-'2022 Reg'!F11</f>
        <v>4707.839999884367</v>
      </c>
      <c r="G12" s="4">
        <f>6500-(1420-130)-'2022 Reg'!G11</f>
        <v>4641.9262222270172</v>
      </c>
      <c r="H12" s="4">
        <f>6500-(1420-130)-'2022 Reg'!H11</f>
        <v>4640.2438892282544</v>
      </c>
      <c r="I12" s="4">
        <f>6500-(1420-130)-'2022 Reg'!I11</f>
        <v>4668</v>
      </c>
      <c r="J12" s="4">
        <f>6500-(1420-130)-'2022 Reg'!J11</f>
        <v>4785</v>
      </c>
      <c r="K12" s="13" t="e">
        <f>NA()</f>
        <v>#N/A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f>6500-(1420-130)-'2022 Reg'!B12</f>
        <v>4869.839999884367</v>
      </c>
      <c r="C13" s="4">
        <f>6500-(1420-130)-'2022 Reg'!C12</f>
        <v>4854.1199997961521</v>
      </c>
      <c r="D13" s="4">
        <f>6500-(1420-130)-'2022 Reg'!D12</f>
        <v>4754.6333337644737</v>
      </c>
      <c r="E13" s="4">
        <f>6500-(1420-130)-'2022 Reg'!E12</f>
        <v>4797.7893332034346</v>
      </c>
      <c r="F13" s="4">
        <f>6500-(1420-130)-'2022 Reg'!F12</f>
        <v>4630.4491110345971</v>
      </c>
      <c r="G13" s="4">
        <f>6500-(1420-130)-'2022 Reg'!G12</f>
        <v>4580.5839998602869</v>
      </c>
      <c r="H13" s="4">
        <f>6500-(1420-130)-'2022 Reg'!H12</f>
        <v>4591.5560556545852</v>
      </c>
      <c r="I13" s="4">
        <f>6500-(1420-130)-'2022 Reg'!I12</f>
        <v>4535</v>
      </c>
      <c r="J13" s="4">
        <f>6500-(1420-130)-'2022 Reg'!J12</f>
        <v>4658</v>
      </c>
      <c r="K13" s="13" t="e">
        <f>NA()</f>
        <v>#N/A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f>6500-(1420-130)-'2022 Reg'!B13</f>
        <v>4831.7600006759167</v>
      </c>
      <c r="C14" s="4">
        <f>6500-(1420-130)-'2022 Reg'!C13</f>
        <v>4836.0000007301569</v>
      </c>
      <c r="D14" s="4">
        <f>6500-(1420-130)-'2022 Reg'!D13</f>
        <v>4775.3500002086166</v>
      </c>
      <c r="E14" s="4">
        <f>6500-(1420-130)-'2022 Reg'!E13</f>
        <v>4742.3787779668965</v>
      </c>
      <c r="F14" s="4">
        <f>6500-(1420-130)-'2022 Reg'!F13</f>
        <v>4644.6400001943111</v>
      </c>
      <c r="G14" s="4">
        <f>6500-(1420-130)-'2022 Reg'!G13</f>
        <v>4603.1199999153614</v>
      </c>
      <c r="H14" s="4">
        <f>6500-(1420-130)-'2022 Reg'!H13</f>
        <v>4578.8800008744001</v>
      </c>
      <c r="I14" s="4">
        <f>6500-(1420-130)-'2022 Reg'!I13</f>
        <v>4543</v>
      </c>
      <c r="J14" s="4">
        <f>6500-(1420-130)-'2022 Reg'!J13</f>
        <v>4613</v>
      </c>
      <c r="K14" s="13" t="e">
        <f>NA()</f>
        <v>#N/A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f>6500-(1420-130)-'2022 Reg'!B14</f>
        <v>4875.7600003376601</v>
      </c>
      <c r="C15" s="4">
        <f>6500-(1420-130)-'2022 Reg'!C14</f>
        <v>4758.8000002503395</v>
      </c>
      <c r="D15" s="4">
        <f>6500-(1420-130)-'2022 Reg'!D14</f>
        <v>4727.824500286828</v>
      </c>
      <c r="E15" s="4">
        <f>6500-(1420-130)-'2022 Reg'!E14</f>
        <v>4742.7300002207357</v>
      </c>
      <c r="F15" s="4">
        <f>6500-(1420-130)-'2022 Reg'!F14</f>
        <v>4674.5160002633929</v>
      </c>
      <c r="G15" s="4">
        <f>6500-(1420-130)-'2022 Reg'!G14</f>
        <v>4657.999999910593</v>
      </c>
      <c r="H15" s="4">
        <f>6500-(1420-130)-'2022 Reg'!H14</f>
        <v>4664.0888338702416</v>
      </c>
      <c r="I15" s="4">
        <f>6500-(1420-130)-'2022 Reg'!I14</f>
        <v>4611</v>
      </c>
      <c r="J15" s="4">
        <f>6500-(1420-130)-'2022 Reg'!J14</f>
        <v>4635</v>
      </c>
      <c r="K15" s="13" t="e">
        <f>NA()</f>
        <v>#N/A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f>6500-(1420-130)-'2022 Reg'!B15</f>
        <v>4889.7600006759167</v>
      </c>
      <c r="C16" s="4">
        <f>6500-(1420-130)-'2022 Reg'!C15</f>
        <v>4793.6400006085632</v>
      </c>
      <c r="D16" s="4">
        <f>6500-(1420-130)-'2022 Reg'!D15</f>
        <v>4753.3480006414156</v>
      </c>
      <c r="E16" s="4">
        <f>6500-(1420-130)-'2022 Reg'!E15</f>
        <v>4741.6050000667574</v>
      </c>
      <c r="F16" s="4">
        <f>6500-(1420-130)-'2022 Reg'!F15</f>
        <v>4699.1000003710387</v>
      </c>
      <c r="G16" s="4">
        <f>6500-(1420-130)-'2022 Reg'!G15</f>
        <v>4717.999999910593</v>
      </c>
      <c r="H16" s="4">
        <f>6500-(1420-130)-'2022 Reg'!H15</f>
        <v>4711.600000448525</v>
      </c>
      <c r="I16" s="4">
        <f>6500-(1420-130)-'2022 Reg'!I15</f>
        <v>4671</v>
      </c>
      <c r="J16" s="4">
        <f>6500-(1420-130)-'2022 Reg'!J15</f>
        <v>4684</v>
      </c>
      <c r="K16" s="13" t="e">
        <f>NA()</f>
        <v>#N/A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f>6500-(1420-130)-'2022 Reg'!B16</f>
        <v>4863.7600006759167</v>
      </c>
      <c r="C17" s="4">
        <f>6500-(1420-130)-'2022 Reg'!C16</f>
        <v>4785.8400006741285</v>
      </c>
      <c r="D17" s="4">
        <f>6500-(1420-130)-'2022 Reg'!D16</f>
        <v>4768.166665791472</v>
      </c>
      <c r="E17" s="4">
        <f>6500-(1420-130)-'2022 Reg'!E16</f>
        <v>4737.2466664686799</v>
      </c>
      <c r="F17" s="4">
        <f>6500-(1420-130)-'2022 Reg'!F16</f>
        <v>4724.3006668801108</v>
      </c>
      <c r="G17" s="4">
        <f>6500-(1420-130)-'2022 Reg'!G16</f>
        <v>4754.999999910593</v>
      </c>
      <c r="H17" s="4">
        <f>6500-(1420-130)-'2022 Reg'!H16</f>
        <v>4772.999999910593</v>
      </c>
      <c r="I17" s="4">
        <f>6500-(1420-130)-'2022 Reg'!I16</f>
        <v>4729</v>
      </c>
      <c r="J17" s="4">
        <f>6500-(1420-130)-'2022 Reg'!J16</f>
        <v>4745</v>
      </c>
      <c r="K17" s="13" t="e">
        <f>NA()</f>
        <v>#N/A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f>6500-(1420-130)-'2022 Reg'!B17</f>
        <v>4773.7999993264675</v>
      </c>
      <c r="C18" s="4">
        <f>6500-(1420-130)-'2022 Reg'!C17</f>
        <v>4754.7999993264675</v>
      </c>
      <c r="D18" s="4">
        <f>6500-(1420-130)-'2022 Reg'!D17</f>
        <v>4757.3253331651285</v>
      </c>
      <c r="E18" s="4">
        <f>6500-(1420-130)-'2022 Reg'!E17</f>
        <v>4738.238722932525</v>
      </c>
      <c r="F18" s="4">
        <f>6500-(1420-130)-'2022 Reg'!F17</f>
        <v>4719.2905006890496</v>
      </c>
      <c r="G18" s="4">
        <f>6500-(1420-130)-'2022 Reg'!G17</f>
        <v>4807.6000003665686</v>
      </c>
      <c r="H18" s="4">
        <f>6500-(1420-130)-'2022 Reg'!H17</f>
        <v>4800.415000015746</v>
      </c>
      <c r="I18" s="4">
        <f>6500-(1420-130)-'2022 Reg'!I17</f>
        <v>4774</v>
      </c>
      <c r="J18" s="4">
        <f>6500-(1420-130)-'2022 Reg'!J17</f>
        <v>4741</v>
      </c>
      <c r="K18" s="13" t="e">
        <f>NA()</f>
        <v>#N/A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f>6500-(1420-130)-'2022 Reg'!B18</f>
        <v>4646.7200003266335</v>
      </c>
      <c r="C19" s="4">
        <f>6500-(1420-130)-'2022 Reg'!C18</f>
        <v>4661.22566729337</v>
      </c>
      <c r="D19" s="4">
        <f>6500-(1420-130)-'2022 Reg'!D18</f>
        <v>4645.5715003165105</v>
      </c>
      <c r="E19" s="4">
        <f>6500-(1420-130)-'2022 Reg'!E18</f>
        <v>4729.3933896468334</v>
      </c>
      <c r="F19" s="4">
        <f>6500-(1420-130)-'2022 Reg'!F18</f>
        <v>4706.8000003427269</v>
      </c>
      <c r="G19" s="4">
        <f>6500-(1420-130)-'2022 Reg'!G18</f>
        <v>4832.0310005664824</v>
      </c>
      <c r="H19" s="4">
        <f>6500-(1420-130)-'2022 Reg'!H18</f>
        <v>4820.6800004690886</v>
      </c>
      <c r="I19" s="4">
        <f>6500-(1420-130)-'2022 Reg'!I18</f>
        <v>4811</v>
      </c>
      <c r="J19" s="4">
        <f>6500-(1420-130)-'2022 Reg'!J18</f>
        <v>4767</v>
      </c>
      <c r="K19" s="13" t="e">
        <f>NA()</f>
        <v>#N/A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f>6500-(1420-130)-'2022 Reg'!B19</f>
        <v>4533.5200003385544</v>
      </c>
      <c r="C20" s="4">
        <f>6500-(1420-130)-'2022 Reg'!C19</f>
        <v>4588.4009999724731</v>
      </c>
      <c r="D20" s="4">
        <f>6500-(1420-130)-'2022 Reg'!D19</f>
        <v>4661.1783894571163</v>
      </c>
      <c r="E20" s="4">
        <f>6500-(1420-130)-'2022 Reg'!E19</f>
        <v>4699.7138893020647</v>
      </c>
      <c r="F20" s="4">
        <f>6500-(1420-130)-'2022 Reg'!F19</f>
        <v>4792.9980562170349</v>
      </c>
      <c r="G20" s="4">
        <f>6500-(1420-130)-'2022 Reg'!G19</f>
        <v>4839.807000186046</v>
      </c>
      <c r="H20" s="4">
        <f>6500-(1420-130)-'2022 Reg'!H19</f>
        <v>4827.6000003069639</v>
      </c>
      <c r="I20" s="4">
        <f>6500-(1420-130)-'2022 Reg'!I19</f>
        <v>4831</v>
      </c>
      <c r="J20" s="4">
        <f>6500-(1420-130)-'2022 Reg'!J19</f>
        <v>4813</v>
      </c>
      <c r="K20" s="13" t="e">
        <f>NA()</f>
        <v>#N/A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f>6500-(1420-130)-'2022 Reg'!B20</f>
        <v>4842.6088889042539</v>
      </c>
      <c r="C21" s="4">
        <f>6500-(1420-130)-'2022 Reg'!C20</f>
        <v>4696.1977777128413</v>
      </c>
      <c r="D21" s="4">
        <f>6500-(1420-130)-'2022 Reg'!D20</f>
        <v>4619.9539999037979</v>
      </c>
      <c r="E21" s="4">
        <f>6500-(1420-130)-'2022 Reg'!E20</f>
        <v>4675.5186667879425</v>
      </c>
      <c r="F21" s="4">
        <f>6500-(1420-130)-'2022 Reg'!F20</f>
        <v>4755.5690000534059</v>
      </c>
      <c r="G21" s="4">
        <f>6500-(1420-130)-'2022 Reg'!G20</f>
        <v>4811.8400000631809</v>
      </c>
      <c r="H21" s="4">
        <f>6500-(1420-130)-'2022 Reg'!H20</f>
        <v>4899.6800000965595</v>
      </c>
      <c r="I21" s="4">
        <f>6500-(1420-130)-'2022 Reg'!I20</f>
        <v>4864</v>
      </c>
      <c r="J21" s="4">
        <f>6500-(1420-130)-'2022 Reg'!J20</f>
        <v>4825</v>
      </c>
      <c r="K21" s="13" t="e">
        <f>NA()</f>
        <v>#N/A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f>6500-(1420-130)-'2022 Reg'!B21</f>
        <v>5023.3437777325507</v>
      </c>
      <c r="C22" s="4">
        <f>6500-(1420-130)-'2022 Reg'!C21</f>
        <v>4968.9826666424669</v>
      </c>
      <c r="D22" s="4">
        <f>6500-(1420-130)-'2022 Reg'!D21</f>
        <v>4697.5516667753454</v>
      </c>
      <c r="E22" s="4">
        <f>6500-(1420-130)-'2022 Reg'!E21</f>
        <v>4728.7533336691558</v>
      </c>
      <c r="F22" s="4">
        <f>6500-(1420-130)-'2022 Reg'!F21</f>
        <v>4765.0700002938511</v>
      </c>
      <c r="G22" s="4">
        <f>6500-(1420-130)-'2022 Reg'!G21</f>
        <v>4861.799999922514</v>
      </c>
      <c r="H22" s="4">
        <f>6500-(1420-130)-'2022 Reg'!H21</f>
        <v>4843.4359999746084</v>
      </c>
      <c r="I22" s="4">
        <f>6500-(1420-130)-'2022 Reg'!I21</f>
        <v>4920</v>
      </c>
      <c r="J22" s="4">
        <f>6500-(1420-130)-'2022 Reg'!J21</f>
        <v>4937</v>
      </c>
      <c r="K22" s="13" t="e">
        <f>NA()</f>
        <v>#N/A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f>6500-(1420-130)-'2022 Reg'!B22</f>
        <v>4968.3959998870887</v>
      </c>
      <c r="C23" s="4">
        <f>6500-(1420-130)-'2022 Reg'!C22</f>
        <v>4955.197777558863</v>
      </c>
      <c r="D23" s="4">
        <f>6500-(1420-130)-'2022 Reg'!D22</f>
        <v>4956.7000004142519</v>
      </c>
      <c r="E23" s="4">
        <f>6500-(1420-130)-'2022 Reg'!E22</f>
        <v>4896.8000000774864</v>
      </c>
      <c r="F23" s="4">
        <f>6500-(1420-130)-'2022 Reg'!F22</f>
        <v>4905.9200000613928</v>
      </c>
      <c r="G23" s="4">
        <f>6500-(1420-130)-'2022 Reg'!G22</f>
        <v>4964.8999998832742</v>
      </c>
      <c r="H23" s="4">
        <f>6500-(1420-130)-'2022 Reg'!H22</f>
        <v>4905.799999922514</v>
      </c>
      <c r="I23" s="4">
        <f>6500-(1420-130)-'2022 Reg'!I22</f>
        <v>4953</v>
      </c>
      <c r="J23" s="4">
        <f>6500-(1420-130)-'2022 Reg'!J22</f>
        <v>5061</v>
      </c>
      <c r="K23" s="13" t="e">
        <f>NA()</f>
        <v>#N/A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f>6500-(1420-130)-'2022 Reg'!B23</f>
        <v>5031.1199999153614</v>
      </c>
      <c r="C24" s="4">
        <f>6500-(1420-130)-'2022 Reg'!C23</f>
        <v>5027.7044444223247</v>
      </c>
      <c r="D24" s="4">
        <f>6500-(1420-130)-'2022 Reg'!D23</f>
        <v>4998.839999884367</v>
      </c>
      <c r="E24" s="4">
        <f>6500-(1420-130)-'2022 Reg'!E23</f>
        <v>4930.7229999949532</v>
      </c>
      <c r="F24" s="4">
        <f>6500-(1420-130)-'2022 Reg'!F23</f>
        <v>4738.799999922514</v>
      </c>
      <c r="G24" s="4">
        <f>6500-(1420-130)-'2022 Reg'!G23</f>
        <v>4990.5000001490116</v>
      </c>
      <c r="H24" s="4">
        <f>6500-(1420-130)-'2022 Reg'!H23</f>
        <v>5092.8766666059691</v>
      </c>
      <c r="I24" s="4">
        <f>6500-(1420-130)-'2022 Reg'!I23</f>
        <v>5137</v>
      </c>
      <c r="J24" s="4">
        <f>6500-(1420-130)-'2022 Reg'!J23</f>
        <v>5056</v>
      </c>
      <c r="K24" s="13" t="e">
        <f>NA()</f>
        <v>#N/A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f>6500-(1420-130)-'2022 Reg'!B24</f>
        <v>5028.999999910593</v>
      </c>
      <c r="C25" s="4">
        <f>6500-(1420-130)-'2022 Reg'!C24</f>
        <v>4966.0399999171495</v>
      </c>
      <c r="D25" s="4">
        <f>6500-(1420-130)-'2022 Reg'!D24</f>
        <v>4913.8936663843688</v>
      </c>
      <c r="E25" s="4">
        <f>6500-(1420-130)-'2022 Reg'!E24</f>
        <v>5035.926666562259</v>
      </c>
      <c r="F25" s="4">
        <f>6500-(1420-130)-'2022 Reg'!F24</f>
        <v>4971.4579997611545</v>
      </c>
      <c r="G25" s="4">
        <f>6500-(1420-130)-'2022 Reg'!G24</f>
        <v>4951.1133332322042</v>
      </c>
      <c r="H25" s="4">
        <f>6500-(1420-130)-'2022 Reg'!H24</f>
        <v>5033.146666616698</v>
      </c>
      <c r="I25" s="4">
        <f>6500-(1420-130)-'2022 Reg'!I24</f>
        <v>5089</v>
      </c>
      <c r="J25" s="4">
        <f>6500-(1420-130)-'2022 Reg'!J24</f>
        <v>5025</v>
      </c>
      <c r="K25" s="13" t="e">
        <f>NA()</f>
        <v>#N/A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f>6500-(1420-130)-'2022 Reg'!B25</f>
        <v>5005.9999997317791</v>
      </c>
      <c r="C26" s="4">
        <f>6500-(1420-130)-'2022 Reg'!C25</f>
        <v>5046.1199997365475</v>
      </c>
      <c r="D26" s="4">
        <f>6500-(1420-130)-'2022 Reg'!D25</f>
        <v>4993.4861115162566</v>
      </c>
      <c r="E26" s="4">
        <f>6500-(1420-130)-'2022 Reg'!E25</f>
        <v>4984.9199998825788</v>
      </c>
      <c r="F26" s="4">
        <f>6500-(1420-130)-'2022 Reg'!F25</f>
        <v>5038.839999884367</v>
      </c>
      <c r="G26" s="4">
        <f>6500-(1420-130)-'2022 Reg'!G25</f>
        <v>5032.2799998715518</v>
      </c>
      <c r="H26" s="4">
        <f>6500-(1420-130)-'2022 Reg'!H25</f>
        <v>5116.6382223401215</v>
      </c>
      <c r="I26" s="4">
        <f>6500-(1420-130)-'2022 Reg'!I25</f>
        <v>5098</v>
      </c>
      <c r="J26" s="4">
        <f>6500-(1420-130)-'2022 Reg'!J25</f>
        <v>5020</v>
      </c>
      <c r="K26" s="13" t="e">
        <f>NA()</f>
        <v>#N/A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AA49-36CE-455B-8A88-7C895A891B89}">
  <dimension ref="A1:M26"/>
  <sheetViews>
    <sheetView tabSelected="1" workbookViewId="0">
      <selection activeCell="F13" sqref="F13"/>
    </sheetView>
  </sheetViews>
  <sheetFormatPr defaultRowHeight="14.5" x14ac:dyDescent="0.35"/>
  <sheetData>
    <row r="1" spans="1:13" x14ac:dyDescent="0.35">
      <c r="E1" t="s">
        <v>75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v>3207</v>
      </c>
      <c r="C3" s="4">
        <v>3623</v>
      </c>
      <c r="D3" s="4">
        <v>3361</v>
      </c>
      <c r="E3" s="4">
        <v>3859</v>
      </c>
      <c r="F3" s="4">
        <v>3899</v>
      </c>
      <c r="G3" s="4">
        <v>3883</v>
      </c>
      <c r="H3" s="4">
        <v>3423</v>
      </c>
      <c r="I3" s="4">
        <v>3860</v>
      </c>
      <c r="J3" s="4">
        <v>3113</v>
      </c>
      <c r="K3" s="13" t="e">
        <f>NA()</f>
        <v>#N/A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v>3207</v>
      </c>
      <c r="C4" s="4">
        <v>3623</v>
      </c>
      <c r="D4" s="4">
        <v>3361</v>
      </c>
      <c r="E4" s="4">
        <v>3859</v>
      </c>
      <c r="F4" s="4">
        <v>3899</v>
      </c>
      <c r="G4" s="4">
        <v>3883</v>
      </c>
      <c r="H4" s="4">
        <v>3423</v>
      </c>
      <c r="I4" s="4">
        <v>3860</v>
      </c>
      <c r="J4" s="4">
        <v>3113</v>
      </c>
      <c r="K4" s="13" t="e">
        <f>NA()</f>
        <v>#N/A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v>3295</v>
      </c>
      <c r="C5" s="4">
        <v>3828</v>
      </c>
      <c r="D5" s="4">
        <v>3682</v>
      </c>
      <c r="E5" s="4">
        <v>4091</v>
      </c>
      <c r="F5" s="4">
        <v>4342</v>
      </c>
      <c r="G5" s="4">
        <v>3504</v>
      </c>
      <c r="H5" s="4">
        <v>3314</v>
      </c>
      <c r="I5" s="4">
        <v>3082</v>
      </c>
      <c r="J5" s="4">
        <v>2540</v>
      </c>
      <c r="K5" s="13" t="e">
        <f>NA()</f>
        <v>#N/A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v>3295</v>
      </c>
      <c r="C6" s="4">
        <v>3828</v>
      </c>
      <c r="D6" s="4">
        <v>3682</v>
      </c>
      <c r="E6" s="4">
        <v>4091</v>
      </c>
      <c r="F6" s="4">
        <v>4342</v>
      </c>
      <c r="G6" s="4">
        <v>3504</v>
      </c>
      <c r="H6" s="4">
        <v>3314</v>
      </c>
      <c r="I6" s="4">
        <v>3082</v>
      </c>
      <c r="J6" s="4">
        <v>2540</v>
      </c>
      <c r="K6" s="13" t="e">
        <f>NA()</f>
        <v>#N/A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v>3295</v>
      </c>
      <c r="C7" s="4">
        <v>3828</v>
      </c>
      <c r="D7" s="4">
        <v>3682</v>
      </c>
      <c r="E7" s="4">
        <v>4091</v>
      </c>
      <c r="F7" s="4">
        <v>4342</v>
      </c>
      <c r="G7" s="4">
        <v>3504</v>
      </c>
      <c r="H7" s="4">
        <v>3314</v>
      </c>
      <c r="I7" s="4">
        <v>3082</v>
      </c>
      <c r="J7" s="4">
        <v>2540</v>
      </c>
      <c r="K7" s="13" t="e">
        <f>NA()</f>
        <v>#N/A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v>3295</v>
      </c>
      <c r="C8" s="4">
        <v>3828</v>
      </c>
      <c r="D8" s="4">
        <v>3682</v>
      </c>
      <c r="E8" s="4">
        <v>4091</v>
      </c>
      <c r="F8" s="4">
        <v>4342</v>
      </c>
      <c r="G8" s="4">
        <v>3504</v>
      </c>
      <c r="H8" s="4">
        <v>3314</v>
      </c>
      <c r="I8" s="4">
        <v>3082</v>
      </c>
      <c r="J8" s="4">
        <v>2540</v>
      </c>
      <c r="K8" s="13" t="e">
        <f>NA()</f>
        <v>#N/A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v>4037</v>
      </c>
      <c r="C9" s="4">
        <v>4048</v>
      </c>
      <c r="D9" s="4">
        <v>3894</v>
      </c>
      <c r="E9" s="4">
        <v>4394</v>
      </c>
      <c r="F9" s="4">
        <v>4960</v>
      </c>
      <c r="G9" s="4">
        <v>4405</v>
      </c>
      <c r="H9" s="4">
        <v>4083</v>
      </c>
      <c r="I9" s="4">
        <v>3671</v>
      </c>
      <c r="J9" s="4">
        <v>3858</v>
      </c>
      <c r="K9" s="13" t="e">
        <f>NA()</f>
        <v>#N/A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v>4037</v>
      </c>
      <c r="C10" s="4">
        <v>4048</v>
      </c>
      <c r="D10" s="4">
        <v>3894</v>
      </c>
      <c r="E10" s="4">
        <v>4394</v>
      </c>
      <c r="F10" s="4">
        <v>4960</v>
      </c>
      <c r="G10" s="4">
        <v>4405</v>
      </c>
      <c r="H10" s="4">
        <v>4083</v>
      </c>
      <c r="I10" s="4">
        <v>3671</v>
      </c>
      <c r="J10" s="4">
        <v>3858</v>
      </c>
      <c r="K10" s="13" t="e">
        <f>NA()</f>
        <v>#N/A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v>4037</v>
      </c>
      <c r="C11" s="4">
        <v>4048</v>
      </c>
      <c r="D11" s="4">
        <v>3894</v>
      </c>
      <c r="E11" s="4">
        <v>4394</v>
      </c>
      <c r="F11" s="4">
        <v>4960</v>
      </c>
      <c r="G11" s="4">
        <v>4405</v>
      </c>
      <c r="H11" s="4">
        <v>4083</v>
      </c>
      <c r="I11" s="4">
        <v>3671</v>
      </c>
      <c r="J11" s="4">
        <v>3858</v>
      </c>
      <c r="K11" s="13" t="e">
        <f>NA()</f>
        <v>#N/A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v>4037</v>
      </c>
      <c r="C12" s="4">
        <v>4048</v>
      </c>
      <c r="D12" s="4">
        <v>3894</v>
      </c>
      <c r="E12" s="4">
        <v>4394</v>
      </c>
      <c r="F12" s="4">
        <v>4960</v>
      </c>
      <c r="G12" s="4">
        <v>4405</v>
      </c>
      <c r="H12" s="4">
        <v>4083</v>
      </c>
      <c r="I12" s="4">
        <v>3671</v>
      </c>
      <c r="J12" s="4">
        <v>3858</v>
      </c>
      <c r="K12" s="13" t="e">
        <f>NA()</f>
        <v>#N/A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v>3801</v>
      </c>
      <c r="C13" s="4">
        <v>4110</v>
      </c>
      <c r="D13" s="4">
        <v>3807</v>
      </c>
      <c r="E13" s="4">
        <v>4137</v>
      </c>
      <c r="F13" s="4">
        <v>4929</v>
      </c>
      <c r="G13" s="4">
        <v>4753</v>
      </c>
      <c r="H13" s="4">
        <v>4273</v>
      </c>
      <c r="I13" s="4">
        <v>4300</v>
      </c>
      <c r="J13" s="4">
        <v>4258</v>
      </c>
      <c r="K13" s="13" t="e">
        <f>NA()</f>
        <v>#N/A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v>3801</v>
      </c>
      <c r="C14" s="4">
        <v>4110</v>
      </c>
      <c r="D14" s="4">
        <v>3807</v>
      </c>
      <c r="E14" s="4">
        <v>4137</v>
      </c>
      <c r="F14" s="4">
        <v>4929</v>
      </c>
      <c r="G14" s="4">
        <v>4753</v>
      </c>
      <c r="H14" s="4">
        <v>4273</v>
      </c>
      <c r="I14" s="4">
        <v>4300</v>
      </c>
      <c r="J14" s="4">
        <v>4258</v>
      </c>
      <c r="K14" s="13" t="e">
        <f>NA()</f>
        <v>#N/A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v>3953</v>
      </c>
      <c r="C15" s="4">
        <v>4002</v>
      </c>
      <c r="D15" s="4">
        <v>3688</v>
      </c>
      <c r="E15" s="4">
        <v>4139</v>
      </c>
      <c r="F15" s="4">
        <v>4994</v>
      </c>
      <c r="G15" s="4">
        <v>4839</v>
      </c>
      <c r="H15" s="4">
        <v>4293</v>
      </c>
      <c r="I15" s="4">
        <v>4304</v>
      </c>
      <c r="J15" s="4">
        <v>4132</v>
      </c>
      <c r="K15" s="13" t="e">
        <f>NA()</f>
        <v>#N/A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v>3953</v>
      </c>
      <c r="C16" s="4">
        <v>4002</v>
      </c>
      <c r="D16" s="4">
        <v>3688</v>
      </c>
      <c r="E16" s="4">
        <v>4139</v>
      </c>
      <c r="F16" s="4">
        <v>4994</v>
      </c>
      <c r="G16" s="4">
        <v>4839</v>
      </c>
      <c r="H16" s="4">
        <v>4293</v>
      </c>
      <c r="I16" s="4">
        <v>4304</v>
      </c>
      <c r="J16" s="4">
        <v>4132</v>
      </c>
      <c r="K16" s="13" t="e">
        <f>NA()</f>
        <v>#N/A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v>4520</v>
      </c>
      <c r="C17" s="4">
        <v>5117</v>
      </c>
      <c r="D17" s="4">
        <v>4311</v>
      </c>
      <c r="E17" s="4">
        <v>4039</v>
      </c>
      <c r="F17" s="4">
        <v>4663</v>
      </c>
      <c r="G17" s="4">
        <v>3889</v>
      </c>
      <c r="H17" s="4">
        <v>3501</v>
      </c>
      <c r="I17" s="4">
        <v>2731</v>
      </c>
      <c r="J17" s="4">
        <v>3065</v>
      </c>
      <c r="K17" s="13" t="e">
        <f>NA()</f>
        <v>#N/A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v>4520</v>
      </c>
      <c r="C18" s="4">
        <v>5117</v>
      </c>
      <c r="D18" s="4">
        <v>4311</v>
      </c>
      <c r="E18" s="4">
        <v>4039</v>
      </c>
      <c r="F18" s="4">
        <v>4663</v>
      </c>
      <c r="G18" s="4">
        <v>3889</v>
      </c>
      <c r="H18" s="4">
        <v>3501</v>
      </c>
      <c r="I18" s="4">
        <v>2731</v>
      </c>
      <c r="J18" s="4">
        <v>3065</v>
      </c>
      <c r="K18" s="13" t="e">
        <f>NA()</f>
        <v>#N/A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v>4520</v>
      </c>
      <c r="C19" s="4">
        <v>5117</v>
      </c>
      <c r="D19" s="4">
        <v>4311</v>
      </c>
      <c r="E19" s="4">
        <v>4039</v>
      </c>
      <c r="F19" s="4">
        <v>4663</v>
      </c>
      <c r="G19" s="4">
        <v>3889</v>
      </c>
      <c r="H19" s="4">
        <v>3501</v>
      </c>
      <c r="I19" s="4">
        <v>2731</v>
      </c>
      <c r="J19" s="4">
        <v>3065</v>
      </c>
      <c r="K19" s="13" t="e">
        <f>NA()</f>
        <v>#N/A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v>4520</v>
      </c>
      <c r="C20" s="4">
        <v>5117</v>
      </c>
      <c r="D20" s="4">
        <v>4311</v>
      </c>
      <c r="E20" s="4">
        <v>4039</v>
      </c>
      <c r="F20" s="4">
        <v>4663</v>
      </c>
      <c r="G20" s="4">
        <v>3889</v>
      </c>
      <c r="H20" s="4">
        <v>3501</v>
      </c>
      <c r="I20" s="4">
        <v>2731</v>
      </c>
      <c r="J20" s="4">
        <v>3065</v>
      </c>
      <c r="K20" s="13" t="e">
        <f>NA()</f>
        <v>#N/A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v>3897</v>
      </c>
      <c r="C21" s="4">
        <v>4404</v>
      </c>
      <c r="D21" s="4">
        <v>3620</v>
      </c>
      <c r="E21" s="4">
        <v>3757</v>
      </c>
      <c r="F21" s="4">
        <v>4111</v>
      </c>
      <c r="G21" s="4">
        <v>4404</v>
      </c>
      <c r="H21" s="4">
        <v>3733</v>
      </c>
      <c r="I21" s="4">
        <v>3748</v>
      </c>
      <c r="J21" s="4">
        <v>3536</v>
      </c>
      <c r="K21" s="13" t="e">
        <f>NA()</f>
        <v>#N/A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v>3897</v>
      </c>
      <c r="C22" s="4">
        <v>4404</v>
      </c>
      <c r="D22" s="4">
        <v>3620</v>
      </c>
      <c r="E22" s="4">
        <v>3757</v>
      </c>
      <c r="F22" s="4">
        <v>4111</v>
      </c>
      <c r="G22" s="4">
        <v>4404</v>
      </c>
      <c r="H22" s="4">
        <v>3733</v>
      </c>
      <c r="I22" s="4">
        <v>3748</v>
      </c>
      <c r="J22" s="4">
        <v>3536</v>
      </c>
      <c r="K22" s="13" t="e">
        <f>NA()</f>
        <v>#N/A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v>3897</v>
      </c>
      <c r="C23" s="4">
        <v>4404</v>
      </c>
      <c r="D23" s="4">
        <v>3620</v>
      </c>
      <c r="E23" s="4">
        <v>3757</v>
      </c>
      <c r="F23" s="4">
        <v>4111</v>
      </c>
      <c r="G23" s="4">
        <v>4404</v>
      </c>
      <c r="H23" s="4">
        <v>3733</v>
      </c>
      <c r="I23" s="4">
        <v>3748</v>
      </c>
      <c r="J23" s="4">
        <v>3536</v>
      </c>
      <c r="K23" s="13" t="e">
        <f>NA()</f>
        <v>#N/A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v>3897</v>
      </c>
      <c r="C24" s="4">
        <v>4404</v>
      </c>
      <c r="D24" s="4">
        <v>3620</v>
      </c>
      <c r="E24" s="4">
        <v>3757</v>
      </c>
      <c r="F24" s="4">
        <v>4111</v>
      </c>
      <c r="G24" s="4">
        <v>4404</v>
      </c>
      <c r="H24" s="4">
        <v>3733</v>
      </c>
      <c r="I24" s="4">
        <v>3748</v>
      </c>
      <c r="J24" s="4">
        <v>3536</v>
      </c>
      <c r="K24" s="13" t="e">
        <f>NA()</f>
        <v>#N/A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v>3418</v>
      </c>
      <c r="C25" s="4">
        <v>3815</v>
      </c>
      <c r="D25" s="4">
        <v>3511</v>
      </c>
      <c r="E25" s="4">
        <v>4132</v>
      </c>
      <c r="F25" s="4">
        <v>4150</v>
      </c>
      <c r="G25" s="4">
        <v>4395</v>
      </c>
      <c r="H25" s="4">
        <v>3745</v>
      </c>
      <c r="I25" s="4">
        <v>4173</v>
      </c>
      <c r="J25" s="4">
        <v>3465</v>
      </c>
      <c r="K25" s="13" t="e">
        <f>NA()</f>
        <v>#N/A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v>3418</v>
      </c>
      <c r="C26" s="4">
        <v>3815</v>
      </c>
      <c r="D26" s="4">
        <v>3511</v>
      </c>
      <c r="E26" s="4">
        <v>4132</v>
      </c>
      <c r="F26" s="4">
        <v>4150</v>
      </c>
      <c r="G26" s="4">
        <v>4395</v>
      </c>
      <c r="H26" s="4">
        <v>3745</v>
      </c>
      <c r="I26" s="4">
        <v>4173</v>
      </c>
      <c r="J26" s="4">
        <v>3465</v>
      </c>
      <c r="K26" s="13" t="e">
        <f>NA()</f>
        <v>#N/A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89"/>
  <sheetViews>
    <sheetView topLeftCell="M16" zoomScale="70" zoomScaleNormal="70" workbookViewId="0">
      <selection activeCell="R40" sqref="R40"/>
    </sheetView>
  </sheetViews>
  <sheetFormatPr defaultRowHeight="14.5" x14ac:dyDescent="0.35"/>
  <cols>
    <col min="2" max="2" width="9.7265625" bestFit="1" customWidth="1"/>
    <col min="3" max="3" width="19.453125" bestFit="1" customWidth="1"/>
    <col min="6" max="6" width="11.54296875" bestFit="1" customWidth="1"/>
    <col min="7" max="8" width="19.7265625" customWidth="1"/>
    <col min="9" max="10" width="19.7265625" hidden="1" customWidth="1"/>
    <col min="11" max="11" width="19.7265625" customWidth="1"/>
    <col min="12" max="12" width="13.54296875" style="21" customWidth="1"/>
    <col min="13" max="13" width="23.1796875" style="21" customWidth="1"/>
    <col min="14" max="14" width="13.54296875" style="21" customWidth="1"/>
    <col min="15" max="15" width="19.7265625" customWidth="1"/>
    <col min="16" max="16" width="17.26953125" bestFit="1" customWidth="1"/>
    <col min="17" max="17" width="29.54296875" bestFit="1" customWidth="1"/>
    <col min="18" max="18" width="28.6328125" bestFit="1" customWidth="1"/>
    <col min="19" max="19" width="28.7265625" bestFit="1" customWidth="1"/>
    <col min="20" max="20" width="19.7265625" bestFit="1" customWidth="1"/>
    <col min="21" max="21" width="23.7265625" bestFit="1" customWidth="1"/>
    <col min="22" max="22" width="30" bestFit="1" customWidth="1"/>
    <col min="23" max="23" width="47" bestFit="1" customWidth="1"/>
    <col min="24" max="24" width="40.26953125" bestFit="1" customWidth="1"/>
    <col min="25" max="27" width="37.54296875" bestFit="1" customWidth="1"/>
  </cols>
  <sheetData>
    <row r="1" spans="1:24" ht="43.5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29</v>
      </c>
      <c r="G1" t="s">
        <v>28</v>
      </c>
      <c r="H1" t="s">
        <v>60</v>
      </c>
      <c r="I1" t="s">
        <v>61</v>
      </c>
      <c r="J1" t="s">
        <v>62</v>
      </c>
      <c r="K1" t="s">
        <v>63</v>
      </c>
      <c r="L1" s="20" t="s">
        <v>68</v>
      </c>
      <c r="M1" s="21" t="s">
        <v>69</v>
      </c>
      <c r="N1" s="20" t="s">
        <v>70</v>
      </c>
      <c r="P1" s="6" t="s">
        <v>17</v>
      </c>
      <c r="Q1" t="s">
        <v>9</v>
      </c>
      <c r="X1" t="str">
        <f>IF($Q$2 = "NSRS", "Non-Spin", "") &amp; " Requirement Comparison for " &amp; TEXT(DATEVALUE($Q$1 &amp;" 1"), "Mmmm")</f>
        <v>Non-Spin Requirement Comparison for September</v>
      </c>
    </row>
    <row r="2" spans="1:24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NSRS'!$B3</f>
        <v>1169</v>
      </c>
      <c r="I2" s="4"/>
      <c r="J2" s="4"/>
      <c r="K2" s="4">
        <f t="shared" ref="K2:K65" si="0">N2-L2</f>
        <v>1884</v>
      </c>
      <c r="L2" s="11">
        <f>'2022 NSRS (Dec 2020 Method)'!$B3</f>
        <v>1323</v>
      </c>
      <c r="M2" s="11">
        <f>'2022 NSRS (6500 Method)'!$B3</f>
        <v>4977.4213332096733</v>
      </c>
      <c r="N2" s="11">
        <f>'2022 NSRS (Proposed)'!$B3</f>
        <v>3207</v>
      </c>
      <c r="P2" s="6" t="s">
        <v>14</v>
      </c>
      <c r="Q2" t="s">
        <v>15</v>
      </c>
    </row>
    <row r="3" spans="1:24" x14ac:dyDescent="0.35">
      <c r="A3" t="str">
        <f t="shared" ref="A3:A42" si="1">TEXT(B3, "mmm")</f>
        <v>Jan</v>
      </c>
      <c r="B3" s="9">
        <f>DATE(2018, MONTH(DATEVALUE('[1]2019 NSRS'!$B$2&amp;" 1")), 1)</f>
        <v>43101</v>
      </c>
      <c r="C3" s="9" t="str">
        <f t="shared" ref="C3:C66" si="2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NSRS'!$B4</f>
        <v>1169</v>
      </c>
      <c r="I3" s="4"/>
      <c r="J3" s="4"/>
      <c r="K3" s="4">
        <f t="shared" si="0"/>
        <v>1884</v>
      </c>
      <c r="L3" s="11">
        <f>'2022 NSRS (Dec 2020 Method)'!$B4</f>
        <v>1323</v>
      </c>
      <c r="M3" s="11">
        <f>'2022 NSRS (6500 Method)'!$B4</f>
        <v>5016.3279998600483</v>
      </c>
      <c r="N3" s="11">
        <f>'2022 NSRS (Proposed)'!$B4</f>
        <v>3207</v>
      </c>
    </row>
    <row r="4" spans="1:24" x14ac:dyDescent="0.35">
      <c r="A4" t="str">
        <f t="shared" si="1"/>
        <v>Jan</v>
      </c>
      <c r="B4" s="9">
        <f>DATE(2018, MONTH(DATEVALUE('[1]2019 NSRS'!$B$2&amp;" 1")), 1)</f>
        <v>43101</v>
      </c>
      <c r="C4" s="9" t="str">
        <f t="shared" si="2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NSRS'!$B5</f>
        <v>1147</v>
      </c>
      <c r="I4" s="4"/>
      <c r="J4" s="4"/>
      <c r="K4" s="4">
        <f t="shared" si="0"/>
        <v>1809</v>
      </c>
      <c r="L4" s="11">
        <f>'2022 NSRS (Dec 2020 Method)'!$B5</f>
        <v>1486</v>
      </c>
      <c r="M4" s="11">
        <f>'2022 NSRS (6500 Method)'!$B5</f>
        <v>4987.9093333760893</v>
      </c>
      <c r="N4" s="11">
        <f>'2022 NSRS (Proposed)'!$B5</f>
        <v>3295</v>
      </c>
      <c r="P4" s="6" t="s">
        <v>16</v>
      </c>
      <c r="Q4" t="s">
        <v>79</v>
      </c>
      <c r="R4" t="s">
        <v>78</v>
      </c>
      <c r="S4" t="s">
        <v>71</v>
      </c>
      <c r="T4" t="s">
        <v>72</v>
      </c>
      <c r="U4" t="s">
        <v>73</v>
      </c>
    </row>
    <row r="5" spans="1:24" x14ac:dyDescent="0.35">
      <c r="A5" t="str">
        <f t="shared" si="1"/>
        <v>Jan</v>
      </c>
      <c r="B5" s="9">
        <f>DATE(2018, MONTH(DATEVALUE('[1]2019 NSRS'!$B$2&amp;" 1")), 1)</f>
        <v>43101</v>
      </c>
      <c r="C5" s="9" t="str">
        <f t="shared" si="2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NSRS'!$B6</f>
        <v>1147</v>
      </c>
      <c r="I5" s="4"/>
      <c r="J5" s="4"/>
      <c r="K5" s="4">
        <f t="shared" si="0"/>
        <v>1809</v>
      </c>
      <c r="L5" s="11">
        <f>'2022 NSRS (Dec 2020 Method)'!$B6</f>
        <v>1486</v>
      </c>
      <c r="M5" s="11">
        <f>'2022 NSRS (6500 Method)'!$B6</f>
        <v>4941.8733331610756</v>
      </c>
      <c r="N5" s="11">
        <f>'2022 NSRS (Proposed)'!$B6</f>
        <v>3295</v>
      </c>
      <c r="P5" s="7">
        <v>1</v>
      </c>
      <c r="Q5" s="8">
        <v>5038</v>
      </c>
      <c r="R5" s="8">
        <v>1026</v>
      </c>
      <c r="S5" s="8">
        <v>964</v>
      </c>
      <c r="T5" s="8">
        <v>3113</v>
      </c>
      <c r="U5" s="8">
        <v>4998</v>
      </c>
    </row>
    <row r="6" spans="1:24" x14ac:dyDescent="0.35">
      <c r="A6" t="str">
        <f t="shared" si="1"/>
        <v>Jan</v>
      </c>
      <c r="B6" s="9">
        <f>DATE(2018, MONTH(DATEVALUE('[1]2019 NSRS'!$B$2&amp;" 1")), 1)</f>
        <v>43101</v>
      </c>
      <c r="C6" s="9" t="str">
        <f t="shared" si="2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NSRS'!$B7</f>
        <v>1147</v>
      </c>
      <c r="I6" s="4"/>
      <c r="J6" s="4"/>
      <c r="K6" s="4">
        <f t="shared" si="0"/>
        <v>1809</v>
      </c>
      <c r="L6" s="11">
        <f>'2022 NSRS (Dec 2020 Method)'!$B7</f>
        <v>1486</v>
      </c>
      <c r="M6" s="11">
        <f>'2022 NSRS (6500 Method)'!$B7</f>
        <v>4836.5777776738005</v>
      </c>
      <c r="N6" s="11">
        <f>'2022 NSRS (Proposed)'!$B7</f>
        <v>3295</v>
      </c>
      <c r="P6" s="7">
        <v>2</v>
      </c>
      <c r="Q6" s="8">
        <v>5067</v>
      </c>
      <c r="R6" s="8">
        <v>1026</v>
      </c>
      <c r="S6" s="8">
        <v>964</v>
      </c>
      <c r="T6" s="8">
        <v>3113</v>
      </c>
      <c r="U6" s="8">
        <v>5042</v>
      </c>
    </row>
    <row r="7" spans="1:24" x14ac:dyDescent="0.35">
      <c r="A7" t="str">
        <f t="shared" si="1"/>
        <v>Jan</v>
      </c>
      <c r="B7" s="9">
        <f>DATE(2018, MONTH(DATEVALUE('[1]2019 NSRS'!$B$2&amp;" 1")), 1)</f>
        <v>43101</v>
      </c>
      <c r="C7" s="9" t="str">
        <f t="shared" si="2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NSRS'!$B8</f>
        <v>1147</v>
      </c>
      <c r="I7" s="4"/>
      <c r="J7" s="4"/>
      <c r="K7" s="4">
        <f t="shared" si="0"/>
        <v>1809</v>
      </c>
      <c r="L7" s="11">
        <f>'2022 NSRS (Dec 2020 Method)'!$B8</f>
        <v>1486</v>
      </c>
      <c r="M7" s="11">
        <f>'2022 NSRS (6500 Method)'!$B8</f>
        <v>4675.8400000631809</v>
      </c>
      <c r="N7" s="11">
        <f>'2022 NSRS (Proposed)'!$B8</f>
        <v>3295</v>
      </c>
      <c r="P7" s="7">
        <v>3</v>
      </c>
      <c r="Q7" s="8">
        <v>5046</v>
      </c>
      <c r="R7" s="8">
        <v>1255</v>
      </c>
      <c r="S7" s="8">
        <v>1114</v>
      </c>
      <c r="T7" s="8">
        <v>2540</v>
      </c>
      <c r="U7" s="8">
        <v>5025</v>
      </c>
    </row>
    <row r="8" spans="1:24" x14ac:dyDescent="0.35">
      <c r="A8" t="str">
        <f t="shared" si="1"/>
        <v>Jan</v>
      </c>
      <c r="B8" s="9">
        <f>DATE(2018, MONTH(DATEVALUE('[1]2019 NSRS'!$B$2&amp;" 1")), 1)</f>
        <v>43101</v>
      </c>
      <c r="C8" s="9" t="str">
        <f t="shared" si="2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1895</v>
      </c>
      <c r="H8" s="4">
        <f>'2021 NSRS'!$B9</f>
        <v>1895</v>
      </c>
      <c r="I8" s="4"/>
      <c r="J8" s="4"/>
      <c r="K8" s="4">
        <f t="shared" si="0"/>
        <v>2158</v>
      </c>
      <c r="L8" s="11">
        <f>'2022 NSRS (Dec 2020 Method)'!$B9</f>
        <v>1879</v>
      </c>
      <c r="M8" s="11">
        <f>'2022 NSRS (6500 Method)'!$B9</f>
        <v>4555.839999973774</v>
      </c>
      <c r="N8" s="11">
        <f>'2022 NSRS (Proposed)'!$B9</f>
        <v>4037</v>
      </c>
      <c r="P8" s="7">
        <v>4</v>
      </c>
      <c r="Q8" s="8">
        <v>5027</v>
      </c>
      <c r="R8" s="8">
        <v>1255</v>
      </c>
      <c r="S8" s="8">
        <v>1114</v>
      </c>
      <c r="T8" s="8">
        <v>2540</v>
      </c>
      <c r="U8" s="8">
        <v>5024</v>
      </c>
    </row>
    <row r="9" spans="1:24" x14ac:dyDescent="0.35">
      <c r="A9" t="str">
        <f t="shared" si="1"/>
        <v>Jan</v>
      </c>
      <c r="B9" s="9">
        <f>DATE(2018, MONTH(DATEVALUE('[1]2019 NSRS'!$B$2&amp;" 1")), 1)</f>
        <v>43101</v>
      </c>
      <c r="C9" s="9" t="str">
        <f t="shared" si="2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1895</v>
      </c>
      <c r="H9" s="4">
        <f>'2021 NSRS'!$B10</f>
        <v>1895</v>
      </c>
      <c r="I9" s="4"/>
      <c r="J9" s="4"/>
      <c r="K9" s="4">
        <f t="shared" si="0"/>
        <v>2158</v>
      </c>
      <c r="L9" s="11">
        <f>'2022 NSRS (Dec 2020 Method)'!$B10</f>
        <v>1879</v>
      </c>
      <c r="M9" s="11">
        <f>'2022 NSRS (6500 Method)'!$B10</f>
        <v>4816.5960000510013</v>
      </c>
      <c r="N9" s="11">
        <f>'2022 NSRS (Proposed)'!$B10</f>
        <v>4037</v>
      </c>
      <c r="P9" s="7">
        <v>5</v>
      </c>
      <c r="Q9" s="8">
        <v>4953</v>
      </c>
      <c r="R9" s="8">
        <v>1255</v>
      </c>
      <c r="S9" s="8">
        <v>1114</v>
      </c>
      <c r="T9" s="8">
        <v>2540</v>
      </c>
      <c r="U9" s="8">
        <v>4966</v>
      </c>
    </row>
    <row r="10" spans="1:24" x14ac:dyDescent="0.35">
      <c r="A10" t="str">
        <f t="shared" si="1"/>
        <v>Jan</v>
      </c>
      <c r="B10" s="9">
        <f>DATE(2018, MONTH(DATEVALUE('[1]2019 NSRS'!$B$2&amp;" 1")), 1)</f>
        <v>43101</v>
      </c>
      <c r="C10" s="9" t="str">
        <f t="shared" si="2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1895</v>
      </c>
      <c r="H10" s="4">
        <f>'2021 NSRS'!$B11</f>
        <v>1895</v>
      </c>
      <c r="I10" s="4"/>
      <c r="J10" s="4"/>
      <c r="K10" s="4">
        <f t="shared" si="0"/>
        <v>2158</v>
      </c>
      <c r="L10" s="11">
        <f>'2022 NSRS (Dec 2020 Method)'!$B11</f>
        <v>1879</v>
      </c>
      <c r="M10" s="11">
        <f>'2022 NSRS (6500 Method)'!$B11</f>
        <v>4898.1555554072065</v>
      </c>
      <c r="N10" s="11">
        <f>'2022 NSRS (Proposed)'!$B11</f>
        <v>4037</v>
      </c>
      <c r="P10" s="7">
        <v>6</v>
      </c>
      <c r="Q10" s="8">
        <v>4818</v>
      </c>
      <c r="R10" s="8">
        <v>1255</v>
      </c>
      <c r="S10" s="8">
        <v>1114</v>
      </c>
      <c r="T10" s="8">
        <v>2540</v>
      </c>
      <c r="U10" s="8">
        <v>4842</v>
      </c>
    </row>
    <row r="11" spans="1:24" x14ac:dyDescent="0.35">
      <c r="A11" t="str">
        <f t="shared" si="1"/>
        <v>Jan</v>
      </c>
      <c r="B11" s="9">
        <f>DATE(2018, MONTH(DATEVALUE('[1]2019 NSRS'!$B$2&amp;" 1")), 1)</f>
        <v>43101</v>
      </c>
      <c r="C11" s="9" t="str">
        <f t="shared" si="2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1895</v>
      </c>
      <c r="H11" s="4">
        <f>'2021 NSRS'!$B12</f>
        <v>1895</v>
      </c>
      <c r="I11" s="4"/>
      <c r="J11" s="4"/>
      <c r="K11" s="4">
        <f t="shared" si="0"/>
        <v>2158</v>
      </c>
      <c r="L11" s="11">
        <f>'2022 NSRS (Dec 2020 Method)'!$B12</f>
        <v>1879</v>
      </c>
      <c r="M11" s="11">
        <f>'2022 NSRS (6500 Method)'!$B12</f>
        <v>4853.0381667986512</v>
      </c>
      <c r="N11" s="11">
        <f>'2022 NSRS (Proposed)'!$B12</f>
        <v>4037</v>
      </c>
      <c r="P11" s="7">
        <v>7</v>
      </c>
      <c r="Q11" s="8">
        <v>4718</v>
      </c>
      <c r="R11" s="8">
        <v>1633</v>
      </c>
      <c r="S11" s="8">
        <v>1767</v>
      </c>
      <c r="T11" s="8">
        <v>3858</v>
      </c>
      <c r="U11" s="8">
        <v>4738</v>
      </c>
    </row>
    <row r="12" spans="1:24" x14ac:dyDescent="0.35">
      <c r="A12" t="str">
        <f t="shared" si="1"/>
        <v>Jan</v>
      </c>
      <c r="B12" s="9">
        <f>DATE(2018, MONTH(DATEVALUE('[1]2019 NSRS'!$B$2&amp;" 1")), 1)</f>
        <v>43101</v>
      </c>
      <c r="C12" s="9" t="str">
        <f t="shared" si="2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1531</v>
      </c>
      <c r="H12" s="4">
        <f>'2021 NSRS'!$B13</f>
        <v>1531</v>
      </c>
      <c r="I12" s="4"/>
      <c r="J12" s="4"/>
      <c r="K12" s="4">
        <f t="shared" si="0"/>
        <v>1934</v>
      </c>
      <c r="L12" s="11">
        <f>'2022 NSRS (Dec 2020 Method)'!$B13</f>
        <v>1867</v>
      </c>
      <c r="M12" s="11">
        <f>'2022 NSRS (6500 Method)'!$B13</f>
        <v>4869.839999884367</v>
      </c>
      <c r="N12" s="11">
        <f>'2022 NSRS (Proposed)'!$B13</f>
        <v>3801</v>
      </c>
      <c r="P12" s="7">
        <v>8</v>
      </c>
      <c r="Q12" s="8">
        <v>4863</v>
      </c>
      <c r="R12" s="8">
        <v>1633</v>
      </c>
      <c r="S12" s="8">
        <v>1767</v>
      </c>
      <c r="T12" s="8">
        <v>3858</v>
      </c>
      <c r="U12" s="8">
        <v>4922</v>
      </c>
    </row>
    <row r="13" spans="1:24" x14ac:dyDescent="0.35">
      <c r="A13" t="str">
        <f t="shared" si="1"/>
        <v>Jan</v>
      </c>
      <c r="B13" s="9">
        <f>DATE(2018, MONTH(DATEVALUE('[1]2019 NSRS'!$B$2&amp;" 1")), 1)</f>
        <v>43101</v>
      </c>
      <c r="C13" s="9" t="str">
        <f t="shared" si="2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1531</v>
      </c>
      <c r="H13" s="4">
        <f>'2021 NSRS'!$B14</f>
        <v>1531</v>
      </c>
      <c r="I13" s="4"/>
      <c r="J13" s="4"/>
      <c r="K13" s="4">
        <f t="shared" si="0"/>
        <v>1934</v>
      </c>
      <c r="L13" s="11">
        <f>'2022 NSRS (Dec 2020 Method)'!$B14</f>
        <v>1867</v>
      </c>
      <c r="M13" s="11">
        <f>'2022 NSRS (6500 Method)'!$B14</f>
        <v>4831.7600006759167</v>
      </c>
      <c r="N13" s="11">
        <f>'2022 NSRS (Proposed)'!$B14</f>
        <v>3801</v>
      </c>
      <c r="P13" s="7">
        <v>9</v>
      </c>
      <c r="Q13" s="8">
        <v>4789</v>
      </c>
      <c r="R13" s="8">
        <v>1633</v>
      </c>
      <c r="S13" s="8">
        <v>1767</v>
      </c>
      <c r="T13" s="8">
        <v>3858</v>
      </c>
      <c r="U13" s="8">
        <v>4896</v>
      </c>
    </row>
    <row r="14" spans="1:24" x14ac:dyDescent="0.35">
      <c r="A14" t="str">
        <f t="shared" si="1"/>
        <v>Jan</v>
      </c>
      <c r="B14" s="9">
        <f>DATE(2018, MONTH(DATEVALUE('[1]2019 NSRS'!$B$2&amp;" 1")), 1)</f>
        <v>43101</v>
      </c>
      <c r="C14" s="9" t="str">
        <f t="shared" si="2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1531</v>
      </c>
      <c r="H14" s="4">
        <f>'2021 NSRS'!$B15</f>
        <v>1531</v>
      </c>
      <c r="I14" s="4"/>
      <c r="J14" s="4"/>
      <c r="K14" s="4">
        <f t="shared" si="0"/>
        <v>2086</v>
      </c>
      <c r="L14" s="11">
        <f>'2022 NSRS (Dec 2020 Method)'!$B15</f>
        <v>1867</v>
      </c>
      <c r="M14" s="11">
        <f>'2022 NSRS (6500 Method)'!$B15</f>
        <v>4875.7600003376601</v>
      </c>
      <c r="N14" s="11">
        <f>'2022 NSRS (Proposed)'!$B15</f>
        <v>3953</v>
      </c>
      <c r="P14" s="7">
        <v>10</v>
      </c>
      <c r="Q14" s="8">
        <v>4708</v>
      </c>
      <c r="R14" s="8">
        <v>1633</v>
      </c>
      <c r="S14" s="8">
        <v>1767</v>
      </c>
      <c r="T14" s="8">
        <v>3858</v>
      </c>
      <c r="U14" s="8">
        <v>4785</v>
      </c>
    </row>
    <row r="15" spans="1:24" x14ac:dyDescent="0.35">
      <c r="A15" t="str">
        <f t="shared" si="1"/>
        <v>Jan</v>
      </c>
      <c r="B15" s="9">
        <f>DATE(2018, MONTH(DATEVALUE('[1]2019 NSRS'!$B$2&amp;" 1")), 1)</f>
        <v>43101</v>
      </c>
      <c r="C15" s="9" t="str">
        <f t="shared" si="2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1531</v>
      </c>
      <c r="H15" s="4">
        <f>'2021 NSRS'!$B16</f>
        <v>1531</v>
      </c>
      <c r="I15" s="4"/>
      <c r="J15" s="4"/>
      <c r="K15" s="4">
        <f t="shared" si="0"/>
        <v>2086</v>
      </c>
      <c r="L15" s="11">
        <f>'2022 NSRS (Dec 2020 Method)'!$B16</f>
        <v>1867</v>
      </c>
      <c r="M15" s="11">
        <f>'2022 NSRS (6500 Method)'!$B16</f>
        <v>4889.7600006759167</v>
      </c>
      <c r="N15" s="11">
        <f>'2022 NSRS (Proposed)'!$B16</f>
        <v>3953</v>
      </c>
      <c r="P15" s="7">
        <v>11</v>
      </c>
      <c r="Q15" s="8">
        <v>4692</v>
      </c>
      <c r="R15" s="8">
        <v>2031</v>
      </c>
      <c r="S15" s="8">
        <v>1891</v>
      </c>
      <c r="T15" s="8">
        <v>4258</v>
      </c>
      <c r="U15" s="8">
        <v>4658</v>
      </c>
    </row>
    <row r="16" spans="1:24" x14ac:dyDescent="0.35">
      <c r="A16" t="str">
        <f t="shared" si="1"/>
        <v>Jan</v>
      </c>
      <c r="B16" s="9">
        <f>DATE(2018, MONTH(DATEVALUE('[1]2019 NSRS'!$B$2&amp;" 1")), 1)</f>
        <v>43101</v>
      </c>
      <c r="C16" s="9" t="str">
        <f t="shared" si="2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1420</v>
      </c>
      <c r="H16" s="4">
        <f>'2021 NSRS'!$B17</f>
        <v>1420</v>
      </c>
      <c r="I16" s="4"/>
      <c r="J16" s="4"/>
      <c r="K16" s="4">
        <f t="shared" si="0"/>
        <v>2878</v>
      </c>
      <c r="L16" s="11">
        <f>'2022 NSRS (Dec 2020 Method)'!$B17</f>
        <v>1642</v>
      </c>
      <c r="M16" s="11">
        <f>'2022 NSRS (6500 Method)'!$B17</f>
        <v>4863.7600006759167</v>
      </c>
      <c r="N16" s="11">
        <f>'2022 NSRS (Proposed)'!$B17</f>
        <v>4520</v>
      </c>
      <c r="P16" s="7">
        <v>12</v>
      </c>
      <c r="Q16" s="8">
        <v>4669</v>
      </c>
      <c r="R16" s="8">
        <v>2031</v>
      </c>
      <c r="S16" s="8">
        <v>1891</v>
      </c>
      <c r="T16" s="8">
        <v>4258</v>
      </c>
      <c r="U16" s="8">
        <v>4613</v>
      </c>
    </row>
    <row r="17" spans="1:25" x14ac:dyDescent="0.35">
      <c r="A17" t="str">
        <f t="shared" si="1"/>
        <v>Jan</v>
      </c>
      <c r="B17" s="9">
        <f>DATE(2018, MONTH(DATEVALUE('[1]2019 NSRS'!$B$2&amp;" 1")), 1)</f>
        <v>43101</v>
      </c>
      <c r="C17" s="9" t="str">
        <f t="shared" si="2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1420</v>
      </c>
      <c r="H17" s="4">
        <f>'2021 NSRS'!$B18</f>
        <v>1420</v>
      </c>
      <c r="I17" s="4"/>
      <c r="J17" s="4"/>
      <c r="K17" s="4">
        <f t="shared" si="0"/>
        <v>2878</v>
      </c>
      <c r="L17" s="11">
        <f>'2022 NSRS (Dec 2020 Method)'!$B18</f>
        <v>1642</v>
      </c>
      <c r="M17" s="11">
        <f>'2022 NSRS (6500 Method)'!$B18</f>
        <v>4773.7999993264675</v>
      </c>
      <c r="N17" s="11">
        <f>'2022 NSRS (Proposed)'!$B18</f>
        <v>4520</v>
      </c>
      <c r="P17" s="7">
        <v>13</v>
      </c>
      <c r="Q17" s="8">
        <v>4705</v>
      </c>
      <c r="R17" s="8">
        <v>2031</v>
      </c>
      <c r="S17" s="8">
        <v>1891</v>
      </c>
      <c r="T17" s="8">
        <v>4132</v>
      </c>
      <c r="U17" s="8">
        <v>4635</v>
      </c>
    </row>
    <row r="18" spans="1:25" x14ac:dyDescent="0.35">
      <c r="A18" t="str">
        <f t="shared" si="1"/>
        <v>Jan</v>
      </c>
      <c r="B18" s="9">
        <f>DATE(2018, MONTH(DATEVALUE('[1]2019 NSRS'!$B$2&amp;" 1")), 1)</f>
        <v>43101</v>
      </c>
      <c r="C18" s="9" t="str">
        <f t="shared" si="2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1420</v>
      </c>
      <c r="H18" s="4">
        <f>'2021 NSRS'!$B19</f>
        <v>1420</v>
      </c>
      <c r="I18" s="4"/>
      <c r="J18" s="4"/>
      <c r="K18" s="4">
        <f t="shared" si="0"/>
        <v>2878</v>
      </c>
      <c r="L18" s="11">
        <f>'2022 NSRS (Dec 2020 Method)'!$B19</f>
        <v>1642</v>
      </c>
      <c r="M18" s="11">
        <f>'2022 NSRS (6500 Method)'!$B19</f>
        <v>4646.7200003266335</v>
      </c>
      <c r="N18" s="11">
        <f>'2022 NSRS (Proposed)'!$B19</f>
        <v>4520</v>
      </c>
      <c r="P18" s="7">
        <v>14</v>
      </c>
      <c r="Q18" s="8">
        <v>4753</v>
      </c>
      <c r="R18" s="8">
        <v>2031</v>
      </c>
      <c r="S18" s="8">
        <v>1891</v>
      </c>
      <c r="T18" s="8">
        <v>4132</v>
      </c>
      <c r="U18" s="8">
        <v>4684</v>
      </c>
    </row>
    <row r="19" spans="1:25" x14ac:dyDescent="0.35">
      <c r="A19" t="str">
        <f t="shared" si="1"/>
        <v>Jan</v>
      </c>
      <c r="B19" s="9">
        <f>DATE(2018, MONTH(DATEVALUE('[1]2019 NSRS'!$B$2&amp;" 1")), 1)</f>
        <v>43101</v>
      </c>
      <c r="C19" s="9" t="str">
        <f t="shared" si="2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1420</v>
      </c>
      <c r="H19" s="4">
        <f>'2021 NSRS'!$B20</f>
        <v>1420</v>
      </c>
      <c r="I19" s="4"/>
      <c r="J19" s="4"/>
      <c r="K19" s="4">
        <f t="shared" si="0"/>
        <v>2878</v>
      </c>
      <c r="L19" s="11">
        <f>'2022 NSRS (Dec 2020 Method)'!$B20</f>
        <v>1642</v>
      </c>
      <c r="M19" s="11">
        <f>'2022 NSRS (6500 Method)'!$B20</f>
        <v>4533.5200003385544</v>
      </c>
      <c r="N19" s="11">
        <f>'2022 NSRS (Proposed)'!$B20</f>
        <v>4520</v>
      </c>
      <c r="P19" s="7">
        <v>15</v>
      </c>
      <c r="Q19" s="8">
        <v>4805</v>
      </c>
      <c r="R19" s="8">
        <v>1437</v>
      </c>
      <c r="S19" s="8">
        <v>1284</v>
      </c>
      <c r="T19" s="8">
        <v>3065</v>
      </c>
      <c r="U19" s="8">
        <v>4745</v>
      </c>
    </row>
    <row r="20" spans="1:25" x14ac:dyDescent="0.35">
      <c r="A20" t="str">
        <f t="shared" si="1"/>
        <v>Jan</v>
      </c>
      <c r="B20" s="9">
        <f>DATE(2018, MONTH(DATEVALUE('[1]2019 NSRS'!$B$2&amp;" 1")), 1)</f>
        <v>43101</v>
      </c>
      <c r="C20" s="9" t="str">
        <f t="shared" si="2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NSRS'!$B21</f>
        <v>2047</v>
      </c>
      <c r="I20" s="4"/>
      <c r="J20" s="4"/>
      <c r="K20" s="4">
        <f t="shared" si="0"/>
        <v>1964</v>
      </c>
      <c r="L20" s="11">
        <f>'2022 NSRS (Dec 2020 Method)'!$B21</f>
        <v>1933</v>
      </c>
      <c r="M20" s="11">
        <f>'2022 NSRS (6500 Method)'!$B21</f>
        <v>4842.6088889042539</v>
      </c>
      <c r="N20" s="11">
        <f>'2022 NSRS (Proposed)'!$B21</f>
        <v>3897</v>
      </c>
      <c r="P20" s="7">
        <v>16</v>
      </c>
      <c r="Q20" s="8">
        <v>4830</v>
      </c>
      <c r="R20" s="8">
        <v>1437</v>
      </c>
      <c r="S20" s="8">
        <v>1284</v>
      </c>
      <c r="T20" s="8">
        <v>3065</v>
      </c>
      <c r="U20" s="8">
        <v>4741</v>
      </c>
    </row>
    <row r="21" spans="1:25" x14ac:dyDescent="0.35">
      <c r="A21" t="str">
        <f t="shared" si="1"/>
        <v>Jan</v>
      </c>
      <c r="B21" s="9">
        <f>DATE(2018, MONTH(DATEVALUE('[1]2019 NSRS'!$B$2&amp;" 1")), 1)</f>
        <v>43101</v>
      </c>
      <c r="C21" s="9" t="str">
        <f t="shared" si="2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NSRS'!$B22</f>
        <v>2047</v>
      </c>
      <c r="I21" s="4"/>
      <c r="J21" s="4"/>
      <c r="K21" s="4">
        <f t="shared" si="0"/>
        <v>1964</v>
      </c>
      <c r="L21" s="11">
        <f>'2022 NSRS (Dec 2020 Method)'!$B22</f>
        <v>1933</v>
      </c>
      <c r="M21" s="11">
        <f>'2022 NSRS (6500 Method)'!$B22</f>
        <v>5023.3437777325507</v>
      </c>
      <c r="N21" s="11">
        <f>'2022 NSRS (Proposed)'!$B22</f>
        <v>3897</v>
      </c>
      <c r="P21" s="7">
        <v>17</v>
      </c>
      <c r="Q21" s="8">
        <v>4877</v>
      </c>
      <c r="R21" s="8">
        <v>1437</v>
      </c>
      <c r="S21" s="8">
        <v>1284</v>
      </c>
      <c r="T21" s="8">
        <v>3065</v>
      </c>
      <c r="U21" s="8">
        <v>4767</v>
      </c>
    </row>
    <row r="22" spans="1:25" x14ac:dyDescent="0.35">
      <c r="A22" t="str">
        <f t="shared" si="1"/>
        <v>Jan</v>
      </c>
      <c r="B22" s="9">
        <f>DATE(2018, MONTH(DATEVALUE('[1]2019 NSRS'!$B$2&amp;" 1")), 1)</f>
        <v>43101</v>
      </c>
      <c r="C22" s="9" t="str">
        <f t="shared" si="2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NSRS'!$B23</f>
        <v>2047</v>
      </c>
      <c r="I22" s="4"/>
      <c r="J22" s="4"/>
      <c r="K22" s="4">
        <f t="shared" si="0"/>
        <v>1964</v>
      </c>
      <c r="L22" s="11">
        <f>'2022 NSRS (Dec 2020 Method)'!$B23</f>
        <v>1933</v>
      </c>
      <c r="M22" s="11">
        <f>'2022 NSRS (6500 Method)'!$B23</f>
        <v>4968.3959998870887</v>
      </c>
      <c r="N22" s="11">
        <f>'2022 NSRS (Proposed)'!$B23</f>
        <v>3897</v>
      </c>
      <c r="P22" s="7">
        <v>18</v>
      </c>
      <c r="Q22" s="8">
        <v>4904</v>
      </c>
      <c r="R22" s="8">
        <v>1437</v>
      </c>
      <c r="S22" s="8">
        <v>1284</v>
      </c>
      <c r="T22" s="8">
        <v>3065</v>
      </c>
      <c r="U22" s="8">
        <v>4813</v>
      </c>
    </row>
    <row r="23" spans="1:25" x14ac:dyDescent="0.35">
      <c r="A23" t="str">
        <f t="shared" si="1"/>
        <v>Jan</v>
      </c>
      <c r="B23" s="9">
        <f>DATE(2018, MONTH(DATEVALUE('[1]2019 NSRS'!$B$2&amp;" 1")), 1)</f>
        <v>43101</v>
      </c>
      <c r="C23" s="9" t="str">
        <f t="shared" si="2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NSRS'!$B24</f>
        <v>2047</v>
      </c>
      <c r="I23" s="4"/>
      <c r="J23" s="4"/>
      <c r="K23" s="4">
        <f t="shared" si="0"/>
        <v>1964</v>
      </c>
      <c r="L23" s="11">
        <f>'2022 NSRS (Dec 2020 Method)'!$B24</f>
        <v>1933</v>
      </c>
      <c r="M23" s="11">
        <f>'2022 NSRS (6500 Method)'!$B24</f>
        <v>5031.1199999153614</v>
      </c>
      <c r="N23" s="11">
        <f>'2022 NSRS (Proposed)'!$B24</f>
        <v>3897</v>
      </c>
      <c r="P23" s="7">
        <v>19</v>
      </c>
      <c r="Q23" s="8">
        <v>4905</v>
      </c>
      <c r="R23" s="8">
        <v>1146</v>
      </c>
      <c r="S23" s="8">
        <v>1249</v>
      </c>
      <c r="T23" s="8">
        <v>3536</v>
      </c>
      <c r="U23" s="8">
        <v>4825</v>
      </c>
    </row>
    <row r="24" spans="1:25" x14ac:dyDescent="0.35">
      <c r="A24" t="str">
        <f t="shared" si="1"/>
        <v>Jan</v>
      </c>
      <c r="B24" s="9">
        <f>DATE(2018, MONTH(DATEVALUE('[1]2019 NSRS'!$B$2&amp;" 1")), 1)</f>
        <v>43101</v>
      </c>
      <c r="C24" s="9" t="str">
        <f t="shared" si="2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NSRS'!$B25</f>
        <v>1169</v>
      </c>
      <c r="I24" s="4"/>
      <c r="J24" s="4"/>
      <c r="K24" s="4">
        <f t="shared" si="0"/>
        <v>2095</v>
      </c>
      <c r="L24" s="11">
        <f>'2022 NSRS (Dec 2020 Method)'!$B25</f>
        <v>1323</v>
      </c>
      <c r="M24" s="11">
        <f>'2022 NSRS (6500 Method)'!$B25</f>
        <v>5028.999999910593</v>
      </c>
      <c r="N24" s="11">
        <f>'2022 NSRS (Proposed)'!$B25</f>
        <v>3418</v>
      </c>
      <c r="P24" s="7">
        <v>20</v>
      </c>
      <c r="Q24" s="8">
        <v>4978</v>
      </c>
      <c r="R24" s="8">
        <v>1146</v>
      </c>
      <c r="S24" s="8">
        <v>1249</v>
      </c>
      <c r="T24" s="8">
        <v>3536</v>
      </c>
      <c r="U24" s="8">
        <v>4937</v>
      </c>
    </row>
    <row r="25" spans="1:25" x14ac:dyDescent="0.35">
      <c r="A25" t="str">
        <f t="shared" si="1"/>
        <v>Jan</v>
      </c>
      <c r="B25" s="9">
        <f>DATE(2018, MONTH(DATEVALUE('[1]2019 NSRS'!$B$2&amp;" 1")), 1)</f>
        <v>43101</v>
      </c>
      <c r="C25" s="9" t="str">
        <f t="shared" si="2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NSRS'!$B26</f>
        <v>1169</v>
      </c>
      <c r="I25" s="4"/>
      <c r="J25" s="4"/>
      <c r="K25" s="4">
        <f t="shared" si="0"/>
        <v>2095</v>
      </c>
      <c r="L25" s="11">
        <f>'2022 NSRS (Dec 2020 Method)'!$B26</f>
        <v>1323</v>
      </c>
      <c r="M25" s="11">
        <f>'2022 NSRS (6500 Method)'!$B26</f>
        <v>5005.9999997317791</v>
      </c>
      <c r="N25" s="11">
        <f>'2022 NSRS (Proposed)'!$B26</f>
        <v>3418</v>
      </c>
      <c r="P25" s="7">
        <v>21</v>
      </c>
      <c r="Q25" s="8">
        <v>5040</v>
      </c>
      <c r="R25" s="8">
        <v>1146</v>
      </c>
      <c r="S25" s="8">
        <v>1249</v>
      </c>
      <c r="T25" s="8">
        <v>3536</v>
      </c>
      <c r="U25" s="8">
        <v>5061</v>
      </c>
    </row>
    <row r="26" spans="1:25" x14ac:dyDescent="0.35">
      <c r="A26" t="str">
        <f t="shared" si="1"/>
        <v>Feb</v>
      </c>
      <c r="B26" s="9">
        <f>DATE(2018, MONTH(DATEVALUE('[1]2019 NSRS'!$C$2&amp;" 1")), 1)</f>
        <v>43132</v>
      </c>
      <c r="C26" s="9" t="str">
        <f t="shared" si="2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NSRS'!$C3</f>
        <v>1190</v>
      </c>
      <c r="I26" s="4"/>
      <c r="J26" s="4"/>
      <c r="K26" s="4">
        <f t="shared" si="0"/>
        <v>2058</v>
      </c>
      <c r="L26" s="11">
        <f>'2022 NSRS (Dec 2020 Method)'!$C3</f>
        <v>1565</v>
      </c>
      <c r="M26" s="11">
        <f>'2022 NSRS (6500 Method)'!$C3</f>
        <v>4981.1306665470202</v>
      </c>
      <c r="N26" s="11">
        <f>'2022 NSRS (Proposed)'!$C3</f>
        <v>3623</v>
      </c>
      <c r="P26" s="7">
        <v>22</v>
      </c>
      <c r="Q26" s="8">
        <v>5074</v>
      </c>
      <c r="R26" s="8">
        <v>1146</v>
      </c>
      <c r="S26" s="8">
        <v>1249</v>
      </c>
      <c r="T26" s="8">
        <v>3536</v>
      </c>
      <c r="U26" s="8">
        <v>5056</v>
      </c>
    </row>
    <row r="27" spans="1:25" x14ac:dyDescent="0.35">
      <c r="A27" t="str">
        <f t="shared" si="1"/>
        <v>Feb</v>
      </c>
      <c r="B27" s="9">
        <f>DATE(2018, MONTH(DATEVALUE('[1]2019 NSRS'!$C$2&amp;" 1")), 1)</f>
        <v>43132</v>
      </c>
      <c r="C27" s="9" t="str">
        <f t="shared" si="2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NSRS'!$C4</f>
        <v>1190</v>
      </c>
      <c r="I27" s="4"/>
      <c r="J27" s="4"/>
      <c r="K27" s="4">
        <f t="shared" si="0"/>
        <v>2058</v>
      </c>
      <c r="L27" s="11">
        <f>'2022 NSRS (Dec 2020 Method)'!$C4</f>
        <v>1565</v>
      </c>
      <c r="M27" s="11">
        <f>'2022 NSRS (6500 Method)'!$C4</f>
        <v>5002.1999997533858</v>
      </c>
      <c r="N27" s="11">
        <f>'2022 NSRS (Proposed)'!$C4</f>
        <v>3623</v>
      </c>
      <c r="P27" s="7">
        <v>23</v>
      </c>
      <c r="Q27" s="8">
        <v>5033</v>
      </c>
      <c r="R27" s="8">
        <v>1026</v>
      </c>
      <c r="S27" s="8">
        <v>964</v>
      </c>
      <c r="T27" s="8">
        <v>3465</v>
      </c>
      <c r="U27" s="8">
        <v>5025</v>
      </c>
    </row>
    <row r="28" spans="1:25" x14ac:dyDescent="0.35">
      <c r="A28" t="str">
        <f t="shared" si="1"/>
        <v>Feb</v>
      </c>
      <c r="B28" s="9">
        <f>DATE(2018, MONTH(DATEVALUE('[1]2019 NSRS'!$C$2&amp;" 1")), 1)</f>
        <v>43132</v>
      </c>
      <c r="C28" s="9" t="str">
        <f t="shared" si="2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NSRS'!$C5</f>
        <v>1257</v>
      </c>
      <c r="I28" s="4"/>
      <c r="J28" s="4"/>
      <c r="K28" s="4">
        <f t="shared" si="0"/>
        <v>2427</v>
      </c>
      <c r="L28" s="11">
        <f>'2022 NSRS (Dec 2020 Method)'!$C5</f>
        <v>1401</v>
      </c>
      <c r="M28" s="11">
        <f>'2022 NSRS (6500 Method)'!$C5</f>
        <v>4961.6933331117034</v>
      </c>
      <c r="N28" s="11">
        <f>'2022 NSRS (Proposed)'!$C5</f>
        <v>3828</v>
      </c>
      <c r="P28" s="7">
        <v>24</v>
      </c>
      <c r="Q28" s="8">
        <v>5043</v>
      </c>
      <c r="R28" s="8">
        <v>1026</v>
      </c>
      <c r="S28" s="8">
        <v>964</v>
      </c>
      <c r="T28" s="8">
        <v>3465</v>
      </c>
      <c r="U28" s="8">
        <v>5020</v>
      </c>
    </row>
    <row r="29" spans="1:25" x14ac:dyDescent="0.35">
      <c r="A29" t="str">
        <f t="shared" si="1"/>
        <v>Feb</v>
      </c>
      <c r="B29" s="9">
        <f>DATE(2018, MONTH(DATEVALUE('[1]2019 NSRS'!$C$2&amp;" 1")), 1)</f>
        <v>43132</v>
      </c>
      <c r="C29" s="9" t="str">
        <f t="shared" si="2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NSRS'!$C6</f>
        <v>1257</v>
      </c>
      <c r="I29" s="4"/>
      <c r="J29" s="4"/>
      <c r="K29" s="4">
        <f t="shared" si="0"/>
        <v>2427</v>
      </c>
      <c r="L29" s="11">
        <f>'2022 NSRS (Dec 2020 Method)'!$C6</f>
        <v>1401</v>
      </c>
      <c r="M29" s="11">
        <f>'2022 NSRS (6500 Method)'!$C6</f>
        <v>4944.6399998535717</v>
      </c>
      <c r="N29" s="11">
        <f>'2022 NSRS (Proposed)'!$C6</f>
        <v>3828</v>
      </c>
    </row>
    <row r="30" spans="1:25" x14ac:dyDescent="0.35">
      <c r="A30" t="str">
        <f t="shared" si="1"/>
        <v>Feb</v>
      </c>
      <c r="B30" s="9">
        <f>DATE(2018, MONTH(DATEVALUE('[1]2019 NSRS'!$C$2&amp;" 1")), 1)</f>
        <v>43132</v>
      </c>
      <c r="C30" s="9" t="str">
        <f t="shared" si="2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NSRS'!$C7</f>
        <v>1257</v>
      </c>
      <c r="I30" s="4"/>
      <c r="J30" s="4"/>
      <c r="K30" s="4">
        <f t="shared" si="0"/>
        <v>2427</v>
      </c>
      <c r="L30" s="11">
        <f>'2022 NSRS (Dec 2020 Method)'!$C7</f>
        <v>1401</v>
      </c>
      <c r="M30" s="11">
        <f>'2022 NSRS (6500 Method)'!$C7</f>
        <v>4825.9826665014025</v>
      </c>
      <c r="N30" s="11">
        <f>'2022 NSRS (Proposed)'!$C7</f>
        <v>3828</v>
      </c>
      <c r="P30" s="6" t="s">
        <v>14</v>
      </c>
      <c r="Q30" t="s">
        <v>15</v>
      </c>
      <c r="X30" t="str">
        <f>"Hourly Average " &amp; IF($Q$30 = "NSRS", "Non-Spin",  "") &amp; " Requirement Comparison"</f>
        <v>Hourly Average Non-Spin Requirement Comparison</v>
      </c>
    </row>
    <row r="31" spans="1:25" x14ac:dyDescent="0.35">
      <c r="A31" t="str">
        <f t="shared" si="1"/>
        <v>Feb</v>
      </c>
      <c r="B31" s="9">
        <f>DATE(2018, MONTH(DATEVALUE('[1]2019 NSRS'!$C$2&amp;" 1")), 1)</f>
        <v>43132</v>
      </c>
      <c r="C31" s="9" t="str">
        <f t="shared" si="2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NSRS'!$C8</f>
        <v>1257</v>
      </c>
      <c r="I31" s="4"/>
      <c r="J31" s="4"/>
      <c r="K31" s="4">
        <f t="shared" si="0"/>
        <v>2427</v>
      </c>
      <c r="L31" s="11">
        <f>'2022 NSRS (Dec 2020 Method)'!$C8</f>
        <v>1401</v>
      </c>
      <c r="M31" s="11">
        <f>'2022 NSRS (6500 Method)'!$C8</f>
        <v>4670.8000009208918</v>
      </c>
      <c r="N31" s="11">
        <f>'2022 NSRS (Proposed)'!$C8</f>
        <v>3828</v>
      </c>
    </row>
    <row r="32" spans="1:25" x14ac:dyDescent="0.35">
      <c r="A32" t="str">
        <f t="shared" si="1"/>
        <v>Feb</v>
      </c>
      <c r="B32" s="9">
        <f>DATE(2018, MONTH(DATEVALUE('[1]2019 NSRS'!$C$2&amp;" 1")), 1)</f>
        <v>43132</v>
      </c>
      <c r="C32" s="9" t="str">
        <f t="shared" si="2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1984</v>
      </c>
      <c r="H32" s="4">
        <f>'2021 NSRS'!$C9</f>
        <v>1984</v>
      </c>
      <c r="I32" s="4"/>
      <c r="J32" s="4"/>
      <c r="K32" s="4">
        <f t="shared" si="0"/>
        <v>2230</v>
      </c>
      <c r="L32" s="11">
        <f>'2022 NSRS (Dec 2020 Method)'!$C9</f>
        <v>1818</v>
      </c>
      <c r="M32" s="11">
        <f>'2022 NSRS (6500 Method)'!$C9</f>
        <v>4525.6800000965595</v>
      </c>
      <c r="N32" s="11">
        <f>'2022 NSRS (Proposed)'!$C9</f>
        <v>4048</v>
      </c>
      <c r="P32" s="6" t="s">
        <v>16</v>
      </c>
      <c r="Q32" t="s">
        <v>78</v>
      </c>
      <c r="R32" t="s">
        <v>80</v>
      </c>
      <c r="S32" t="s">
        <v>71</v>
      </c>
      <c r="T32" t="s">
        <v>72</v>
      </c>
      <c r="U32" t="s">
        <v>73</v>
      </c>
      <c r="W32" t="s">
        <v>66</v>
      </c>
      <c r="X32" t="s">
        <v>62</v>
      </c>
      <c r="Y32" t="s">
        <v>63</v>
      </c>
    </row>
    <row r="33" spans="1:25" x14ac:dyDescent="0.35">
      <c r="A33" t="str">
        <f t="shared" si="1"/>
        <v>Feb</v>
      </c>
      <c r="B33" s="9">
        <f>DATE(2018, MONTH(DATEVALUE('[1]2019 NSRS'!$C$2&amp;" 1")), 1)</f>
        <v>43132</v>
      </c>
      <c r="C33" s="9" t="str">
        <f t="shared" si="2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1984</v>
      </c>
      <c r="H33" s="4">
        <f>'2021 NSRS'!$C10</f>
        <v>1984</v>
      </c>
      <c r="I33" s="4"/>
      <c r="J33" s="4"/>
      <c r="K33" s="4">
        <f t="shared" si="0"/>
        <v>2230</v>
      </c>
      <c r="L33" s="11">
        <f>'2022 NSRS (Dec 2020 Method)'!$C10</f>
        <v>1818</v>
      </c>
      <c r="M33" s="11">
        <f>'2022 NSRS (6500 Method)'!$C10</f>
        <v>4838.9199998676777</v>
      </c>
      <c r="N33" s="11">
        <f>'2022 NSRS (Proposed)'!$C10</f>
        <v>4048</v>
      </c>
      <c r="P33" s="7" t="s">
        <v>1</v>
      </c>
      <c r="Q33" s="4">
        <v>1534.8333333333333</v>
      </c>
      <c r="R33" s="4">
        <v>1534.8333333333333</v>
      </c>
      <c r="S33" s="4">
        <v>1688.3333333333333</v>
      </c>
      <c r="T33" s="4">
        <v>3823.0833333333335</v>
      </c>
      <c r="U33" s="4">
        <v>4864.3736736623978</v>
      </c>
      <c r="W33" s="4">
        <f>T33-S33</f>
        <v>2134.75</v>
      </c>
      <c r="X33" s="4">
        <f>T33-R33</f>
        <v>2288.25</v>
      </c>
      <c r="Y33" s="4">
        <f>U33-R33</f>
        <v>3329.5403403290647</v>
      </c>
    </row>
    <row r="34" spans="1:25" x14ac:dyDescent="0.35">
      <c r="A34" t="str">
        <f t="shared" si="1"/>
        <v>Feb</v>
      </c>
      <c r="B34" s="9">
        <f>DATE(2018, MONTH(DATEVALUE('[1]2019 NSRS'!$C$2&amp;" 1")), 1)</f>
        <v>43132</v>
      </c>
      <c r="C34" s="9" t="str">
        <f t="shared" si="2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1984</v>
      </c>
      <c r="H34" s="4">
        <f>'2021 NSRS'!$C11</f>
        <v>1984</v>
      </c>
      <c r="I34" s="4"/>
      <c r="J34" s="4"/>
      <c r="K34" s="4">
        <f t="shared" si="0"/>
        <v>2230</v>
      </c>
      <c r="L34" s="11">
        <f>'2022 NSRS (Dec 2020 Method)'!$C11</f>
        <v>1818</v>
      </c>
      <c r="M34" s="11">
        <f>'2022 NSRS (6500 Method)'!$C11</f>
        <v>4828.3557777270671</v>
      </c>
      <c r="N34" s="11">
        <f>'2022 NSRS (Proposed)'!$C11</f>
        <v>4048</v>
      </c>
      <c r="P34" s="7" t="s">
        <v>2</v>
      </c>
      <c r="Q34" s="4">
        <v>1604.1666666666667</v>
      </c>
      <c r="R34" s="4">
        <v>1604.1666666666667</v>
      </c>
      <c r="S34" s="4">
        <v>1834.1666666666667</v>
      </c>
      <c r="T34" s="4">
        <v>4195.333333333333</v>
      </c>
      <c r="U34" s="4">
        <v>4837.5546574568789</v>
      </c>
      <c r="W34" s="4">
        <f t="shared" ref="W34:W44" si="3">T34-S34</f>
        <v>2361.1666666666661</v>
      </c>
      <c r="X34" s="4">
        <f t="shared" ref="X34:X44" si="4">T34-R34</f>
        <v>2591.1666666666661</v>
      </c>
      <c r="Y34" s="4">
        <f t="shared" ref="Y34:Y44" si="5">U34-R34</f>
        <v>3233.3879907902119</v>
      </c>
    </row>
    <row r="35" spans="1:25" x14ac:dyDescent="0.35">
      <c r="A35" t="str">
        <f t="shared" si="1"/>
        <v>Feb</v>
      </c>
      <c r="B35" s="9">
        <f>DATE(2018, MONTH(DATEVALUE('[1]2019 NSRS'!$C$2&amp;" 1")), 1)</f>
        <v>43132</v>
      </c>
      <c r="C35" s="9" t="str">
        <f t="shared" si="2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1984</v>
      </c>
      <c r="H35" s="4">
        <f>'2021 NSRS'!$C12</f>
        <v>1984</v>
      </c>
      <c r="I35" s="4"/>
      <c r="J35" s="4"/>
      <c r="K35" s="4">
        <f t="shared" si="0"/>
        <v>2230</v>
      </c>
      <c r="L35" s="11">
        <f>'2022 NSRS (Dec 2020 Method)'!$C12</f>
        <v>1818</v>
      </c>
      <c r="M35" s="11">
        <f>'2022 NSRS (6500 Method)'!$C12</f>
        <v>4828.8399999439716</v>
      </c>
      <c r="N35" s="11">
        <f>'2022 NSRS (Proposed)'!$C12</f>
        <v>4048</v>
      </c>
      <c r="P35" s="7" t="s">
        <v>3</v>
      </c>
      <c r="Q35" s="4">
        <v>1499.8333333333333</v>
      </c>
      <c r="R35" s="4">
        <v>1499.8333333333333</v>
      </c>
      <c r="S35" s="4">
        <v>1977.3333333333333</v>
      </c>
      <c r="T35" s="4">
        <v>3781.75</v>
      </c>
      <c r="U35" s="4">
        <v>4815.6885857519164</v>
      </c>
      <c r="W35" s="4">
        <f t="shared" si="3"/>
        <v>1804.4166666666667</v>
      </c>
      <c r="X35" s="4">
        <f t="shared" si="4"/>
        <v>2281.916666666667</v>
      </c>
      <c r="Y35" s="4">
        <f t="shared" si="5"/>
        <v>3315.8552524185834</v>
      </c>
    </row>
    <row r="36" spans="1:25" x14ac:dyDescent="0.35">
      <c r="A36" t="str">
        <f t="shared" si="1"/>
        <v>Feb</v>
      </c>
      <c r="B36" s="9">
        <f>DATE(2018, MONTH(DATEVALUE('[1]2019 NSRS'!$C$2&amp;" 1")), 1)</f>
        <v>43132</v>
      </c>
      <c r="C36" s="9" t="str">
        <f t="shared" si="2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1632</v>
      </c>
      <c r="H36" s="4">
        <f>'2021 NSRS'!$C13</f>
        <v>1632</v>
      </c>
      <c r="I36" s="4"/>
      <c r="J36" s="4"/>
      <c r="K36" s="4">
        <f t="shared" si="0"/>
        <v>2076</v>
      </c>
      <c r="L36" s="11">
        <f>'2022 NSRS (Dec 2020 Method)'!$C13</f>
        <v>2034</v>
      </c>
      <c r="M36" s="11">
        <f>'2022 NSRS (6500 Method)'!$C13</f>
        <v>4854.1199997961521</v>
      </c>
      <c r="N36" s="11">
        <f>'2022 NSRS (Proposed)'!$C13</f>
        <v>4110</v>
      </c>
      <c r="P36" s="7" t="s">
        <v>4</v>
      </c>
      <c r="Q36" s="4">
        <v>1530.5</v>
      </c>
      <c r="R36" s="4">
        <v>1530.5</v>
      </c>
      <c r="S36" s="4">
        <v>2045.6666666666667</v>
      </c>
      <c r="T36" s="4">
        <v>4069.0833333333335</v>
      </c>
      <c r="U36" s="4">
        <v>4836.570194498152</v>
      </c>
      <c r="W36" s="4">
        <f t="shared" si="3"/>
        <v>2023.4166666666667</v>
      </c>
      <c r="X36" s="4">
        <f t="shared" si="4"/>
        <v>2538.5833333333335</v>
      </c>
      <c r="Y36" s="4">
        <f t="shared" si="5"/>
        <v>3306.070194498152</v>
      </c>
    </row>
    <row r="37" spans="1:25" x14ac:dyDescent="0.35">
      <c r="A37" t="str">
        <f t="shared" si="1"/>
        <v>Feb</v>
      </c>
      <c r="B37" s="9">
        <f>DATE(2018, MONTH(DATEVALUE('[1]2019 NSRS'!$C$2&amp;" 1")), 1)</f>
        <v>43132</v>
      </c>
      <c r="C37" s="9" t="str">
        <f t="shared" si="2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1632</v>
      </c>
      <c r="H37" s="4">
        <f>'2021 NSRS'!$C14</f>
        <v>1632</v>
      </c>
      <c r="I37" s="4"/>
      <c r="J37" s="4"/>
      <c r="K37" s="4">
        <f t="shared" si="0"/>
        <v>2076</v>
      </c>
      <c r="L37" s="11">
        <f>'2022 NSRS (Dec 2020 Method)'!$C14</f>
        <v>2034</v>
      </c>
      <c r="M37" s="11">
        <f>'2022 NSRS (6500 Method)'!$C14</f>
        <v>4836.0000007301569</v>
      </c>
      <c r="N37" s="11">
        <f>'2022 NSRS (Proposed)'!$C14</f>
        <v>4110</v>
      </c>
      <c r="P37" s="7" t="s">
        <v>5</v>
      </c>
      <c r="Q37" s="4">
        <v>1480.5</v>
      </c>
      <c r="R37" s="4">
        <v>1480.5</v>
      </c>
      <c r="S37" s="4">
        <v>2171.1666666666665</v>
      </c>
      <c r="T37" s="4">
        <v>4510.333333333333</v>
      </c>
      <c r="U37" s="4">
        <v>4810.43464823462</v>
      </c>
      <c r="W37" s="4">
        <f t="shared" si="3"/>
        <v>2339.1666666666665</v>
      </c>
      <c r="X37" s="4">
        <f t="shared" si="4"/>
        <v>3029.833333333333</v>
      </c>
      <c r="Y37" s="4">
        <f t="shared" si="5"/>
        <v>3329.93464823462</v>
      </c>
    </row>
    <row r="38" spans="1:25" x14ac:dyDescent="0.35">
      <c r="A38" t="str">
        <f t="shared" si="1"/>
        <v>Feb</v>
      </c>
      <c r="B38" s="9">
        <f>DATE(2018, MONTH(DATEVALUE('[1]2019 NSRS'!$C$2&amp;" 1")), 1)</f>
        <v>43132</v>
      </c>
      <c r="C38" s="9" t="str">
        <f t="shared" si="2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1632</v>
      </c>
      <c r="H38" s="4">
        <f>'2021 NSRS'!$C15</f>
        <v>1632</v>
      </c>
      <c r="I38" s="4"/>
      <c r="J38" s="4"/>
      <c r="K38" s="4">
        <f t="shared" si="0"/>
        <v>1968</v>
      </c>
      <c r="L38" s="11">
        <f>'2022 NSRS (Dec 2020 Method)'!$C15</f>
        <v>2034</v>
      </c>
      <c r="M38" s="11">
        <f>'2022 NSRS (6500 Method)'!$C15</f>
        <v>4758.8000002503395</v>
      </c>
      <c r="N38" s="11">
        <f>'2022 NSRS (Proposed)'!$C15</f>
        <v>4002</v>
      </c>
      <c r="P38" s="7" t="s">
        <v>6</v>
      </c>
      <c r="Q38" s="4">
        <v>1526.8333333333333</v>
      </c>
      <c r="R38" s="4">
        <v>1526.8333333333333</v>
      </c>
      <c r="S38" s="4">
        <v>1822.5</v>
      </c>
      <c r="T38" s="4">
        <v>4189.5</v>
      </c>
      <c r="U38" s="4">
        <v>4838.0370462992751</v>
      </c>
      <c r="W38" s="4">
        <f t="shared" si="3"/>
        <v>2367</v>
      </c>
      <c r="X38" s="4">
        <f t="shared" si="4"/>
        <v>2662.666666666667</v>
      </c>
      <c r="Y38" s="4">
        <f t="shared" si="5"/>
        <v>3311.203712965942</v>
      </c>
    </row>
    <row r="39" spans="1:25" x14ac:dyDescent="0.35">
      <c r="A39" t="str">
        <f t="shared" si="1"/>
        <v>Feb</v>
      </c>
      <c r="B39" s="9">
        <f>DATE(2018, MONTH(DATEVALUE('[1]2019 NSRS'!$C$2&amp;" 1")), 1)</f>
        <v>43132</v>
      </c>
      <c r="C39" s="9" t="str">
        <f t="shared" si="2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1632</v>
      </c>
      <c r="H39" s="4">
        <f>'2021 NSRS'!$C16</f>
        <v>1632</v>
      </c>
      <c r="I39" s="4"/>
      <c r="J39" s="4"/>
      <c r="K39" s="4">
        <f t="shared" si="0"/>
        <v>1968</v>
      </c>
      <c r="L39" s="11">
        <f>'2022 NSRS (Dec 2020 Method)'!$C16</f>
        <v>2034</v>
      </c>
      <c r="M39" s="11">
        <f>'2022 NSRS (6500 Method)'!$C16</f>
        <v>4793.6400006085632</v>
      </c>
      <c r="N39" s="11">
        <f>'2022 NSRS (Proposed)'!$C16</f>
        <v>4002</v>
      </c>
      <c r="P39" s="7" t="s">
        <v>7</v>
      </c>
      <c r="Q39" s="4">
        <v>1368.8333333333333</v>
      </c>
      <c r="R39" s="4">
        <v>3626.9166666666665</v>
      </c>
      <c r="S39" s="4">
        <v>1596.6666666666667</v>
      </c>
      <c r="T39" s="4">
        <v>3749.6666666666665</v>
      </c>
      <c r="U39" s="4">
        <v>4866.5776575353984</v>
      </c>
      <c r="W39" s="4">
        <f t="shared" si="3"/>
        <v>2153</v>
      </c>
      <c r="X39" s="4">
        <f>T39-R39</f>
        <v>122.75</v>
      </c>
      <c r="Y39" s="4">
        <f t="shared" si="5"/>
        <v>1239.6609908687319</v>
      </c>
    </row>
    <row r="40" spans="1:25" x14ac:dyDescent="0.35">
      <c r="A40" t="str">
        <f t="shared" si="1"/>
        <v>Feb</v>
      </c>
      <c r="B40" s="9">
        <f>DATE(2018, MONTH(DATEVALUE('[1]2019 NSRS'!$C$2&amp;" 1")), 1)</f>
        <v>43132</v>
      </c>
      <c r="C40" s="9" t="str">
        <f t="shared" si="2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1636</v>
      </c>
      <c r="H40" s="4">
        <f>'2021 NSRS'!$C17</f>
        <v>1636</v>
      </c>
      <c r="I40" s="4"/>
      <c r="J40" s="4"/>
      <c r="K40" s="4">
        <f t="shared" si="0"/>
        <v>3032</v>
      </c>
      <c r="L40" s="11">
        <f>'2022 NSRS (Dec 2020 Method)'!$C17</f>
        <v>2085</v>
      </c>
      <c r="M40" s="11">
        <f>'2022 NSRS (6500 Method)'!$C17</f>
        <v>4785.8400006741285</v>
      </c>
      <c r="N40" s="11">
        <f>'2022 NSRS (Proposed)'!$C17</f>
        <v>5117</v>
      </c>
      <c r="P40" s="7" t="s">
        <v>8</v>
      </c>
      <c r="Q40" s="4">
        <v>1438</v>
      </c>
      <c r="R40" s="4">
        <v>3641.5</v>
      </c>
      <c r="S40" s="4">
        <v>1496.8333333333333</v>
      </c>
      <c r="T40" s="4">
        <v>3591.75</v>
      </c>
      <c r="U40" s="4">
        <v>4862.208333333333</v>
      </c>
      <c r="W40" s="4">
        <f t="shared" si="3"/>
        <v>2094.916666666667</v>
      </c>
      <c r="X40" s="4">
        <f t="shared" si="4"/>
        <v>-49.75</v>
      </c>
      <c r="Y40" s="4">
        <f t="shared" si="5"/>
        <v>1220.708333333333</v>
      </c>
    </row>
    <row r="41" spans="1:25" x14ac:dyDescent="0.35">
      <c r="A41" t="str">
        <f t="shared" si="1"/>
        <v>Feb</v>
      </c>
      <c r="B41" s="9">
        <f>DATE(2018, MONTH(DATEVALUE('[1]2019 NSRS'!$C$2&amp;" 1")), 1)</f>
        <v>43132</v>
      </c>
      <c r="C41" s="9" t="str">
        <f t="shared" si="2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1636</v>
      </c>
      <c r="H41" s="4">
        <f>'2021 NSRS'!$C18</f>
        <v>1636</v>
      </c>
      <c r="I41" s="4"/>
      <c r="J41" s="4"/>
      <c r="K41" s="4">
        <f t="shared" si="0"/>
        <v>3032</v>
      </c>
      <c r="L41" s="11">
        <f>'2022 NSRS (Dec 2020 Method)'!$C18</f>
        <v>2085</v>
      </c>
      <c r="M41" s="11">
        <f>'2022 NSRS (6500 Method)'!$C18</f>
        <v>4754.7999993264675</v>
      </c>
      <c r="N41" s="11">
        <f>'2022 NSRS (Proposed)'!$C18</f>
        <v>5117</v>
      </c>
      <c r="P41" s="7" t="s">
        <v>9</v>
      </c>
      <c r="Q41" s="4">
        <v>1421.3333333333333</v>
      </c>
      <c r="R41" s="4">
        <v>4888.958333333333</v>
      </c>
      <c r="S41" s="4">
        <v>1378.1666666666667</v>
      </c>
      <c r="T41" s="4">
        <v>3413.8333333333335</v>
      </c>
      <c r="U41" s="4">
        <v>4867.416666666667</v>
      </c>
      <c r="W41" s="4">
        <f t="shared" si="3"/>
        <v>2035.6666666666667</v>
      </c>
      <c r="X41" s="4">
        <f t="shared" si="4"/>
        <v>-1475.1249999999995</v>
      </c>
      <c r="Y41" s="4">
        <f t="shared" si="5"/>
        <v>-21.54166666666606</v>
      </c>
    </row>
    <row r="42" spans="1:25" x14ac:dyDescent="0.35">
      <c r="A42" t="str">
        <f t="shared" si="1"/>
        <v>Feb</v>
      </c>
      <c r="B42" s="9">
        <f>DATE(2018, MONTH(DATEVALUE('[1]2019 NSRS'!$C$2&amp;" 1")), 1)</f>
        <v>43132</v>
      </c>
      <c r="C42" s="9" t="str">
        <f t="shared" si="2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1636</v>
      </c>
      <c r="H42" s="4">
        <f>'2021 NSRS'!$C19</f>
        <v>1636</v>
      </c>
      <c r="I42" s="4"/>
      <c r="J42" s="4"/>
      <c r="K42" s="4">
        <f t="shared" si="0"/>
        <v>3032</v>
      </c>
      <c r="L42" s="11">
        <f>'2022 NSRS (Dec 2020 Method)'!$C19</f>
        <v>2085</v>
      </c>
      <c r="M42" s="11">
        <f>'2022 NSRS (6500 Method)'!$C19</f>
        <v>4661.22566729337</v>
      </c>
      <c r="N42" s="11">
        <f>'2022 NSRS (Proposed)'!$C19</f>
        <v>5117</v>
      </c>
      <c r="P42" s="7" t="s">
        <v>10</v>
      </c>
      <c r="Q42" s="4">
        <v>1519.8333333333333</v>
      </c>
      <c r="R42" s="4">
        <v>4880.083333333333</v>
      </c>
      <c r="S42" s="4">
        <v>0</v>
      </c>
      <c r="T42" s="4" t="e">
        <v>#N/A</v>
      </c>
      <c r="U42" s="4" t="e">
        <v>#N/A</v>
      </c>
      <c r="W42" s="4" t="e">
        <f t="shared" si="3"/>
        <v>#N/A</v>
      </c>
      <c r="X42" s="4" t="e">
        <f t="shared" si="4"/>
        <v>#N/A</v>
      </c>
      <c r="Y42" s="4" t="e">
        <f t="shared" si="5"/>
        <v>#N/A</v>
      </c>
    </row>
    <row r="43" spans="1:25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2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1636</v>
      </c>
      <c r="H43" s="4">
        <f>'2021 NSRS'!$C20</f>
        <v>1636</v>
      </c>
      <c r="I43" s="4"/>
      <c r="J43" s="4"/>
      <c r="K43" s="4">
        <f t="shared" si="0"/>
        <v>3032</v>
      </c>
      <c r="L43" s="11">
        <f>'2022 NSRS (Dec 2020 Method)'!$C20</f>
        <v>2085</v>
      </c>
      <c r="M43" s="11">
        <f>'2022 NSRS (6500 Method)'!$C20</f>
        <v>4588.4009999724731</v>
      </c>
      <c r="N43" s="11">
        <f>'2022 NSRS (Proposed)'!$C20</f>
        <v>5117</v>
      </c>
      <c r="P43" s="7" t="s">
        <v>11</v>
      </c>
      <c r="Q43" s="4">
        <v>1508.8333333333333</v>
      </c>
      <c r="R43" s="4">
        <v>4910.708333333333</v>
      </c>
      <c r="S43" s="4">
        <v>0</v>
      </c>
      <c r="T43" s="4" t="e">
        <v>#N/A</v>
      </c>
      <c r="U43" s="4" t="e">
        <v>#N/A</v>
      </c>
      <c r="W43" s="4" t="e">
        <f t="shared" si="3"/>
        <v>#N/A</v>
      </c>
      <c r="X43" s="4" t="e">
        <f t="shared" si="4"/>
        <v>#N/A</v>
      </c>
      <c r="Y43" s="4" t="e">
        <f t="shared" si="5"/>
        <v>#N/A</v>
      </c>
    </row>
    <row r="44" spans="1:25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2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NSRS'!$C21</f>
        <v>1926</v>
      </c>
      <c r="I44" s="4"/>
      <c r="J44" s="4"/>
      <c r="K44" s="4">
        <f t="shared" si="0"/>
        <v>2302</v>
      </c>
      <c r="L44" s="11">
        <f>'2022 NSRS (Dec 2020 Method)'!$C21</f>
        <v>2102</v>
      </c>
      <c r="M44" s="11">
        <f>'2022 NSRS (6500 Method)'!$C21</f>
        <v>4696.1977777128413</v>
      </c>
      <c r="N44" s="11">
        <f>'2022 NSRS (Proposed)'!$C21</f>
        <v>4404</v>
      </c>
      <c r="P44" s="7" t="s">
        <v>12</v>
      </c>
      <c r="Q44" s="4">
        <v>1511</v>
      </c>
      <c r="R44" s="4">
        <v>4913.916666666667</v>
      </c>
      <c r="S44" s="4">
        <v>0</v>
      </c>
      <c r="T44" s="4" t="e">
        <v>#N/A</v>
      </c>
      <c r="U44" s="4" t="e">
        <v>#N/A</v>
      </c>
      <c r="W44" s="4" t="e">
        <f t="shared" si="3"/>
        <v>#N/A</v>
      </c>
      <c r="X44" s="4" t="e">
        <f t="shared" si="4"/>
        <v>#N/A</v>
      </c>
      <c r="Y44" s="4" t="e">
        <f t="shared" si="5"/>
        <v>#N/A</v>
      </c>
    </row>
    <row r="45" spans="1:25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2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NSRS'!$C22</f>
        <v>1926</v>
      </c>
      <c r="I45" s="4"/>
      <c r="J45" s="4"/>
      <c r="K45" s="4">
        <f t="shared" si="0"/>
        <v>2302</v>
      </c>
      <c r="L45" s="11">
        <f>'2022 NSRS (Dec 2020 Method)'!$C22</f>
        <v>2102</v>
      </c>
      <c r="M45" s="11">
        <f>'2022 NSRS (6500 Method)'!$C22</f>
        <v>4968.9826666424669</v>
      </c>
      <c r="N45" s="11">
        <f>'2022 NSRS (Proposed)'!$C22</f>
        <v>4404</v>
      </c>
    </row>
    <row r="46" spans="1:25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2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NSRS'!$C23</f>
        <v>1926</v>
      </c>
      <c r="I46" s="4"/>
      <c r="J46" s="4"/>
      <c r="K46" s="4">
        <f t="shared" si="0"/>
        <v>2302</v>
      </c>
      <c r="L46" s="11">
        <f>'2022 NSRS (Dec 2020 Method)'!$C23</f>
        <v>2102</v>
      </c>
      <c r="M46" s="11">
        <f>'2022 NSRS (6500 Method)'!$C23</f>
        <v>4955.197777558863</v>
      </c>
      <c r="N46" s="11">
        <f>'2022 NSRS (Proposed)'!$C23</f>
        <v>4404</v>
      </c>
    </row>
    <row r="47" spans="1:25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2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NSRS'!$C24</f>
        <v>1926</v>
      </c>
      <c r="I47" s="4"/>
      <c r="J47" s="4"/>
      <c r="K47" s="4">
        <f t="shared" si="0"/>
        <v>2302</v>
      </c>
      <c r="L47" s="11">
        <f>'2022 NSRS (Dec 2020 Method)'!$C24</f>
        <v>2102</v>
      </c>
      <c r="M47" s="11">
        <f>'2022 NSRS (6500 Method)'!$C24</f>
        <v>5027.7044444223247</v>
      </c>
      <c r="N47" s="11">
        <f>'2022 NSRS (Proposed)'!$C24</f>
        <v>4404</v>
      </c>
    </row>
    <row r="48" spans="1:25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2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NSRS'!$C25</f>
        <v>1190</v>
      </c>
      <c r="I48" s="4"/>
      <c r="J48" s="4"/>
      <c r="K48" s="4">
        <f t="shared" si="0"/>
        <v>2250</v>
      </c>
      <c r="L48" s="11">
        <f>'2022 NSRS (Dec 2020 Method)'!$C25</f>
        <v>1565</v>
      </c>
      <c r="M48" s="11">
        <f>'2022 NSRS (6500 Method)'!$C25</f>
        <v>4966.0399999171495</v>
      </c>
      <c r="N48" s="11">
        <f>'2022 NSRS (Proposed)'!$C25</f>
        <v>3815</v>
      </c>
      <c r="P48" s="6" t="s">
        <v>14</v>
      </c>
      <c r="Q48" t="s">
        <v>15</v>
      </c>
    </row>
    <row r="49" spans="1:20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2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NSRS'!$C26</f>
        <v>1190</v>
      </c>
      <c r="I49" s="4"/>
      <c r="J49" s="4"/>
      <c r="K49" s="4">
        <f t="shared" si="0"/>
        <v>2250</v>
      </c>
      <c r="L49" s="11">
        <f>'2022 NSRS (Dec 2020 Method)'!$C26</f>
        <v>1565</v>
      </c>
      <c r="M49" s="11">
        <f>'2022 NSRS (6500 Method)'!$C26</f>
        <v>5046.1199997365475</v>
      </c>
      <c r="N49" s="11">
        <f>'2022 NSRS (Proposed)'!$C26</f>
        <v>3815</v>
      </c>
    </row>
    <row r="50" spans="1:20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2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NSRS'!$D3</f>
        <v>1136</v>
      </c>
      <c r="I50" s="4"/>
      <c r="J50" s="4"/>
      <c r="K50" s="4">
        <f t="shared" si="0"/>
        <v>2068</v>
      </c>
      <c r="L50" s="11">
        <f>'2022 NSRS (Dec 2020 Method)'!$D3</f>
        <v>1293</v>
      </c>
      <c r="M50" s="11">
        <f>'2022 NSRS (6500 Method)'!$D3</f>
        <v>4907.6120004400609</v>
      </c>
      <c r="N50" s="11">
        <f>'2022 NSRS (Proposed)'!$D3</f>
        <v>3361</v>
      </c>
      <c r="P50" s="6" t="s">
        <v>17</v>
      </c>
      <c r="Q50" s="6" t="s">
        <v>19</v>
      </c>
      <c r="R50" t="s">
        <v>64</v>
      </c>
      <c r="S50" t="s">
        <v>30</v>
      </c>
      <c r="T50" t="s">
        <v>65</v>
      </c>
    </row>
    <row r="51" spans="1:20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2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NSRS'!$D4</f>
        <v>1136</v>
      </c>
      <c r="I51" s="4"/>
      <c r="J51" s="4"/>
      <c r="K51" s="4">
        <f t="shared" si="0"/>
        <v>2068</v>
      </c>
      <c r="L51" s="11">
        <f>'2022 NSRS (Dec 2020 Method)'!$D4</f>
        <v>1293</v>
      </c>
      <c r="M51" s="11">
        <f>'2022 NSRS (6500 Method)'!$D4</f>
        <v>4955.839999884367</v>
      </c>
      <c r="N51" s="11">
        <f>'2022 NSRS (Proposed)'!$D4</f>
        <v>3361</v>
      </c>
      <c r="P51" t="s">
        <v>1</v>
      </c>
      <c r="Q51" t="s">
        <v>20</v>
      </c>
      <c r="R51" s="8"/>
      <c r="S51" s="8"/>
      <c r="T51" s="8">
        <v>2095</v>
      </c>
    </row>
    <row r="52" spans="1:20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2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NSRS'!$D5</f>
        <v>1327</v>
      </c>
      <c r="I52" s="4"/>
      <c r="J52" s="4"/>
      <c r="K52" s="4">
        <f t="shared" si="0"/>
        <v>1797</v>
      </c>
      <c r="L52" s="11">
        <f>'2022 NSRS (Dec 2020 Method)'!$D5</f>
        <v>1885</v>
      </c>
      <c r="M52" s="11">
        <f>'2022 NSRS (6500 Method)'!$D5</f>
        <v>4976.839999884367</v>
      </c>
      <c r="N52" s="11">
        <f>'2022 NSRS (Proposed)'!$D5</f>
        <v>3682</v>
      </c>
      <c r="P52" t="s">
        <v>1</v>
      </c>
      <c r="Q52" t="s">
        <v>21</v>
      </c>
      <c r="R52" s="8"/>
      <c r="S52" s="8"/>
      <c r="T52" s="8">
        <v>1809</v>
      </c>
    </row>
    <row r="53" spans="1:20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2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NSRS'!$D6</f>
        <v>1327</v>
      </c>
      <c r="I53" s="4"/>
      <c r="J53" s="4"/>
      <c r="K53" s="4">
        <f t="shared" si="0"/>
        <v>1797</v>
      </c>
      <c r="L53" s="11">
        <f>'2022 NSRS (Dec 2020 Method)'!$D6</f>
        <v>1885</v>
      </c>
      <c r="M53" s="11">
        <f>'2022 NSRS (6500 Method)'!$D6</f>
        <v>4949.8400003612041</v>
      </c>
      <c r="N53" s="11">
        <f>'2022 NSRS (Proposed)'!$D6</f>
        <v>3682</v>
      </c>
      <c r="P53" t="s">
        <v>1</v>
      </c>
      <c r="Q53" t="s">
        <v>22</v>
      </c>
      <c r="R53" s="8"/>
      <c r="S53" s="8"/>
      <c r="T53" s="8">
        <v>2158</v>
      </c>
    </row>
    <row r="54" spans="1:20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2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NSRS'!$D7</f>
        <v>1327</v>
      </c>
      <c r="I54" s="4"/>
      <c r="J54" s="4"/>
      <c r="K54" s="4">
        <f t="shared" si="0"/>
        <v>1797</v>
      </c>
      <c r="L54" s="11">
        <f>'2022 NSRS (Dec 2020 Method)'!$D7</f>
        <v>1885</v>
      </c>
      <c r="M54" s="11">
        <f>'2022 NSRS (6500 Method)'!$D7</f>
        <v>4900.839999884367</v>
      </c>
      <c r="N54" s="11">
        <f>'2022 NSRS (Proposed)'!$D7</f>
        <v>3682</v>
      </c>
      <c r="P54" t="s">
        <v>1</v>
      </c>
      <c r="Q54" t="s">
        <v>23</v>
      </c>
      <c r="R54" s="8"/>
      <c r="S54" s="8"/>
      <c r="T54" s="8">
        <v>2086</v>
      </c>
    </row>
    <row r="55" spans="1:20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2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NSRS'!$D8</f>
        <v>1327</v>
      </c>
      <c r="I55" s="4"/>
      <c r="J55" s="4"/>
      <c r="K55" s="4">
        <f t="shared" si="0"/>
        <v>1797</v>
      </c>
      <c r="L55" s="11">
        <f>'2022 NSRS (Dec 2020 Method)'!$D8</f>
        <v>1885</v>
      </c>
      <c r="M55" s="11">
        <f>'2022 NSRS (6500 Method)'!$D8</f>
        <v>4763.3638889268041</v>
      </c>
      <c r="N55" s="11">
        <f>'2022 NSRS (Proposed)'!$D8</f>
        <v>3682</v>
      </c>
      <c r="P55" t="s">
        <v>1</v>
      </c>
      <c r="Q55" t="s">
        <v>24</v>
      </c>
      <c r="R55" s="8"/>
      <c r="S55" s="8"/>
      <c r="T55" s="8">
        <v>2878</v>
      </c>
    </row>
    <row r="56" spans="1:20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2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1816</v>
      </c>
      <c r="H56" s="4">
        <f>'2021 NSRS'!$D9</f>
        <v>1816</v>
      </c>
      <c r="I56" s="4"/>
      <c r="J56" s="4"/>
      <c r="K56" s="4">
        <f t="shared" si="0"/>
        <v>1764</v>
      </c>
      <c r="L56" s="11">
        <f>'2022 NSRS (Dec 2020 Method)'!$D9</f>
        <v>2130</v>
      </c>
      <c r="M56" s="11">
        <f>'2022 NSRS (6500 Method)'!$D9</f>
        <v>4677.1150001560645</v>
      </c>
      <c r="N56" s="11">
        <f>'2022 NSRS (Proposed)'!$D9</f>
        <v>3894</v>
      </c>
      <c r="P56" t="s">
        <v>1</v>
      </c>
      <c r="Q56" t="s">
        <v>25</v>
      </c>
      <c r="R56" s="8"/>
      <c r="S56" s="8"/>
      <c r="T56" s="8">
        <v>1964</v>
      </c>
    </row>
    <row r="57" spans="1:20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2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1816</v>
      </c>
      <c r="H57" s="4">
        <f>'2021 NSRS'!$D10</f>
        <v>1816</v>
      </c>
      <c r="I57" s="4"/>
      <c r="J57" s="4"/>
      <c r="K57" s="4">
        <f t="shared" si="0"/>
        <v>1764</v>
      </c>
      <c r="L57" s="11">
        <f>'2022 NSRS (Dec 2020 Method)'!$D10</f>
        <v>2130</v>
      </c>
      <c r="M57" s="11">
        <f>'2022 NSRS (6500 Method)'!$D10</f>
        <v>4808.839999884367</v>
      </c>
      <c r="N57" s="11">
        <f>'2022 NSRS (Proposed)'!$D10</f>
        <v>3894</v>
      </c>
      <c r="P57" t="s">
        <v>31</v>
      </c>
      <c r="R57" s="8"/>
      <c r="S57" s="8"/>
      <c r="T57" s="8">
        <v>2878</v>
      </c>
    </row>
    <row r="58" spans="1:20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2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1816</v>
      </c>
      <c r="H58" s="4">
        <f>'2021 NSRS'!$D11</f>
        <v>1816</v>
      </c>
      <c r="I58" s="4"/>
      <c r="J58" s="4"/>
      <c r="K58" s="4">
        <f t="shared" si="0"/>
        <v>1764</v>
      </c>
      <c r="L58" s="11">
        <f>'2022 NSRS (Dec 2020 Method)'!$D11</f>
        <v>2130</v>
      </c>
      <c r="M58" s="11">
        <f>'2022 NSRS (6500 Method)'!$D11</f>
        <v>4852.0786665367586</v>
      </c>
      <c r="N58" s="11">
        <f>'2022 NSRS (Proposed)'!$D11</f>
        <v>3894</v>
      </c>
      <c r="P58" t="s">
        <v>2</v>
      </c>
      <c r="Q58" t="s">
        <v>20</v>
      </c>
      <c r="R58" s="8"/>
      <c r="S58" s="8"/>
      <c r="T58" s="8">
        <v>2250</v>
      </c>
    </row>
    <row r="59" spans="1:20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2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1816</v>
      </c>
      <c r="H59" s="4">
        <f>'2021 NSRS'!$D12</f>
        <v>1816</v>
      </c>
      <c r="I59" s="4"/>
      <c r="J59" s="4"/>
      <c r="K59" s="4">
        <f t="shared" si="0"/>
        <v>1764</v>
      </c>
      <c r="L59" s="11">
        <f>'2022 NSRS (Dec 2020 Method)'!$D12</f>
        <v>2130</v>
      </c>
      <c r="M59" s="11">
        <f>'2022 NSRS (6500 Method)'!$D12</f>
        <v>4760.3333335777124</v>
      </c>
      <c r="N59" s="11">
        <f>'2022 NSRS (Proposed)'!$D12</f>
        <v>3894</v>
      </c>
      <c r="P59" t="s">
        <v>2</v>
      </c>
      <c r="Q59" t="s">
        <v>21</v>
      </c>
      <c r="R59" s="8"/>
      <c r="S59" s="8"/>
      <c r="T59" s="8">
        <v>2427</v>
      </c>
    </row>
    <row r="60" spans="1:20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2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1770</v>
      </c>
      <c r="H60" s="4">
        <f>'2021 NSRS'!$D13</f>
        <v>1770</v>
      </c>
      <c r="I60" s="4"/>
      <c r="J60" s="4"/>
      <c r="K60" s="4">
        <f t="shared" si="0"/>
        <v>1195</v>
      </c>
      <c r="L60" s="11">
        <f>'2022 NSRS (Dec 2020 Method)'!$D13</f>
        <v>2612</v>
      </c>
      <c r="M60" s="11">
        <f>'2022 NSRS (6500 Method)'!$D13</f>
        <v>4754.6333337644737</v>
      </c>
      <c r="N60" s="11">
        <f>'2022 NSRS (Proposed)'!$D13</f>
        <v>3807</v>
      </c>
      <c r="P60" t="s">
        <v>2</v>
      </c>
      <c r="Q60" t="s">
        <v>22</v>
      </c>
      <c r="R60" s="8"/>
      <c r="S60" s="8"/>
      <c r="T60" s="8">
        <v>2230</v>
      </c>
    </row>
    <row r="61" spans="1:20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2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1770</v>
      </c>
      <c r="H61" s="4">
        <f>'2021 NSRS'!$D14</f>
        <v>1770</v>
      </c>
      <c r="I61" s="4"/>
      <c r="J61" s="4"/>
      <c r="K61" s="4">
        <f t="shared" si="0"/>
        <v>1195</v>
      </c>
      <c r="L61" s="11">
        <f>'2022 NSRS (Dec 2020 Method)'!$D14</f>
        <v>2612</v>
      </c>
      <c r="M61" s="11">
        <f>'2022 NSRS (6500 Method)'!$D14</f>
        <v>4775.3500002086166</v>
      </c>
      <c r="N61" s="11">
        <f>'2022 NSRS (Proposed)'!$D14</f>
        <v>3807</v>
      </c>
      <c r="P61" t="s">
        <v>2</v>
      </c>
      <c r="Q61" t="s">
        <v>23</v>
      </c>
      <c r="R61" s="8"/>
      <c r="S61" s="8"/>
      <c r="T61" s="8">
        <v>2076</v>
      </c>
    </row>
    <row r="62" spans="1:20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2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1770</v>
      </c>
      <c r="H62" s="4">
        <f>'2021 NSRS'!$D15</f>
        <v>1770</v>
      </c>
      <c r="I62" s="4"/>
      <c r="J62" s="4"/>
      <c r="K62" s="4">
        <f t="shared" si="0"/>
        <v>1076</v>
      </c>
      <c r="L62" s="11">
        <f>'2022 NSRS (Dec 2020 Method)'!$D15</f>
        <v>2612</v>
      </c>
      <c r="M62" s="11">
        <f>'2022 NSRS (6500 Method)'!$D15</f>
        <v>4727.824500286828</v>
      </c>
      <c r="N62" s="11">
        <f>'2022 NSRS (Proposed)'!$D15</f>
        <v>3688</v>
      </c>
      <c r="P62" t="s">
        <v>2</v>
      </c>
      <c r="Q62" t="s">
        <v>24</v>
      </c>
      <c r="R62" s="8"/>
      <c r="S62" s="8"/>
      <c r="T62" s="8">
        <v>3032</v>
      </c>
    </row>
    <row r="63" spans="1:20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2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1770</v>
      </c>
      <c r="H63" s="4">
        <f>'2021 NSRS'!$D16</f>
        <v>1770</v>
      </c>
      <c r="I63" s="4"/>
      <c r="J63" s="4"/>
      <c r="K63" s="4">
        <f t="shared" si="0"/>
        <v>1076</v>
      </c>
      <c r="L63" s="11">
        <f>'2022 NSRS (Dec 2020 Method)'!$D16</f>
        <v>2612</v>
      </c>
      <c r="M63" s="11">
        <f>'2022 NSRS (6500 Method)'!$D16</f>
        <v>4753.3480006414156</v>
      </c>
      <c r="N63" s="11">
        <f>'2022 NSRS (Proposed)'!$D16</f>
        <v>3688</v>
      </c>
      <c r="P63" t="s">
        <v>2</v>
      </c>
      <c r="Q63" t="s">
        <v>25</v>
      </c>
      <c r="R63" s="8"/>
      <c r="S63" s="8"/>
      <c r="T63" s="8">
        <v>2302</v>
      </c>
    </row>
    <row r="64" spans="1:20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2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1390</v>
      </c>
      <c r="H64" s="4">
        <f>'2021 NSRS'!$D17</f>
        <v>1390</v>
      </c>
      <c r="I64" s="4"/>
      <c r="J64" s="4"/>
      <c r="K64" s="4">
        <f t="shared" si="0"/>
        <v>1992</v>
      </c>
      <c r="L64" s="11">
        <f>'2022 NSRS (Dec 2020 Method)'!$D17</f>
        <v>2319</v>
      </c>
      <c r="M64" s="11">
        <f>'2022 NSRS (6500 Method)'!$D17</f>
        <v>4768.166665791472</v>
      </c>
      <c r="N64" s="11">
        <f>'2022 NSRS (Proposed)'!$D17</f>
        <v>4311</v>
      </c>
      <c r="P64" t="s">
        <v>32</v>
      </c>
      <c r="R64" s="8"/>
      <c r="S64" s="8"/>
      <c r="T64" s="8">
        <v>3032</v>
      </c>
    </row>
    <row r="65" spans="1:20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2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1390</v>
      </c>
      <c r="H65" s="4">
        <f>'2021 NSRS'!$D18</f>
        <v>1390</v>
      </c>
      <c r="I65" s="4"/>
      <c r="J65" s="4"/>
      <c r="K65" s="4">
        <f t="shared" si="0"/>
        <v>1992</v>
      </c>
      <c r="L65" s="11">
        <f>'2022 NSRS (Dec 2020 Method)'!$D18</f>
        <v>2319</v>
      </c>
      <c r="M65" s="11">
        <f>'2022 NSRS (6500 Method)'!$D18</f>
        <v>4757.3253331651285</v>
      </c>
      <c r="N65" s="11">
        <f>'2022 NSRS (Proposed)'!$D18</f>
        <v>4311</v>
      </c>
      <c r="P65" t="s">
        <v>3</v>
      </c>
      <c r="Q65" t="s">
        <v>20</v>
      </c>
      <c r="R65" s="8"/>
      <c r="S65" s="8"/>
      <c r="T65" s="8">
        <v>2218</v>
      </c>
    </row>
    <row r="66" spans="1:20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2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1390</v>
      </c>
      <c r="H66" s="4">
        <f>'2021 NSRS'!$D19</f>
        <v>1390</v>
      </c>
      <c r="I66" s="4"/>
      <c r="J66" s="4"/>
      <c r="K66" s="4">
        <f t="shared" ref="K66:K129" si="7">N66-L66</f>
        <v>1992</v>
      </c>
      <c r="L66" s="11">
        <f>'2022 NSRS (Dec 2020 Method)'!$D19</f>
        <v>2319</v>
      </c>
      <c r="M66" s="11">
        <f>'2022 NSRS (6500 Method)'!$D19</f>
        <v>4645.5715003165105</v>
      </c>
      <c r="N66" s="11">
        <f>'2022 NSRS (Proposed)'!$D19</f>
        <v>4311</v>
      </c>
      <c r="P66" t="s">
        <v>3</v>
      </c>
      <c r="Q66" t="s">
        <v>21</v>
      </c>
      <c r="R66" s="8"/>
      <c r="S66" s="8"/>
      <c r="T66" s="8">
        <v>1797</v>
      </c>
    </row>
    <row r="67" spans="1:20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8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1390</v>
      </c>
      <c r="H67" s="4">
        <f>'2021 NSRS'!$D20</f>
        <v>1390</v>
      </c>
      <c r="I67" s="4"/>
      <c r="J67" s="4"/>
      <c r="K67" s="4">
        <f t="shared" si="7"/>
        <v>1992</v>
      </c>
      <c r="L67" s="11">
        <f>'2022 NSRS (Dec 2020 Method)'!$D20</f>
        <v>2319</v>
      </c>
      <c r="M67" s="11">
        <f>'2022 NSRS (6500 Method)'!$D20</f>
        <v>4661.1783894571163</v>
      </c>
      <c r="N67" s="11">
        <f>'2022 NSRS (Proposed)'!$D20</f>
        <v>4311</v>
      </c>
      <c r="P67" t="s">
        <v>3</v>
      </c>
      <c r="Q67" t="s">
        <v>22</v>
      </c>
      <c r="R67" s="8"/>
      <c r="S67" s="8"/>
      <c r="T67" s="8">
        <v>1764</v>
      </c>
    </row>
    <row r="68" spans="1:20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8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1560</v>
      </c>
      <c r="H68" s="4">
        <f>'2021 NSRS'!$D21</f>
        <v>1560</v>
      </c>
      <c r="I68" s="4"/>
      <c r="J68" s="4"/>
      <c r="K68" s="4">
        <f t="shared" si="7"/>
        <v>1995</v>
      </c>
      <c r="L68" s="11">
        <f>'2022 NSRS (Dec 2020 Method)'!$D21</f>
        <v>1625</v>
      </c>
      <c r="M68" s="11">
        <f>'2022 NSRS (6500 Method)'!$D21</f>
        <v>4619.9539999037979</v>
      </c>
      <c r="N68" s="11">
        <f>'2022 NSRS (Proposed)'!$D21</f>
        <v>3620</v>
      </c>
      <c r="P68" t="s">
        <v>3</v>
      </c>
      <c r="Q68" t="s">
        <v>23</v>
      </c>
      <c r="R68" s="8"/>
      <c r="S68" s="8"/>
      <c r="T68" s="8">
        <v>1195</v>
      </c>
    </row>
    <row r="69" spans="1:20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8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1560</v>
      </c>
      <c r="H69" s="4">
        <f>'2021 NSRS'!$D22</f>
        <v>1560</v>
      </c>
      <c r="I69" s="4"/>
      <c r="J69" s="4"/>
      <c r="K69" s="4">
        <f t="shared" si="7"/>
        <v>1995</v>
      </c>
      <c r="L69" s="11">
        <f>'2022 NSRS (Dec 2020 Method)'!$D22</f>
        <v>1625</v>
      </c>
      <c r="M69" s="11">
        <f>'2022 NSRS (6500 Method)'!$D22</f>
        <v>4697.5516667753454</v>
      </c>
      <c r="N69" s="11">
        <f>'2022 NSRS (Proposed)'!$D22</f>
        <v>3620</v>
      </c>
      <c r="P69" t="s">
        <v>3</v>
      </c>
      <c r="Q69" t="s">
        <v>24</v>
      </c>
      <c r="R69" s="8"/>
      <c r="S69" s="8"/>
      <c r="T69" s="8">
        <v>1992</v>
      </c>
    </row>
    <row r="70" spans="1:20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8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1560</v>
      </c>
      <c r="H70" s="4">
        <f>'2021 NSRS'!$D23</f>
        <v>1560</v>
      </c>
      <c r="I70" s="4"/>
      <c r="J70" s="4"/>
      <c r="K70" s="4">
        <f t="shared" si="7"/>
        <v>1995</v>
      </c>
      <c r="L70" s="11">
        <f>'2022 NSRS (Dec 2020 Method)'!$D23</f>
        <v>1625</v>
      </c>
      <c r="M70" s="11">
        <f>'2022 NSRS (6500 Method)'!$D23</f>
        <v>4956.7000004142519</v>
      </c>
      <c r="N70" s="11">
        <f>'2022 NSRS (Proposed)'!$D23</f>
        <v>3620</v>
      </c>
      <c r="P70" t="s">
        <v>3</v>
      </c>
      <c r="Q70" t="s">
        <v>25</v>
      </c>
      <c r="R70" s="8"/>
      <c r="S70" s="8"/>
      <c r="T70" s="8">
        <v>1995</v>
      </c>
    </row>
    <row r="71" spans="1:20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8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1560</v>
      </c>
      <c r="H71" s="4">
        <f>'2021 NSRS'!$D24</f>
        <v>1560</v>
      </c>
      <c r="I71" s="4"/>
      <c r="J71" s="4"/>
      <c r="K71" s="4">
        <f t="shared" si="7"/>
        <v>1995</v>
      </c>
      <c r="L71" s="11">
        <f>'2022 NSRS (Dec 2020 Method)'!$D24</f>
        <v>1625</v>
      </c>
      <c r="M71" s="11">
        <f>'2022 NSRS (6500 Method)'!$D24</f>
        <v>4998.839999884367</v>
      </c>
      <c r="N71" s="11">
        <f>'2022 NSRS (Proposed)'!$D24</f>
        <v>3620</v>
      </c>
      <c r="P71" t="s">
        <v>33</v>
      </c>
      <c r="R71" s="8"/>
      <c r="S71" s="8"/>
      <c r="T71" s="8">
        <v>2218</v>
      </c>
    </row>
    <row r="72" spans="1:20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8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NSRS'!$D25</f>
        <v>1136</v>
      </c>
      <c r="I72" s="4"/>
      <c r="J72" s="4"/>
      <c r="K72" s="4">
        <f t="shared" si="7"/>
        <v>2218</v>
      </c>
      <c r="L72" s="11">
        <f>'2022 NSRS (Dec 2020 Method)'!$D25</f>
        <v>1293</v>
      </c>
      <c r="M72" s="11">
        <f>'2022 NSRS (6500 Method)'!$D25</f>
        <v>4913.8936663843688</v>
      </c>
      <c r="N72" s="11">
        <f>'2022 NSRS (Proposed)'!$D25</f>
        <v>3511</v>
      </c>
      <c r="P72" t="s">
        <v>4</v>
      </c>
      <c r="Q72" t="s">
        <v>20</v>
      </c>
      <c r="R72" s="8"/>
      <c r="S72" s="8"/>
      <c r="T72" s="8">
        <v>2369</v>
      </c>
    </row>
    <row r="73" spans="1:20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8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NSRS'!$D26</f>
        <v>1136</v>
      </c>
      <c r="I73" s="4"/>
      <c r="J73" s="4"/>
      <c r="K73" s="4">
        <f t="shared" si="7"/>
        <v>2218</v>
      </c>
      <c r="L73" s="11">
        <f>'2022 NSRS (Dec 2020 Method)'!$D26</f>
        <v>1293</v>
      </c>
      <c r="M73" s="11">
        <f>'2022 NSRS (6500 Method)'!$D26</f>
        <v>4993.4861115162566</v>
      </c>
      <c r="N73" s="11">
        <f>'2022 NSRS (Proposed)'!$D26</f>
        <v>3511</v>
      </c>
      <c r="P73" t="s">
        <v>4</v>
      </c>
      <c r="Q73" t="s">
        <v>21</v>
      </c>
      <c r="R73" s="8"/>
      <c r="S73" s="8"/>
      <c r="T73" s="8">
        <v>2252</v>
      </c>
    </row>
    <row r="74" spans="1:20" x14ac:dyDescent="0.35">
      <c r="A74" t="str">
        <f t="shared" ref="A74:A98" si="9">TEXT(B74, "mmm")</f>
        <v>Apr</v>
      </c>
      <c r="B74" s="9">
        <f>DATE(2018, MONTH(DATEVALUE('[1]2019 NSRS'!$E$2&amp;" 1")), 1)</f>
        <v>43191</v>
      </c>
      <c r="C74" s="9" t="str">
        <f t="shared" si="8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NSRS'!$E3</f>
        <v>1196</v>
      </c>
      <c r="I74" s="4"/>
      <c r="J74" s="4"/>
      <c r="K74" s="4">
        <f t="shared" si="7"/>
        <v>2096</v>
      </c>
      <c r="L74" s="11">
        <f>'2022 NSRS (Dec 2020 Method)'!$E3</f>
        <v>1763</v>
      </c>
      <c r="M74" s="11">
        <f>'2022 NSRS (6500 Method)'!$E3</f>
        <v>4994.839999884367</v>
      </c>
      <c r="N74" s="11">
        <f>'2022 NSRS (Proposed)'!$E3</f>
        <v>3859</v>
      </c>
      <c r="P74" t="s">
        <v>4</v>
      </c>
      <c r="Q74" t="s">
        <v>22</v>
      </c>
      <c r="R74" s="8"/>
      <c r="S74" s="8"/>
      <c r="T74" s="8">
        <v>1893</v>
      </c>
    </row>
    <row r="75" spans="1:20" x14ac:dyDescent="0.35">
      <c r="A75" t="str">
        <f t="shared" si="9"/>
        <v>Apr</v>
      </c>
      <c r="B75" s="9">
        <f>DATE(2018, MONTH(DATEVALUE('[1]2019 NSRS'!$E$2&amp;" 1")), 1)</f>
        <v>43191</v>
      </c>
      <c r="C75" s="9" t="str">
        <f t="shared" si="8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NSRS'!$E4</f>
        <v>1196</v>
      </c>
      <c r="I75" s="4"/>
      <c r="J75" s="4"/>
      <c r="K75" s="4">
        <f t="shared" si="7"/>
        <v>2096</v>
      </c>
      <c r="L75" s="11">
        <f>'2022 NSRS (Dec 2020 Method)'!$E4</f>
        <v>1763</v>
      </c>
      <c r="M75" s="11">
        <f>'2022 NSRS (6500 Method)'!$E4</f>
        <v>5012.799999922514</v>
      </c>
      <c r="N75" s="11">
        <f>'2022 NSRS (Proposed)'!$E4</f>
        <v>3859</v>
      </c>
      <c r="P75" t="s">
        <v>4</v>
      </c>
      <c r="Q75" t="s">
        <v>23</v>
      </c>
      <c r="R75" s="8"/>
      <c r="S75" s="8"/>
      <c r="T75" s="8">
        <v>1696</v>
      </c>
    </row>
    <row r="76" spans="1:20" x14ac:dyDescent="0.35">
      <c r="A76" t="str">
        <f t="shared" si="9"/>
        <v>Apr</v>
      </c>
      <c r="B76" s="9">
        <f>DATE(2018, MONTH(DATEVALUE('[1]2019 NSRS'!$E$2&amp;" 1")), 1)</f>
        <v>43191</v>
      </c>
      <c r="C76" s="9" t="str">
        <f t="shared" si="8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NSRS'!$E5</f>
        <v>1379</v>
      </c>
      <c r="I76" s="4"/>
      <c r="J76" s="4"/>
      <c r="K76" s="4">
        <f t="shared" si="7"/>
        <v>2252</v>
      </c>
      <c r="L76" s="11">
        <f>'2022 NSRS (Dec 2020 Method)'!$E5</f>
        <v>1839</v>
      </c>
      <c r="M76" s="11">
        <f>'2022 NSRS (6500 Method)'!$E5</f>
        <v>5012.799999922514</v>
      </c>
      <c r="N76" s="11">
        <f>'2022 NSRS (Proposed)'!$E5</f>
        <v>4091</v>
      </c>
      <c r="P76" t="s">
        <v>4</v>
      </c>
      <c r="Q76" t="s">
        <v>24</v>
      </c>
      <c r="R76" s="8"/>
      <c r="S76" s="8"/>
      <c r="T76" s="8">
        <v>1848</v>
      </c>
    </row>
    <row r="77" spans="1:20" x14ac:dyDescent="0.35">
      <c r="A77" t="str">
        <f t="shared" si="9"/>
        <v>Apr</v>
      </c>
      <c r="B77" s="9">
        <f>DATE(2018, MONTH(DATEVALUE('[1]2019 NSRS'!$E$2&amp;" 1")), 1)</f>
        <v>43191</v>
      </c>
      <c r="C77" s="9" t="str">
        <f t="shared" si="8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NSRS'!$E6</f>
        <v>1379</v>
      </c>
      <c r="I77" s="4"/>
      <c r="J77" s="4"/>
      <c r="K77" s="4">
        <f t="shared" si="7"/>
        <v>2252</v>
      </c>
      <c r="L77" s="11">
        <f>'2022 NSRS (Dec 2020 Method)'!$E6</f>
        <v>1839</v>
      </c>
      <c r="M77" s="11">
        <f>'2022 NSRS (6500 Method)'!$E6</f>
        <v>4949.3688887506723</v>
      </c>
      <c r="N77" s="11">
        <f>'2022 NSRS (Proposed)'!$E6</f>
        <v>4091</v>
      </c>
      <c r="P77" t="s">
        <v>4</v>
      </c>
      <c r="Q77" t="s">
        <v>25</v>
      </c>
      <c r="R77" s="8"/>
      <c r="S77" s="8"/>
      <c r="T77" s="8">
        <v>2220</v>
      </c>
    </row>
    <row r="78" spans="1:20" x14ac:dyDescent="0.35">
      <c r="A78" t="str">
        <f t="shared" si="9"/>
        <v>Apr</v>
      </c>
      <c r="B78" s="9">
        <f>DATE(2018, MONTH(DATEVALUE('[1]2019 NSRS'!$E$2&amp;" 1")), 1)</f>
        <v>43191</v>
      </c>
      <c r="C78" s="9" t="str">
        <f t="shared" si="8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NSRS'!$E7</f>
        <v>1379</v>
      </c>
      <c r="I78" s="4"/>
      <c r="J78" s="4"/>
      <c r="K78" s="4">
        <f t="shared" si="7"/>
        <v>2252</v>
      </c>
      <c r="L78" s="11">
        <f>'2022 NSRS (Dec 2020 Method)'!$E7</f>
        <v>1839</v>
      </c>
      <c r="M78" s="11">
        <f>'2022 NSRS (6500 Method)'!$E7</f>
        <v>4936.0795554464057</v>
      </c>
      <c r="N78" s="11">
        <f>'2022 NSRS (Proposed)'!$E7</f>
        <v>4091</v>
      </c>
      <c r="P78" t="s">
        <v>34</v>
      </c>
      <c r="R78" s="8"/>
      <c r="S78" s="8"/>
      <c r="T78" s="8">
        <v>2369</v>
      </c>
    </row>
    <row r="79" spans="1:20" x14ac:dyDescent="0.35">
      <c r="A79" t="str">
        <f t="shared" si="9"/>
        <v>Apr</v>
      </c>
      <c r="B79" s="9">
        <f>DATE(2018, MONTH(DATEVALUE('[1]2019 NSRS'!$E$2&amp;" 1")), 1)</f>
        <v>43191</v>
      </c>
      <c r="C79" s="9" t="str">
        <f t="shared" si="8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NSRS'!$E8</f>
        <v>1379</v>
      </c>
      <c r="I79" s="4"/>
      <c r="J79" s="4"/>
      <c r="K79" s="4">
        <f t="shared" si="7"/>
        <v>2252</v>
      </c>
      <c r="L79" s="11">
        <f>'2022 NSRS (Dec 2020 Method)'!$E8</f>
        <v>1839</v>
      </c>
      <c r="M79" s="11">
        <f>'2022 NSRS (6500 Method)'!$E8</f>
        <v>4809.9999998509884</v>
      </c>
      <c r="N79" s="11">
        <f>'2022 NSRS (Proposed)'!$E8</f>
        <v>4091</v>
      </c>
      <c r="P79" t="s">
        <v>5</v>
      </c>
      <c r="Q79" t="s">
        <v>20</v>
      </c>
      <c r="R79" s="8"/>
      <c r="S79" s="8"/>
      <c r="T79" s="8">
        <v>2355</v>
      </c>
    </row>
    <row r="80" spans="1:20" x14ac:dyDescent="0.35">
      <c r="A80" t="str">
        <f t="shared" si="9"/>
        <v>Apr</v>
      </c>
      <c r="B80" s="9">
        <f>DATE(2018, MONTH(DATEVALUE('[1]2019 NSRS'!$E$2&amp;" 1")), 1)</f>
        <v>43191</v>
      </c>
      <c r="C80" s="9" t="str">
        <f t="shared" si="8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1820</v>
      </c>
      <c r="H80" s="4">
        <f>'2021 NSRS'!$E9</f>
        <v>1820</v>
      </c>
      <c r="I80" s="4"/>
      <c r="J80" s="4"/>
      <c r="K80" s="4">
        <f t="shared" si="7"/>
        <v>1893</v>
      </c>
      <c r="L80" s="11">
        <f>'2022 NSRS (Dec 2020 Method)'!$E9</f>
        <v>2501</v>
      </c>
      <c r="M80" s="11">
        <f>'2022 NSRS (6500 Method)'!$E9</f>
        <v>4689.9200000613928</v>
      </c>
      <c r="N80" s="11">
        <f>'2022 NSRS (Proposed)'!$E9</f>
        <v>4394</v>
      </c>
      <c r="P80" t="s">
        <v>5</v>
      </c>
      <c r="Q80" t="s">
        <v>21</v>
      </c>
      <c r="R80" s="8"/>
      <c r="S80" s="8"/>
      <c r="T80" s="8">
        <v>2036</v>
      </c>
    </row>
    <row r="81" spans="1:20" x14ac:dyDescent="0.35">
      <c r="A81" t="str">
        <f t="shared" si="9"/>
        <v>Apr</v>
      </c>
      <c r="B81" s="9">
        <f>DATE(2018, MONTH(DATEVALUE('[1]2019 NSRS'!$E$2&amp;" 1")), 1)</f>
        <v>43191</v>
      </c>
      <c r="C81" s="9" t="str">
        <f t="shared" si="8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1820</v>
      </c>
      <c r="H81" s="4">
        <f>'2021 NSRS'!$E10</f>
        <v>1820</v>
      </c>
      <c r="I81" s="4"/>
      <c r="J81" s="4"/>
      <c r="K81" s="4">
        <f t="shared" si="7"/>
        <v>1893</v>
      </c>
      <c r="L81" s="11">
        <f>'2022 NSRS (Dec 2020 Method)'!$E10</f>
        <v>2501</v>
      </c>
      <c r="M81" s="11">
        <f>'2022 NSRS (6500 Method)'!$E10</f>
        <v>4893.1555553774042</v>
      </c>
      <c r="N81" s="11">
        <f>'2022 NSRS (Proposed)'!$E10</f>
        <v>4394</v>
      </c>
      <c r="P81" t="s">
        <v>5</v>
      </c>
      <c r="Q81" t="s">
        <v>22</v>
      </c>
      <c r="R81" s="8"/>
      <c r="S81" s="8"/>
      <c r="T81" s="8">
        <v>2342</v>
      </c>
    </row>
    <row r="82" spans="1:20" x14ac:dyDescent="0.35">
      <c r="A82" t="str">
        <f t="shared" si="9"/>
        <v>Apr</v>
      </c>
      <c r="B82" s="9">
        <f>DATE(2018, MONTH(DATEVALUE('[1]2019 NSRS'!$E$2&amp;" 1")), 1)</f>
        <v>43191</v>
      </c>
      <c r="C82" s="9" t="str">
        <f t="shared" si="8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1820</v>
      </c>
      <c r="H82" s="4">
        <f>'2021 NSRS'!$E11</f>
        <v>1820</v>
      </c>
      <c r="I82" s="4"/>
      <c r="J82" s="4"/>
      <c r="K82" s="4">
        <f t="shared" si="7"/>
        <v>1893</v>
      </c>
      <c r="L82" s="11">
        <f>'2022 NSRS (Dec 2020 Method)'!$E11</f>
        <v>2501</v>
      </c>
      <c r="M82" s="11">
        <f>'2022 NSRS (6500 Method)'!$E11</f>
        <v>4844.1555553774042</v>
      </c>
      <c r="N82" s="11">
        <f>'2022 NSRS (Proposed)'!$E11</f>
        <v>4394</v>
      </c>
      <c r="P82" t="s">
        <v>5</v>
      </c>
      <c r="Q82" t="s">
        <v>23</v>
      </c>
      <c r="R82" s="8"/>
      <c r="S82" s="8"/>
      <c r="T82" s="8">
        <v>2436</v>
      </c>
    </row>
    <row r="83" spans="1:20" x14ac:dyDescent="0.35">
      <c r="A83" t="str">
        <f t="shared" si="9"/>
        <v>Apr</v>
      </c>
      <c r="B83" s="9">
        <f>DATE(2018, MONTH(DATEVALUE('[1]2019 NSRS'!$E$2&amp;" 1")), 1)</f>
        <v>43191</v>
      </c>
      <c r="C83" s="9" t="str">
        <f t="shared" si="8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1820</v>
      </c>
      <c r="H83" s="4">
        <f>'2021 NSRS'!$E12</f>
        <v>1820</v>
      </c>
      <c r="I83" s="4"/>
      <c r="J83" s="4"/>
      <c r="K83" s="4">
        <f t="shared" si="7"/>
        <v>1893</v>
      </c>
      <c r="L83" s="11">
        <f>'2022 NSRS (Dec 2020 Method)'!$E12</f>
        <v>2501</v>
      </c>
      <c r="M83" s="11">
        <f>'2022 NSRS (6500 Method)'!$E12</f>
        <v>4752.8276665796839</v>
      </c>
      <c r="N83" s="11">
        <f>'2022 NSRS (Proposed)'!$E12</f>
        <v>4394</v>
      </c>
      <c r="P83" t="s">
        <v>5</v>
      </c>
      <c r="Q83" t="s">
        <v>24</v>
      </c>
      <c r="R83" s="8"/>
      <c r="S83" s="8"/>
      <c r="T83" s="8">
        <v>2513</v>
      </c>
    </row>
    <row r="84" spans="1:20" x14ac:dyDescent="0.35">
      <c r="A84" t="str">
        <f t="shared" si="9"/>
        <v>Apr</v>
      </c>
      <c r="B84" s="9">
        <f>DATE(2018, MONTH(DATEVALUE('[1]2019 NSRS'!$E$2&amp;" 1")), 1)</f>
        <v>43191</v>
      </c>
      <c r="C84" s="9" t="str">
        <f t="shared" si="8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1540</v>
      </c>
      <c r="H84" s="4">
        <f>'2021 NSRS'!$E13</f>
        <v>1540</v>
      </c>
      <c r="I84" s="4"/>
      <c r="J84" s="4"/>
      <c r="K84" s="4">
        <f t="shared" si="7"/>
        <v>1694</v>
      </c>
      <c r="L84" s="11">
        <f>'2022 NSRS (Dec 2020 Method)'!$E13</f>
        <v>2443</v>
      </c>
      <c r="M84" s="11">
        <f>'2022 NSRS (6500 Method)'!$E13</f>
        <v>4797.7893332034346</v>
      </c>
      <c r="N84" s="11">
        <f>'2022 NSRS (Proposed)'!$E13</f>
        <v>4137</v>
      </c>
      <c r="P84" t="s">
        <v>5</v>
      </c>
      <c r="Q84" t="s">
        <v>25</v>
      </c>
      <c r="R84" s="8"/>
      <c r="S84" s="8"/>
      <c r="T84" s="8">
        <v>2511</v>
      </c>
    </row>
    <row r="85" spans="1:20" x14ac:dyDescent="0.35">
      <c r="A85" t="str">
        <f t="shared" si="9"/>
        <v>Apr</v>
      </c>
      <c r="B85" s="9">
        <f>DATE(2018, MONTH(DATEVALUE('[1]2019 NSRS'!$E$2&amp;" 1")), 1)</f>
        <v>43191</v>
      </c>
      <c r="C85" s="9" t="str">
        <f t="shared" si="8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1540</v>
      </c>
      <c r="H85" s="4">
        <f>'2021 NSRS'!$E14</f>
        <v>1540</v>
      </c>
      <c r="I85" s="4"/>
      <c r="J85" s="4"/>
      <c r="K85" s="4">
        <f t="shared" si="7"/>
        <v>1694</v>
      </c>
      <c r="L85" s="11">
        <f>'2022 NSRS (Dec 2020 Method)'!$E14</f>
        <v>2443</v>
      </c>
      <c r="M85" s="11">
        <f>'2022 NSRS (6500 Method)'!$E14</f>
        <v>4742.3787779668965</v>
      </c>
      <c r="N85" s="11">
        <f>'2022 NSRS (Proposed)'!$E14</f>
        <v>4137</v>
      </c>
      <c r="P85" t="s">
        <v>35</v>
      </c>
      <c r="R85" s="8"/>
      <c r="S85" s="8"/>
      <c r="T85" s="8">
        <v>2513</v>
      </c>
    </row>
    <row r="86" spans="1:20" x14ac:dyDescent="0.35">
      <c r="A86" t="str">
        <f t="shared" si="9"/>
        <v>Apr</v>
      </c>
      <c r="B86" s="9">
        <f>DATE(2018, MONTH(DATEVALUE('[1]2019 NSRS'!$E$2&amp;" 1")), 1)</f>
        <v>43191</v>
      </c>
      <c r="C86" s="9" t="str">
        <f t="shared" si="8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1540</v>
      </c>
      <c r="H86" s="4">
        <f>'2021 NSRS'!$E15</f>
        <v>1540</v>
      </c>
      <c r="I86" s="4"/>
      <c r="J86" s="4"/>
      <c r="K86" s="4">
        <f t="shared" si="7"/>
        <v>1696</v>
      </c>
      <c r="L86" s="11">
        <f>'2022 NSRS (Dec 2020 Method)'!$E15</f>
        <v>2443</v>
      </c>
      <c r="M86" s="11">
        <f>'2022 NSRS (6500 Method)'!$E15</f>
        <v>4742.7300002207357</v>
      </c>
      <c r="N86" s="11">
        <f>'2022 NSRS (Proposed)'!$E15</f>
        <v>4139</v>
      </c>
      <c r="P86" t="s">
        <v>6</v>
      </c>
      <c r="Q86" t="s">
        <v>20</v>
      </c>
      <c r="R86" s="8"/>
      <c r="S86" s="8"/>
      <c r="T86" s="8">
        <v>2896</v>
      </c>
    </row>
    <row r="87" spans="1:20" x14ac:dyDescent="0.35">
      <c r="A87" t="str">
        <f t="shared" si="9"/>
        <v>Apr</v>
      </c>
      <c r="B87" s="9">
        <f>DATE(2018, MONTH(DATEVALUE('[1]2019 NSRS'!$E$2&amp;" 1")), 1)</f>
        <v>43191</v>
      </c>
      <c r="C87" s="9" t="str">
        <f t="shared" si="8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1540</v>
      </c>
      <c r="H87" s="4">
        <f>'2021 NSRS'!$E16</f>
        <v>1540</v>
      </c>
      <c r="I87" s="4"/>
      <c r="J87" s="4"/>
      <c r="K87" s="4">
        <f t="shared" si="7"/>
        <v>1696</v>
      </c>
      <c r="L87" s="11">
        <f>'2022 NSRS (Dec 2020 Method)'!$E16</f>
        <v>2443</v>
      </c>
      <c r="M87" s="11">
        <f>'2022 NSRS (6500 Method)'!$E16</f>
        <v>4741.6050000667574</v>
      </c>
      <c r="N87" s="11">
        <f>'2022 NSRS (Proposed)'!$E16</f>
        <v>4139</v>
      </c>
      <c r="P87" t="s">
        <v>6</v>
      </c>
      <c r="Q87" t="s">
        <v>21</v>
      </c>
      <c r="R87" s="8"/>
      <c r="S87" s="8"/>
      <c r="T87" s="8">
        <v>1912</v>
      </c>
    </row>
    <row r="88" spans="1:20" x14ac:dyDescent="0.35">
      <c r="A88" t="str">
        <f t="shared" si="9"/>
        <v>Apr</v>
      </c>
      <c r="B88" s="9">
        <f>DATE(2018, MONTH(DATEVALUE('[1]2019 NSRS'!$E$2&amp;" 1")), 1)</f>
        <v>43191</v>
      </c>
      <c r="C88" s="9" t="str">
        <f t="shared" si="8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1530</v>
      </c>
      <c r="H88" s="4">
        <f>'2021 NSRS'!$E17</f>
        <v>1530</v>
      </c>
      <c r="I88" s="4"/>
      <c r="J88" s="4"/>
      <c r="K88" s="4">
        <f t="shared" si="7"/>
        <v>1848</v>
      </c>
      <c r="L88" s="11">
        <f>'2022 NSRS (Dec 2020 Method)'!$E17</f>
        <v>2191</v>
      </c>
      <c r="M88" s="11">
        <f>'2022 NSRS (6500 Method)'!$E17</f>
        <v>4737.2466664686799</v>
      </c>
      <c r="N88" s="11">
        <f>'2022 NSRS (Proposed)'!$E17</f>
        <v>4039</v>
      </c>
      <c r="P88" t="s">
        <v>6</v>
      </c>
      <c r="Q88" t="s">
        <v>22</v>
      </c>
      <c r="R88" s="8"/>
      <c r="S88" s="8"/>
      <c r="T88" s="8">
        <v>2238</v>
      </c>
    </row>
    <row r="89" spans="1:20" x14ac:dyDescent="0.35">
      <c r="A89" t="str">
        <f t="shared" si="9"/>
        <v>Apr</v>
      </c>
      <c r="B89" s="9">
        <f>DATE(2018, MONTH(DATEVALUE('[1]2019 NSRS'!$E$2&amp;" 1")), 1)</f>
        <v>43191</v>
      </c>
      <c r="C89" s="9" t="str">
        <f t="shared" si="8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1530</v>
      </c>
      <c r="H89" s="4">
        <f>'2021 NSRS'!$E18</f>
        <v>1530</v>
      </c>
      <c r="I89" s="4"/>
      <c r="J89" s="4"/>
      <c r="K89" s="4">
        <f t="shared" si="7"/>
        <v>1848</v>
      </c>
      <c r="L89" s="11">
        <f>'2022 NSRS (Dec 2020 Method)'!$E18</f>
        <v>2191</v>
      </c>
      <c r="M89" s="11">
        <f>'2022 NSRS (6500 Method)'!$E18</f>
        <v>4738.238722932525</v>
      </c>
      <c r="N89" s="11">
        <f>'2022 NSRS (Proposed)'!$E18</f>
        <v>4039</v>
      </c>
      <c r="P89" t="s">
        <v>6</v>
      </c>
      <c r="Q89" t="s">
        <v>23</v>
      </c>
      <c r="R89" s="8"/>
      <c r="S89" s="8"/>
      <c r="T89" s="8">
        <v>2768</v>
      </c>
    </row>
    <row r="90" spans="1:20" x14ac:dyDescent="0.35">
      <c r="A90" t="str">
        <f t="shared" si="9"/>
        <v>Apr</v>
      </c>
      <c r="B90" s="9">
        <f>DATE(2018, MONTH(DATEVALUE('[1]2019 NSRS'!$E$2&amp;" 1")), 1)</f>
        <v>43191</v>
      </c>
      <c r="C90" s="9" t="str">
        <f t="shared" si="8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1530</v>
      </c>
      <c r="H90" s="4">
        <f>'2021 NSRS'!$E19</f>
        <v>1530</v>
      </c>
      <c r="I90" s="4"/>
      <c r="J90" s="4"/>
      <c r="K90" s="4">
        <f t="shared" si="7"/>
        <v>1848</v>
      </c>
      <c r="L90" s="11">
        <f>'2022 NSRS (Dec 2020 Method)'!$E19</f>
        <v>2191</v>
      </c>
      <c r="M90" s="11">
        <f>'2022 NSRS (6500 Method)'!$E19</f>
        <v>4729.3933896468334</v>
      </c>
      <c r="N90" s="11">
        <f>'2022 NSRS (Proposed)'!$E19</f>
        <v>4039</v>
      </c>
      <c r="P90" t="s">
        <v>6</v>
      </c>
      <c r="Q90" t="s">
        <v>24</v>
      </c>
      <c r="R90" s="8"/>
      <c r="S90" s="8"/>
      <c r="T90" s="8">
        <v>1877</v>
      </c>
    </row>
    <row r="91" spans="1:20" x14ac:dyDescent="0.35">
      <c r="A91" t="str">
        <f t="shared" si="9"/>
        <v>Apr</v>
      </c>
      <c r="B91" s="9">
        <f>DATE(2018, MONTH(DATEVALUE('[1]2019 NSRS'!$E$2&amp;" 1")), 1)</f>
        <v>43191</v>
      </c>
      <c r="C91" s="9" t="str">
        <f t="shared" si="8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1530</v>
      </c>
      <c r="H91" s="4">
        <f>'2021 NSRS'!$E20</f>
        <v>1530</v>
      </c>
      <c r="I91" s="4"/>
      <c r="J91" s="4"/>
      <c r="K91" s="4">
        <f t="shared" si="7"/>
        <v>1848</v>
      </c>
      <c r="L91" s="11">
        <f>'2022 NSRS (Dec 2020 Method)'!$E20</f>
        <v>2191</v>
      </c>
      <c r="M91" s="11">
        <f>'2022 NSRS (6500 Method)'!$E20</f>
        <v>4699.7138893020647</v>
      </c>
      <c r="N91" s="11">
        <f>'2022 NSRS (Proposed)'!$E20</f>
        <v>4039</v>
      </c>
      <c r="P91" t="s">
        <v>6</v>
      </c>
      <c r="Q91" t="s">
        <v>25</v>
      </c>
      <c r="R91" s="8"/>
      <c r="S91" s="8"/>
      <c r="T91" s="8">
        <v>2810</v>
      </c>
    </row>
    <row r="92" spans="1:20" x14ac:dyDescent="0.35">
      <c r="A92" t="str">
        <f t="shared" si="9"/>
        <v>Apr</v>
      </c>
      <c r="B92" s="9">
        <f>DATE(2018, MONTH(DATEVALUE('[1]2019 NSRS'!$E$2&amp;" 1")), 1)</f>
        <v>43191</v>
      </c>
      <c r="C92" s="9" t="str">
        <f t="shared" si="8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1718</v>
      </c>
      <c r="H92" s="4">
        <f>'2021 NSRS'!$E21</f>
        <v>1718</v>
      </c>
      <c r="I92" s="4"/>
      <c r="J92" s="4"/>
      <c r="K92" s="4">
        <f t="shared" si="7"/>
        <v>2220</v>
      </c>
      <c r="L92" s="11">
        <f>'2022 NSRS (Dec 2020 Method)'!$E21</f>
        <v>1537</v>
      </c>
      <c r="M92" s="11">
        <f>'2022 NSRS (6500 Method)'!$E21</f>
        <v>4675.5186667879425</v>
      </c>
      <c r="N92" s="11">
        <f>'2022 NSRS (Proposed)'!$E21</f>
        <v>3757</v>
      </c>
      <c r="P92" t="s">
        <v>36</v>
      </c>
      <c r="R92" s="8"/>
      <c r="S92" s="8"/>
      <c r="T92" s="8">
        <v>2896</v>
      </c>
    </row>
    <row r="93" spans="1:20" x14ac:dyDescent="0.35">
      <c r="A93" t="str">
        <f t="shared" si="9"/>
        <v>Apr</v>
      </c>
      <c r="B93" s="9">
        <f>DATE(2018, MONTH(DATEVALUE('[1]2019 NSRS'!$E$2&amp;" 1")), 1)</f>
        <v>43191</v>
      </c>
      <c r="C93" s="9" t="str">
        <f t="shared" si="8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1718</v>
      </c>
      <c r="H93" s="4">
        <f>'2021 NSRS'!$E22</f>
        <v>1718</v>
      </c>
      <c r="I93" s="4"/>
      <c r="J93" s="4"/>
      <c r="K93" s="4">
        <f t="shared" si="7"/>
        <v>2220</v>
      </c>
      <c r="L93" s="11">
        <f>'2022 NSRS (Dec 2020 Method)'!$E22</f>
        <v>1537</v>
      </c>
      <c r="M93" s="11">
        <f>'2022 NSRS (6500 Method)'!$E22</f>
        <v>4728.7533336691558</v>
      </c>
      <c r="N93" s="11">
        <f>'2022 NSRS (Proposed)'!$E22</f>
        <v>3757</v>
      </c>
      <c r="P93" t="s">
        <v>7</v>
      </c>
      <c r="Q93" t="s">
        <v>20</v>
      </c>
      <c r="R93" s="8"/>
      <c r="S93" s="8"/>
      <c r="T93" s="8">
        <v>2387</v>
      </c>
    </row>
    <row r="94" spans="1:20" x14ac:dyDescent="0.35">
      <c r="A94" t="str">
        <f t="shared" si="9"/>
        <v>Apr</v>
      </c>
      <c r="B94" s="9">
        <f>DATE(2018, MONTH(DATEVALUE('[1]2019 NSRS'!$E$2&amp;" 1")), 1)</f>
        <v>43191</v>
      </c>
      <c r="C94" s="9" t="str">
        <f t="shared" si="8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1718</v>
      </c>
      <c r="H94" s="4">
        <f>'2021 NSRS'!$E23</f>
        <v>1718</v>
      </c>
      <c r="I94" s="4"/>
      <c r="J94" s="4"/>
      <c r="K94" s="4">
        <f t="shared" si="7"/>
        <v>2220</v>
      </c>
      <c r="L94" s="11">
        <f>'2022 NSRS (Dec 2020 Method)'!$E23</f>
        <v>1537</v>
      </c>
      <c r="M94" s="11">
        <f>'2022 NSRS (6500 Method)'!$E23</f>
        <v>4896.8000000774864</v>
      </c>
      <c r="N94" s="11">
        <f>'2022 NSRS (Proposed)'!$E23</f>
        <v>3757</v>
      </c>
      <c r="P94" t="s">
        <v>7</v>
      </c>
      <c r="Q94" t="s">
        <v>21</v>
      </c>
      <c r="R94" s="8"/>
      <c r="S94" s="8"/>
      <c r="T94" s="8">
        <v>1945</v>
      </c>
    </row>
    <row r="95" spans="1:20" x14ac:dyDescent="0.35">
      <c r="A95" t="str">
        <f t="shared" si="9"/>
        <v>Apr</v>
      </c>
      <c r="B95" s="9">
        <f>DATE(2018, MONTH(DATEVALUE('[1]2019 NSRS'!$E$2&amp;" 1")), 1)</f>
        <v>43191</v>
      </c>
      <c r="C95" s="9" t="str">
        <f t="shared" si="8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1718</v>
      </c>
      <c r="H95" s="4">
        <f>'2021 NSRS'!$E24</f>
        <v>1718</v>
      </c>
      <c r="I95" s="4"/>
      <c r="J95" s="4"/>
      <c r="K95" s="4">
        <f t="shared" si="7"/>
        <v>2220</v>
      </c>
      <c r="L95" s="11">
        <f>'2022 NSRS (Dec 2020 Method)'!$E24</f>
        <v>1537</v>
      </c>
      <c r="M95" s="11">
        <f>'2022 NSRS (6500 Method)'!$E24</f>
        <v>4930.7229999949532</v>
      </c>
      <c r="N95" s="11">
        <f>'2022 NSRS (Proposed)'!$E24</f>
        <v>3757</v>
      </c>
      <c r="P95" t="s">
        <v>7</v>
      </c>
      <c r="Q95" t="s">
        <v>22</v>
      </c>
      <c r="R95" s="8"/>
      <c r="S95" s="8"/>
      <c r="T95" s="8">
        <v>1727</v>
      </c>
    </row>
    <row r="96" spans="1:20" x14ac:dyDescent="0.35">
      <c r="A96" t="str">
        <f t="shared" si="9"/>
        <v>Apr</v>
      </c>
      <c r="B96" s="9">
        <f>DATE(2018, MONTH(DATEVALUE('[1]2019 NSRS'!$E$2&amp;" 1")), 1)</f>
        <v>43191</v>
      </c>
      <c r="C96" s="9" t="str">
        <f t="shared" si="8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NSRS'!$E25</f>
        <v>1196</v>
      </c>
      <c r="I96" s="4"/>
      <c r="J96" s="4"/>
      <c r="K96" s="4">
        <f t="shared" si="7"/>
        <v>2369</v>
      </c>
      <c r="L96" s="11">
        <f>'2022 NSRS (Dec 2020 Method)'!$E25</f>
        <v>1763</v>
      </c>
      <c r="M96" s="11">
        <f>'2022 NSRS (6500 Method)'!$E25</f>
        <v>5035.926666562259</v>
      </c>
      <c r="N96" s="11">
        <f>'2022 NSRS (Proposed)'!$E25</f>
        <v>4132</v>
      </c>
      <c r="P96" t="s">
        <v>7</v>
      </c>
      <c r="Q96" t="s">
        <v>23</v>
      </c>
      <c r="R96" s="8"/>
      <c r="S96" s="8"/>
      <c r="T96" s="8">
        <v>2635</v>
      </c>
    </row>
    <row r="97" spans="1:20" x14ac:dyDescent="0.35">
      <c r="A97" t="str">
        <f t="shared" si="9"/>
        <v>Apr</v>
      </c>
      <c r="B97" s="9">
        <f>DATE(2018, MONTH(DATEVALUE('[1]2019 NSRS'!$E$2&amp;" 1")), 1)</f>
        <v>43191</v>
      </c>
      <c r="C97" s="9" t="str">
        <f t="shared" si="8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NSRS'!$E26</f>
        <v>1196</v>
      </c>
      <c r="I97" s="4"/>
      <c r="J97" s="4"/>
      <c r="K97" s="4">
        <f t="shared" si="7"/>
        <v>2369</v>
      </c>
      <c r="L97" s="11">
        <f>'2022 NSRS (Dec 2020 Method)'!$E26</f>
        <v>1763</v>
      </c>
      <c r="M97" s="11">
        <f>'2022 NSRS (6500 Method)'!$E26</f>
        <v>4984.9199998825788</v>
      </c>
      <c r="N97" s="11">
        <f>'2022 NSRS (Proposed)'!$E26</f>
        <v>4132</v>
      </c>
      <c r="P97" t="s">
        <v>7</v>
      </c>
      <c r="Q97" t="s">
        <v>24</v>
      </c>
      <c r="R97" s="8"/>
      <c r="S97" s="8"/>
      <c r="T97" s="8">
        <v>1961</v>
      </c>
    </row>
    <row r="98" spans="1:20" x14ac:dyDescent="0.35">
      <c r="A98" t="str">
        <f t="shared" si="9"/>
        <v>May</v>
      </c>
      <c r="B98" s="9">
        <f>DATE(2018, MONTH(DATEVALUE('[1]2019 NSRS'!$F$2&amp;" 1")), 1)</f>
        <v>43221</v>
      </c>
      <c r="C98" s="9" t="str">
        <f t="shared" si="8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NSRS'!$F3</f>
        <v>1076</v>
      </c>
      <c r="I98" s="4"/>
      <c r="J98" s="4"/>
      <c r="K98" s="4">
        <f t="shared" si="7"/>
        <v>2104</v>
      </c>
      <c r="L98" s="11">
        <f>'2022 NSRS (Dec 2020 Method)'!$F3</f>
        <v>1795</v>
      </c>
      <c r="M98" s="11">
        <f>'2022 NSRS (6500 Method)'!$F3</f>
        <v>5009.839999884367</v>
      </c>
      <c r="N98" s="11">
        <f>'2022 NSRS (Proposed)'!$F3</f>
        <v>3899</v>
      </c>
      <c r="P98" t="s">
        <v>7</v>
      </c>
      <c r="Q98" t="s">
        <v>25</v>
      </c>
      <c r="R98" s="8"/>
      <c r="S98" s="8"/>
      <c r="T98" s="8">
        <v>2434</v>
      </c>
    </row>
    <row r="99" spans="1:20" x14ac:dyDescent="0.35">
      <c r="A99" t="str">
        <f t="shared" ref="A99:A138" si="10">TEXT(B99, "mmm")</f>
        <v>May</v>
      </c>
      <c r="B99" s="9">
        <f>DATE(2018, MONTH(DATEVALUE('[1]2019 NSRS'!$F$2&amp;" 1")), 1)</f>
        <v>43221</v>
      </c>
      <c r="C99" s="9" t="str">
        <f t="shared" si="8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NSRS'!$F4</f>
        <v>1076</v>
      </c>
      <c r="I99" s="4"/>
      <c r="J99" s="4"/>
      <c r="K99" s="4">
        <f t="shared" si="7"/>
        <v>2104</v>
      </c>
      <c r="L99" s="11">
        <f>'2022 NSRS (Dec 2020 Method)'!$F4</f>
        <v>1795</v>
      </c>
      <c r="M99" s="11">
        <f>'2022 NSRS (6500 Method)'!$F4</f>
        <v>4943.799999922514</v>
      </c>
      <c r="N99" s="11">
        <f>'2022 NSRS (Proposed)'!$F4</f>
        <v>3899</v>
      </c>
      <c r="P99" t="s">
        <v>37</v>
      </c>
      <c r="R99" s="8"/>
      <c r="S99" s="8"/>
      <c r="T99" s="8">
        <v>2635</v>
      </c>
    </row>
    <row r="100" spans="1:20" x14ac:dyDescent="0.35">
      <c r="A100" t="str">
        <f t="shared" si="10"/>
        <v>May</v>
      </c>
      <c r="B100" s="9">
        <f>DATE(2018, MONTH(DATEVALUE('[1]2019 NSRS'!$F$2&amp;" 1")), 1)</f>
        <v>43221</v>
      </c>
      <c r="C100" s="9" t="str">
        <f t="shared" si="8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NSRS'!$F5</f>
        <v>1314</v>
      </c>
      <c r="I100" s="4"/>
      <c r="J100" s="4"/>
      <c r="K100" s="4">
        <f t="shared" si="7"/>
        <v>2036</v>
      </c>
      <c r="L100" s="11">
        <f>'2022 NSRS (Dec 2020 Method)'!$F5</f>
        <v>2306</v>
      </c>
      <c r="M100" s="11">
        <f>'2022 NSRS (6500 Method)'!$F5</f>
        <v>4953.0100002676245</v>
      </c>
      <c r="N100" s="11">
        <f>'2022 NSRS (Proposed)'!$F5</f>
        <v>4342</v>
      </c>
      <c r="P100" t="s">
        <v>8</v>
      </c>
      <c r="Q100" t="s">
        <v>20</v>
      </c>
      <c r="R100" s="8"/>
      <c r="S100" s="8"/>
      <c r="T100" s="8">
        <v>2679</v>
      </c>
    </row>
    <row r="101" spans="1:20" x14ac:dyDescent="0.35">
      <c r="A101" t="str">
        <f t="shared" si="10"/>
        <v>May</v>
      </c>
      <c r="B101" s="9">
        <f>DATE(2018, MONTH(DATEVALUE('[1]2019 NSRS'!$F$2&amp;" 1")), 1)</f>
        <v>43221</v>
      </c>
      <c r="C101" s="9" t="str">
        <f t="shared" si="8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NSRS'!$F6</f>
        <v>1314</v>
      </c>
      <c r="I101" s="4"/>
      <c r="J101" s="4"/>
      <c r="K101" s="4">
        <f t="shared" si="7"/>
        <v>2036</v>
      </c>
      <c r="L101" s="11">
        <f>'2022 NSRS (Dec 2020 Method)'!$F6</f>
        <v>2306</v>
      </c>
      <c r="M101" s="11">
        <f>'2022 NSRS (6500 Method)'!$F6</f>
        <v>4942.6399999250971</v>
      </c>
      <c r="N101" s="11">
        <f>'2022 NSRS (Proposed)'!$F6</f>
        <v>4342</v>
      </c>
      <c r="P101" t="s">
        <v>8</v>
      </c>
      <c r="Q101" t="s">
        <v>21</v>
      </c>
      <c r="R101" s="8"/>
      <c r="S101" s="8"/>
      <c r="T101" s="8">
        <v>1710</v>
      </c>
    </row>
    <row r="102" spans="1:20" x14ac:dyDescent="0.35">
      <c r="A102" t="str">
        <f t="shared" si="10"/>
        <v>May</v>
      </c>
      <c r="B102" s="9">
        <f>DATE(2018, MONTH(DATEVALUE('[1]2019 NSRS'!$F$2&amp;" 1")), 1)</f>
        <v>43221</v>
      </c>
      <c r="C102" s="9" t="str">
        <f t="shared" si="8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NSRS'!$F7</f>
        <v>1314</v>
      </c>
      <c r="I102" s="4"/>
      <c r="J102" s="4"/>
      <c r="K102" s="4">
        <f t="shared" si="7"/>
        <v>2036</v>
      </c>
      <c r="L102" s="11">
        <f>'2022 NSRS (Dec 2020 Method)'!$F7</f>
        <v>2306</v>
      </c>
      <c r="M102" s="11">
        <f>'2022 NSRS (6500 Method)'!$F7</f>
        <v>4921.5839998841284</v>
      </c>
      <c r="N102" s="11">
        <f>'2022 NSRS (Proposed)'!$F7</f>
        <v>4342</v>
      </c>
      <c r="P102" t="s">
        <v>8</v>
      </c>
      <c r="Q102" t="s">
        <v>22</v>
      </c>
      <c r="R102" s="8"/>
      <c r="S102" s="8"/>
      <c r="T102" s="8">
        <v>1834</v>
      </c>
    </row>
    <row r="103" spans="1:20" x14ac:dyDescent="0.35">
      <c r="A103" t="str">
        <f t="shared" si="10"/>
        <v>May</v>
      </c>
      <c r="B103" s="9">
        <f>DATE(2018, MONTH(DATEVALUE('[1]2019 NSRS'!$F$2&amp;" 1")), 1)</f>
        <v>43221</v>
      </c>
      <c r="C103" s="9" t="str">
        <f t="shared" si="8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NSRS'!$F8</f>
        <v>1314</v>
      </c>
      <c r="I103" s="4"/>
      <c r="J103" s="4"/>
      <c r="K103" s="4">
        <f t="shared" si="7"/>
        <v>2036</v>
      </c>
      <c r="L103" s="11">
        <f>'2022 NSRS (Dec 2020 Method)'!$F8</f>
        <v>2306</v>
      </c>
      <c r="M103" s="11">
        <f>'2022 NSRS (6500 Method)'!$F8</f>
        <v>4846.799999922514</v>
      </c>
      <c r="N103" s="11">
        <f>'2022 NSRS (Proposed)'!$F8</f>
        <v>4342</v>
      </c>
      <c r="P103" t="s">
        <v>8</v>
      </c>
      <c r="Q103" t="s">
        <v>23</v>
      </c>
      <c r="R103" s="8"/>
      <c r="S103" s="8"/>
      <c r="T103" s="8">
        <v>2462</v>
      </c>
    </row>
    <row r="104" spans="1:20" x14ac:dyDescent="0.35">
      <c r="A104" t="str">
        <f t="shared" si="10"/>
        <v>May</v>
      </c>
      <c r="B104" s="9">
        <f>DATE(2018, MONTH(DATEVALUE('[1]2019 NSRS'!$F$2&amp;" 1")), 1)</f>
        <v>43221</v>
      </c>
      <c r="C104" s="9" t="str">
        <f t="shared" si="8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1881</v>
      </c>
      <c r="H104" s="4">
        <f>'2021 NSRS'!$F9</f>
        <v>1881</v>
      </c>
      <c r="I104" s="4"/>
      <c r="J104" s="4"/>
      <c r="K104" s="4">
        <f t="shared" si="7"/>
        <v>2342</v>
      </c>
      <c r="L104" s="11">
        <f>'2022 NSRS (Dec 2020 Method)'!$F9</f>
        <v>2618</v>
      </c>
      <c r="M104" s="11">
        <f>'2022 NSRS (6500 Method)'!$F9</f>
        <v>4698.799999922514</v>
      </c>
      <c r="N104" s="11">
        <f>'2022 NSRS (Proposed)'!$F9</f>
        <v>4960</v>
      </c>
      <c r="P104" t="s">
        <v>8</v>
      </c>
      <c r="Q104" t="s">
        <v>24</v>
      </c>
      <c r="R104" s="8"/>
      <c r="S104" s="8"/>
      <c r="T104" s="8">
        <v>1703</v>
      </c>
    </row>
    <row r="105" spans="1:20" x14ac:dyDescent="0.35">
      <c r="A105" t="str">
        <f t="shared" si="10"/>
        <v>May</v>
      </c>
      <c r="B105" s="9">
        <f>DATE(2018, MONTH(DATEVALUE('[1]2019 NSRS'!$F$2&amp;" 1")), 1)</f>
        <v>43221</v>
      </c>
      <c r="C105" s="9" t="str">
        <f t="shared" si="8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1881</v>
      </c>
      <c r="H105" s="4">
        <f>'2021 NSRS'!$F10</f>
        <v>1881</v>
      </c>
      <c r="I105" s="4"/>
      <c r="J105" s="4"/>
      <c r="K105" s="4">
        <f t="shared" si="7"/>
        <v>2342</v>
      </c>
      <c r="L105" s="11">
        <f>'2022 NSRS (Dec 2020 Method)'!$F10</f>
        <v>2618</v>
      </c>
      <c r="M105" s="11">
        <f>'2022 NSRS (6500 Method)'!$F10</f>
        <v>4852.5662221262855</v>
      </c>
      <c r="N105" s="11">
        <f>'2022 NSRS (Proposed)'!$F10</f>
        <v>4960</v>
      </c>
      <c r="P105" t="s">
        <v>8</v>
      </c>
      <c r="Q105" t="s">
        <v>25</v>
      </c>
      <c r="R105" s="8"/>
      <c r="S105" s="8"/>
      <c r="T105" s="8">
        <v>2340</v>
      </c>
    </row>
    <row r="106" spans="1:20" x14ac:dyDescent="0.35">
      <c r="A106" t="str">
        <f t="shared" si="10"/>
        <v>May</v>
      </c>
      <c r="B106" s="9">
        <f>DATE(2018, MONTH(DATEVALUE('[1]2019 NSRS'!$F$2&amp;" 1")), 1)</f>
        <v>43221</v>
      </c>
      <c r="C106" s="9" t="str">
        <f t="shared" si="8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1881</v>
      </c>
      <c r="H106" s="4">
        <f>'2021 NSRS'!$F11</f>
        <v>1881</v>
      </c>
      <c r="I106" s="4"/>
      <c r="J106" s="4"/>
      <c r="K106" s="4">
        <f t="shared" si="7"/>
        <v>2342</v>
      </c>
      <c r="L106" s="11">
        <f>'2022 NSRS (Dec 2020 Method)'!$F11</f>
        <v>2618</v>
      </c>
      <c r="M106" s="11">
        <f>'2022 NSRS (6500 Method)'!$F11</f>
        <v>4805.799999922514</v>
      </c>
      <c r="N106" s="11">
        <f>'2022 NSRS (Proposed)'!$F11</f>
        <v>4960</v>
      </c>
      <c r="P106" t="s">
        <v>38</v>
      </c>
      <c r="R106" s="8"/>
      <c r="S106" s="8"/>
      <c r="T106" s="8">
        <v>2679</v>
      </c>
    </row>
    <row r="107" spans="1:20" x14ac:dyDescent="0.35">
      <c r="A107" t="str">
        <f t="shared" si="10"/>
        <v>May</v>
      </c>
      <c r="B107" s="9">
        <f>DATE(2018, MONTH(DATEVALUE('[1]2019 NSRS'!$F$2&amp;" 1")), 1)</f>
        <v>43221</v>
      </c>
      <c r="C107" s="9" t="str">
        <f t="shared" si="8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1881</v>
      </c>
      <c r="H107" s="4">
        <f>'2021 NSRS'!$F12</f>
        <v>1881</v>
      </c>
      <c r="I107" s="4"/>
      <c r="J107" s="4"/>
      <c r="K107" s="4">
        <f t="shared" si="7"/>
        <v>2342</v>
      </c>
      <c r="L107" s="11">
        <f>'2022 NSRS (Dec 2020 Method)'!$F12</f>
        <v>2618</v>
      </c>
      <c r="M107" s="11">
        <f>'2022 NSRS (6500 Method)'!$F12</f>
        <v>4707.839999884367</v>
      </c>
      <c r="N107" s="11">
        <f>'2022 NSRS (Proposed)'!$F12</f>
        <v>4960</v>
      </c>
      <c r="P107" t="s">
        <v>9</v>
      </c>
      <c r="Q107" t="s">
        <v>20</v>
      </c>
      <c r="R107" s="8"/>
      <c r="S107" s="8"/>
      <c r="T107" s="8" t="e">
        <v>#N/A</v>
      </c>
    </row>
    <row r="108" spans="1:20" x14ac:dyDescent="0.35">
      <c r="A108" t="str">
        <f t="shared" si="10"/>
        <v>May</v>
      </c>
      <c r="B108" s="9">
        <f>DATE(2018, MONTH(DATEVALUE('[1]2019 NSRS'!$F$2&amp;" 1")), 1)</f>
        <v>43221</v>
      </c>
      <c r="C108" s="9" t="str">
        <f t="shared" si="8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1686</v>
      </c>
      <c r="H108" s="4">
        <f>'2021 NSRS'!$F13</f>
        <v>1686</v>
      </c>
      <c r="I108" s="4"/>
      <c r="J108" s="4"/>
      <c r="K108" s="4">
        <f t="shared" si="7"/>
        <v>2371</v>
      </c>
      <c r="L108" s="11">
        <f>'2022 NSRS (Dec 2020 Method)'!$F13</f>
        <v>2558</v>
      </c>
      <c r="M108" s="11">
        <f>'2022 NSRS (6500 Method)'!$F13</f>
        <v>4630.4491110345971</v>
      </c>
      <c r="N108" s="11">
        <f>'2022 NSRS (Proposed)'!$F13</f>
        <v>4929</v>
      </c>
      <c r="P108" t="s">
        <v>9</v>
      </c>
      <c r="Q108" t="s">
        <v>21</v>
      </c>
      <c r="R108" s="8"/>
      <c r="S108" s="8"/>
      <c r="T108" s="8" t="e">
        <v>#N/A</v>
      </c>
    </row>
    <row r="109" spans="1:20" x14ac:dyDescent="0.35">
      <c r="A109" t="str">
        <f t="shared" si="10"/>
        <v>May</v>
      </c>
      <c r="B109" s="9">
        <f>DATE(2018, MONTH(DATEVALUE('[1]2019 NSRS'!$F$2&amp;" 1")), 1)</f>
        <v>43221</v>
      </c>
      <c r="C109" s="9" t="str">
        <f t="shared" si="8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1686</v>
      </c>
      <c r="H109" s="4">
        <f>'2021 NSRS'!$F14</f>
        <v>1686</v>
      </c>
      <c r="I109" s="4"/>
      <c r="J109" s="4"/>
      <c r="K109" s="4">
        <f t="shared" si="7"/>
        <v>2371</v>
      </c>
      <c r="L109" s="11">
        <f>'2022 NSRS (Dec 2020 Method)'!$F14</f>
        <v>2558</v>
      </c>
      <c r="M109" s="11">
        <f>'2022 NSRS (6500 Method)'!$F14</f>
        <v>4644.6400001943111</v>
      </c>
      <c r="N109" s="11">
        <f>'2022 NSRS (Proposed)'!$F14</f>
        <v>4929</v>
      </c>
      <c r="P109" t="s">
        <v>9</v>
      </c>
      <c r="Q109" t="s">
        <v>22</v>
      </c>
      <c r="R109" s="8"/>
      <c r="S109" s="8"/>
      <c r="T109" s="8" t="e">
        <v>#N/A</v>
      </c>
    </row>
    <row r="110" spans="1:20" x14ac:dyDescent="0.35">
      <c r="A110" t="str">
        <f t="shared" si="10"/>
        <v>May</v>
      </c>
      <c r="B110" s="9">
        <f>DATE(2018, MONTH(DATEVALUE('[1]2019 NSRS'!$F$2&amp;" 1")), 1)</f>
        <v>43221</v>
      </c>
      <c r="C110" s="9" t="str">
        <f t="shared" si="8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1686</v>
      </c>
      <c r="H110" s="4">
        <f>'2021 NSRS'!$F15</f>
        <v>1686</v>
      </c>
      <c r="I110" s="4"/>
      <c r="J110" s="4"/>
      <c r="K110" s="4">
        <f t="shared" si="7"/>
        <v>2436</v>
      </c>
      <c r="L110" s="11">
        <f>'2022 NSRS (Dec 2020 Method)'!$F15</f>
        <v>2558</v>
      </c>
      <c r="M110" s="11">
        <f>'2022 NSRS (6500 Method)'!$F15</f>
        <v>4674.5160002633929</v>
      </c>
      <c r="N110" s="11">
        <f>'2022 NSRS (Proposed)'!$F15</f>
        <v>4994</v>
      </c>
      <c r="P110" t="s">
        <v>9</v>
      </c>
      <c r="Q110" t="s">
        <v>23</v>
      </c>
      <c r="R110" s="8"/>
      <c r="S110" s="8"/>
      <c r="T110" s="8" t="e">
        <v>#N/A</v>
      </c>
    </row>
    <row r="111" spans="1:20" x14ac:dyDescent="0.35">
      <c r="A111" t="str">
        <f t="shared" si="10"/>
        <v>May</v>
      </c>
      <c r="B111" s="9">
        <f>DATE(2018, MONTH(DATEVALUE('[1]2019 NSRS'!$F$2&amp;" 1")), 1)</f>
        <v>43221</v>
      </c>
      <c r="C111" s="9" t="str">
        <f t="shared" si="8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1686</v>
      </c>
      <c r="H111" s="4">
        <f>'2021 NSRS'!$F16</f>
        <v>1686</v>
      </c>
      <c r="I111" s="4"/>
      <c r="J111" s="4"/>
      <c r="K111" s="4">
        <f t="shared" si="7"/>
        <v>2436</v>
      </c>
      <c r="L111" s="11">
        <f>'2022 NSRS (Dec 2020 Method)'!$F16</f>
        <v>2558</v>
      </c>
      <c r="M111" s="11">
        <f>'2022 NSRS (6500 Method)'!$F16</f>
        <v>4699.1000003710387</v>
      </c>
      <c r="N111" s="11">
        <f>'2022 NSRS (Proposed)'!$F16</f>
        <v>4994</v>
      </c>
      <c r="P111" t="s">
        <v>9</v>
      </c>
      <c r="Q111" t="s">
        <v>24</v>
      </c>
      <c r="R111" s="8"/>
      <c r="S111" s="8"/>
      <c r="T111" s="8" t="e">
        <v>#N/A</v>
      </c>
    </row>
    <row r="112" spans="1:20" x14ac:dyDescent="0.35">
      <c r="A112" t="str">
        <f t="shared" si="10"/>
        <v>May</v>
      </c>
      <c r="B112" s="9">
        <f>DATE(2018, MONTH(DATEVALUE('[1]2019 NSRS'!$F$2&amp;" 1")), 1)</f>
        <v>43221</v>
      </c>
      <c r="C112" s="9" t="str">
        <f t="shared" si="8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1538</v>
      </c>
      <c r="H112" s="4">
        <f>'2021 NSRS'!$F17</f>
        <v>1538</v>
      </c>
      <c r="I112" s="4"/>
      <c r="J112" s="4"/>
      <c r="K112" s="4">
        <f t="shared" si="7"/>
        <v>2513</v>
      </c>
      <c r="L112" s="11">
        <f>'2022 NSRS (Dec 2020 Method)'!$F17</f>
        <v>2150</v>
      </c>
      <c r="M112" s="11">
        <f>'2022 NSRS (6500 Method)'!$F17</f>
        <v>4724.3006668801108</v>
      </c>
      <c r="N112" s="11">
        <f>'2022 NSRS (Proposed)'!$F17</f>
        <v>4663</v>
      </c>
      <c r="P112" t="s">
        <v>9</v>
      </c>
      <c r="Q112" t="s">
        <v>25</v>
      </c>
      <c r="R112" s="8"/>
      <c r="S112" s="8"/>
      <c r="T112" s="8" t="e">
        <v>#N/A</v>
      </c>
    </row>
    <row r="113" spans="1:20" x14ac:dyDescent="0.35">
      <c r="A113" t="str">
        <f t="shared" si="10"/>
        <v>May</v>
      </c>
      <c r="B113" s="9">
        <f>DATE(2018, MONTH(DATEVALUE('[1]2019 NSRS'!$F$2&amp;" 1")), 1)</f>
        <v>43221</v>
      </c>
      <c r="C113" s="9" t="str">
        <f t="shared" si="8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1538</v>
      </c>
      <c r="H113" s="4">
        <f>'2021 NSRS'!$F18</f>
        <v>1538</v>
      </c>
      <c r="I113" s="4"/>
      <c r="J113" s="4"/>
      <c r="K113" s="4">
        <f t="shared" si="7"/>
        <v>2513</v>
      </c>
      <c r="L113" s="11">
        <f>'2022 NSRS (Dec 2020 Method)'!$F18</f>
        <v>2150</v>
      </c>
      <c r="M113" s="11">
        <f>'2022 NSRS (6500 Method)'!$F18</f>
        <v>4719.2905006890496</v>
      </c>
      <c r="N113" s="11">
        <f>'2022 NSRS (Proposed)'!$F18</f>
        <v>4663</v>
      </c>
      <c r="P113" t="s">
        <v>39</v>
      </c>
      <c r="R113" s="8"/>
      <c r="S113" s="8"/>
      <c r="T113" s="8" t="e">
        <v>#N/A</v>
      </c>
    </row>
    <row r="114" spans="1:20" x14ac:dyDescent="0.35">
      <c r="A114" t="str">
        <f t="shared" si="10"/>
        <v>May</v>
      </c>
      <c r="B114" s="9">
        <f>DATE(2018, MONTH(DATEVALUE('[1]2019 NSRS'!$F$2&amp;" 1")), 1)</f>
        <v>43221</v>
      </c>
      <c r="C114" s="9" t="str">
        <f t="shared" si="8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1538</v>
      </c>
      <c r="H114" s="4">
        <f>'2021 NSRS'!$F19</f>
        <v>1538</v>
      </c>
      <c r="I114" s="4"/>
      <c r="J114" s="4"/>
      <c r="K114" s="4">
        <f t="shared" si="7"/>
        <v>2513</v>
      </c>
      <c r="L114" s="11">
        <f>'2022 NSRS (Dec 2020 Method)'!$F19</f>
        <v>2150</v>
      </c>
      <c r="M114" s="11">
        <f>'2022 NSRS (6500 Method)'!$F19</f>
        <v>4706.8000003427269</v>
      </c>
      <c r="N114" s="11">
        <f>'2022 NSRS (Proposed)'!$F19</f>
        <v>4663</v>
      </c>
      <c r="P114" t="s">
        <v>10</v>
      </c>
      <c r="Q114" t="s">
        <v>20</v>
      </c>
      <c r="R114" s="8"/>
      <c r="S114" s="8"/>
      <c r="T114" s="8" t="e">
        <v>#N/A</v>
      </c>
    </row>
    <row r="115" spans="1:20" x14ac:dyDescent="0.35">
      <c r="A115" t="str">
        <f t="shared" si="10"/>
        <v>May</v>
      </c>
      <c r="B115" s="9">
        <f>DATE(2018, MONTH(DATEVALUE('[1]2019 NSRS'!$F$2&amp;" 1")), 1)</f>
        <v>43221</v>
      </c>
      <c r="C115" s="9" t="str">
        <f t="shared" si="8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1538</v>
      </c>
      <c r="H115" s="4">
        <f>'2021 NSRS'!$F20</f>
        <v>1538</v>
      </c>
      <c r="I115" s="4"/>
      <c r="J115" s="4"/>
      <c r="K115" s="4">
        <f t="shared" si="7"/>
        <v>2513</v>
      </c>
      <c r="L115" s="11">
        <f>'2022 NSRS (Dec 2020 Method)'!$F20</f>
        <v>2150</v>
      </c>
      <c r="M115" s="11">
        <f>'2022 NSRS (6500 Method)'!$F20</f>
        <v>4792.9980562170349</v>
      </c>
      <c r="N115" s="11">
        <f>'2022 NSRS (Proposed)'!$F20</f>
        <v>4663</v>
      </c>
      <c r="P115" t="s">
        <v>10</v>
      </c>
      <c r="Q115" t="s">
        <v>21</v>
      </c>
      <c r="R115" s="8"/>
      <c r="S115" s="8"/>
      <c r="T115" s="8" t="e">
        <v>#N/A</v>
      </c>
    </row>
    <row r="116" spans="1:20" x14ac:dyDescent="0.35">
      <c r="A116" t="str">
        <f t="shared" si="10"/>
        <v>May</v>
      </c>
      <c r="B116" s="9">
        <f>DATE(2018, MONTH(DATEVALUE('[1]2019 NSRS'!$F$2&amp;" 1")), 1)</f>
        <v>43221</v>
      </c>
      <c r="C116" s="9" t="str">
        <f t="shared" si="8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1388</v>
      </c>
      <c r="H116" s="4">
        <f>'2021 NSRS'!$F21</f>
        <v>1388</v>
      </c>
      <c r="I116" s="4"/>
      <c r="J116" s="4"/>
      <c r="K116" s="4">
        <f t="shared" si="7"/>
        <v>2511</v>
      </c>
      <c r="L116" s="11">
        <f>'2022 NSRS (Dec 2020 Method)'!$F21</f>
        <v>1600</v>
      </c>
      <c r="M116" s="11">
        <f>'2022 NSRS (6500 Method)'!$F21</f>
        <v>4755.5690000534059</v>
      </c>
      <c r="N116" s="11">
        <f>'2022 NSRS (Proposed)'!$F21</f>
        <v>4111</v>
      </c>
      <c r="P116" t="s">
        <v>10</v>
      </c>
      <c r="Q116" t="s">
        <v>22</v>
      </c>
      <c r="R116" s="8"/>
      <c r="S116" s="8"/>
      <c r="T116" s="8" t="e">
        <v>#N/A</v>
      </c>
    </row>
    <row r="117" spans="1:20" x14ac:dyDescent="0.35">
      <c r="A117" t="str">
        <f t="shared" si="10"/>
        <v>May</v>
      </c>
      <c r="B117" s="9">
        <f>DATE(2018, MONTH(DATEVALUE('[1]2019 NSRS'!$F$2&amp;" 1")), 1)</f>
        <v>43221</v>
      </c>
      <c r="C117" s="9" t="str">
        <f t="shared" si="8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1388</v>
      </c>
      <c r="H117" s="4">
        <f>'2021 NSRS'!$F22</f>
        <v>1388</v>
      </c>
      <c r="I117" s="4"/>
      <c r="J117" s="4"/>
      <c r="K117" s="4">
        <f t="shared" si="7"/>
        <v>2511</v>
      </c>
      <c r="L117" s="11">
        <f>'2022 NSRS (Dec 2020 Method)'!$F22</f>
        <v>1600</v>
      </c>
      <c r="M117" s="11">
        <f>'2022 NSRS (6500 Method)'!$F22</f>
        <v>4765.0700002938511</v>
      </c>
      <c r="N117" s="11">
        <f>'2022 NSRS (Proposed)'!$F22</f>
        <v>4111</v>
      </c>
      <c r="P117" t="s">
        <v>10</v>
      </c>
      <c r="Q117" t="s">
        <v>23</v>
      </c>
      <c r="R117" s="8"/>
      <c r="S117" s="8"/>
      <c r="T117" s="8" t="e">
        <v>#N/A</v>
      </c>
    </row>
    <row r="118" spans="1:20" x14ac:dyDescent="0.35">
      <c r="A118" t="str">
        <f t="shared" si="10"/>
        <v>May</v>
      </c>
      <c r="B118" s="9">
        <f>DATE(2018, MONTH(DATEVALUE('[1]2019 NSRS'!$F$2&amp;" 1")), 1)</f>
        <v>43221</v>
      </c>
      <c r="C118" s="9" t="str">
        <f t="shared" si="8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1388</v>
      </c>
      <c r="H118" s="4">
        <f>'2021 NSRS'!$F23</f>
        <v>1388</v>
      </c>
      <c r="I118" s="4"/>
      <c r="J118" s="4"/>
      <c r="K118" s="4">
        <f t="shared" si="7"/>
        <v>2511</v>
      </c>
      <c r="L118" s="11">
        <f>'2022 NSRS (Dec 2020 Method)'!$F23</f>
        <v>1600</v>
      </c>
      <c r="M118" s="11">
        <f>'2022 NSRS (6500 Method)'!$F23</f>
        <v>4905.9200000613928</v>
      </c>
      <c r="N118" s="11">
        <f>'2022 NSRS (Proposed)'!$F23</f>
        <v>4111</v>
      </c>
      <c r="P118" t="s">
        <v>10</v>
      </c>
      <c r="Q118" t="s">
        <v>24</v>
      </c>
      <c r="R118" s="8"/>
      <c r="S118" s="8"/>
      <c r="T118" s="8" t="e">
        <v>#N/A</v>
      </c>
    </row>
    <row r="119" spans="1:20" x14ac:dyDescent="0.35">
      <c r="A119" t="str">
        <f t="shared" si="10"/>
        <v>May</v>
      </c>
      <c r="B119" s="9">
        <f>DATE(2018, MONTH(DATEVALUE('[1]2019 NSRS'!$F$2&amp;" 1")), 1)</f>
        <v>43221</v>
      </c>
      <c r="C119" s="9" t="str">
        <f t="shared" si="8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1388</v>
      </c>
      <c r="H119" s="4">
        <f>'2021 NSRS'!$F24</f>
        <v>1388</v>
      </c>
      <c r="I119" s="4"/>
      <c r="J119" s="4"/>
      <c r="K119" s="4">
        <f t="shared" si="7"/>
        <v>2511</v>
      </c>
      <c r="L119" s="11">
        <f>'2022 NSRS (Dec 2020 Method)'!$F24</f>
        <v>1600</v>
      </c>
      <c r="M119" s="11">
        <f>'2022 NSRS (6500 Method)'!$F24</f>
        <v>4738.799999922514</v>
      </c>
      <c r="N119" s="11">
        <f>'2022 NSRS (Proposed)'!$F24</f>
        <v>4111</v>
      </c>
      <c r="P119" t="s">
        <v>10</v>
      </c>
      <c r="Q119" t="s">
        <v>25</v>
      </c>
      <c r="R119" s="8"/>
      <c r="S119" s="8"/>
      <c r="T119" s="8" t="e">
        <v>#N/A</v>
      </c>
    </row>
    <row r="120" spans="1:20" x14ac:dyDescent="0.35">
      <c r="A120" t="str">
        <f t="shared" si="10"/>
        <v>May</v>
      </c>
      <c r="B120" s="9">
        <f>DATE(2018, MONTH(DATEVALUE('[1]2019 NSRS'!$F$2&amp;" 1")), 1)</f>
        <v>43221</v>
      </c>
      <c r="C120" s="9" t="str">
        <f t="shared" si="8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NSRS'!$F25</f>
        <v>1076</v>
      </c>
      <c r="I120" s="4"/>
      <c r="J120" s="4"/>
      <c r="K120" s="4">
        <f t="shared" si="7"/>
        <v>2355</v>
      </c>
      <c r="L120" s="11">
        <f>'2022 NSRS (Dec 2020 Method)'!$F25</f>
        <v>1795</v>
      </c>
      <c r="M120" s="11">
        <f>'2022 NSRS (6500 Method)'!$F25</f>
        <v>4971.4579997611545</v>
      </c>
      <c r="N120" s="11">
        <f>'2022 NSRS (Proposed)'!$F25</f>
        <v>4150</v>
      </c>
      <c r="P120" t="s">
        <v>40</v>
      </c>
      <c r="R120" s="8"/>
      <c r="S120" s="8"/>
      <c r="T120" s="8" t="e">
        <v>#N/A</v>
      </c>
    </row>
    <row r="121" spans="1:20" x14ac:dyDescent="0.35">
      <c r="A121" t="str">
        <f t="shared" si="10"/>
        <v>May</v>
      </c>
      <c r="B121" s="9">
        <f>DATE(2018, MONTH(DATEVALUE('[1]2019 NSRS'!$F$2&amp;" 1")), 1)</f>
        <v>43221</v>
      </c>
      <c r="C121" s="9" t="str">
        <f t="shared" si="8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NSRS'!$F26</f>
        <v>1076</v>
      </c>
      <c r="I121" s="4"/>
      <c r="J121" s="4"/>
      <c r="K121" s="4">
        <f t="shared" si="7"/>
        <v>2355</v>
      </c>
      <c r="L121" s="11">
        <f>'2022 NSRS (Dec 2020 Method)'!$F26</f>
        <v>1795</v>
      </c>
      <c r="M121" s="11">
        <f>'2022 NSRS (6500 Method)'!$F26</f>
        <v>5038.839999884367</v>
      </c>
      <c r="N121" s="11">
        <f>'2022 NSRS (Proposed)'!$F26</f>
        <v>4150</v>
      </c>
      <c r="P121" t="s">
        <v>11</v>
      </c>
      <c r="Q121" t="s">
        <v>20</v>
      </c>
      <c r="R121" s="8"/>
      <c r="S121" s="8"/>
      <c r="T121" s="8" t="e">
        <v>#N/A</v>
      </c>
    </row>
    <row r="122" spans="1:20" x14ac:dyDescent="0.35">
      <c r="A122" t="str">
        <f t="shared" si="10"/>
        <v>Jun</v>
      </c>
      <c r="B122" s="9">
        <f>DATE(2018, MONTH(DATEVALUE('[1]2019 NSRS'!$G$2&amp;" 1")), 1)</f>
        <v>43252</v>
      </c>
      <c r="C122" s="9" t="str">
        <f t="shared" si="8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NSRS'!$G3</f>
        <v>1106</v>
      </c>
      <c r="I122" s="4"/>
      <c r="J122" s="4"/>
      <c r="K122" s="4">
        <f t="shared" si="7"/>
        <v>2384</v>
      </c>
      <c r="L122" s="11">
        <f>'2022 NSRS (Dec 2020 Method)'!$G3</f>
        <v>1499</v>
      </c>
      <c r="M122" s="11">
        <f>'2022 NSRS (6500 Method)'!$G3</f>
        <v>4958.6337777475519</v>
      </c>
      <c r="N122" s="11">
        <f>'2022 NSRS (Proposed)'!$G3</f>
        <v>3883</v>
      </c>
      <c r="P122" t="s">
        <v>11</v>
      </c>
      <c r="Q122" t="s">
        <v>21</v>
      </c>
      <c r="R122" s="8"/>
      <c r="S122" s="8"/>
      <c r="T122" s="8" t="e">
        <v>#N/A</v>
      </c>
    </row>
    <row r="123" spans="1:20" x14ac:dyDescent="0.35">
      <c r="A123" t="str">
        <f t="shared" si="10"/>
        <v>Jun</v>
      </c>
      <c r="B123" s="9">
        <f>DATE(2018, MONTH(DATEVALUE('[1]2019 NSRS'!$G$2&amp;" 1")), 1)</f>
        <v>43252</v>
      </c>
      <c r="C123" s="9" t="str">
        <f t="shared" si="8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NSRS'!$G4</f>
        <v>1106</v>
      </c>
      <c r="I123" s="4"/>
      <c r="J123" s="4"/>
      <c r="K123" s="4">
        <f t="shared" si="7"/>
        <v>2384</v>
      </c>
      <c r="L123" s="11">
        <f>'2022 NSRS (Dec 2020 Method)'!$G4</f>
        <v>1499</v>
      </c>
      <c r="M123" s="11">
        <f>'2022 NSRS (6500 Method)'!$G4</f>
        <v>5040.1599998757247</v>
      </c>
      <c r="N123" s="11">
        <f>'2022 NSRS (Proposed)'!$G4</f>
        <v>3883</v>
      </c>
      <c r="P123" t="s">
        <v>11</v>
      </c>
      <c r="Q123" t="s">
        <v>22</v>
      </c>
      <c r="R123" s="8"/>
      <c r="S123" s="8"/>
      <c r="T123" s="8" t="e">
        <v>#N/A</v>
      </c>
    </row>
    <row r="124" spans="1:20" x14ac:dyDescent="0.35">
      <c r="A124" t="str">
        <f t="shared" si="10"/>
        <v>Jun</v>
      </c>
      <c r="B124" s="9">
        <f>DATE(2018, MONTH(DATEVALUE('[1]2019 NSRS'!$G$2&amp;" 1")), 1)</f>
        <v>43252</v>
      </c>
      <c r="C124" s="9" t="str">
        <f t="shared" si="8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NSRS'!$G5</f>
        <v>1316</v>
      </c>
      <c r="I124" s="4"/>
      <c r="J124" s="4"/>
      <c r="K124" s="4">
        <f t="shared" si="7"/>
        <v>1912</v>
      </c>
      <c r="L124" s="11">
        <f>'2022 NSRS (Dec 2020 Method)'!$G5</f>
        <v>1592</v>
      </c>
      <c r="M124" s="11">
        <f>'2022 NSRS (6500 Method)'!$G5</f>
        <v>4991.4400001466274</v>
      </c>
      <c r="N124" s="11">
        <f>'2022 NSRS (Proposed)'!$G5</f>
        <v>3504</v>
      </c>
      <c r="P124" t="s">
        <v>11</v>
      </c>
      <c r="Q124" t="s">
        <v>23</v>
      </c>
      <c r="R124" s="8"/>
      <c r="S124" s="8"/>
      <c r="T124" s="8" t="e">
        <v>#N/A</v>
      </c>
    </row>
    <row r="125" spans="1:20" x14ac:dyDescent="0.35">
      <c r="A125" t="str">
        <f t="shared" si="10"/>
        <v>Jun</v>
      </c>
      <c r="B125" s="9">
        <f>DATE(2018, MONTH(DATEVALUE('[1]2019 NSRS'!$G$2&amp;" 1")), 1)</f>
        <v>43252</v>
      </c>
      <c r="C125" s="9" t="str">
        <f t="shared" si="8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NSRS'!$G6</f>
        <v>1316</v>
      </c>
      <c r="I125" s="4"/>
      <c r="J125" s="4"/>
      <c r="K125" s="4">
        <f t="shared" si="7"/>
        <v>1912</v>
      </c>
      <c r="L125" s="11">
        <f>'2022 NSRS (Dec 2020 Method)'!$G6</f>
        <v>1592</v>
      </c>
      <c r="M125" s="11">
        <f>'2022 NSRS (6500 Method)'!$G6</f>
        <v>4942.6088887681562</v>
      </c>
      <c r="N125" s="11">
        <f>'2022 NSRS (Proposed)'!$G6</f>
        <v>3504</v>
      </c>
      <c r="P125" t="s">
        <v>11</v>
      </c>
      <c r="Q125" t="s">
        <v>24</v>
      </c>
      <c r="R125" s="8"/>
      <c r="S125" s="8"/>
      <c r="T125" s="8" t="e">
        <v>#N/A</v>
      </c>
    </row>
    <row r="126" spans="1:20" x14ac:dyDescent="0.35">
      <c r="A126" t="str">
        <f t="shared" si="10"/>
        <v>Jun</v>
      </c>
      <c r="B126" s="9">
        <f>DATE(2018, MONTH(DATEVALUE('[1]2019 NSRS'!$G$2&amp;" 1")), 1)</f>
        <v>43252</v>
      </c>
      <c r="C126" s="9" t="str">
        <f t="shared" si="8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NSRS'!$G7</f>
        <v>1316</v>
      </c>
      <c r="I126" s="4"/>
      <c r="J126" s="4"/>
      <c r="K126" s="4">
        <f t="shared" si="7"/>
        <v>1912</v>
      </c>
      <c r="L126" s="11">
        <f>'2022 NSRS (Dec 2020 Method)'!$G7</f>
        <v>1592</v>
      </c>
      <c r="M126" s="11">
        <f>'2022 NSRS (6500 Method)'!$G7</f>
        <v>4933.1759999180831</v>
      </c>
      <c r="N126" s="11">
        <f>'2022 NSRS (Proposed)'!$G7</f>
        <v>3504</v>
      </c>
      <c r="P126" t="s">
        <v>11</v>
      </c>
      <c r="Q126" t="s">
        <v>25</v>
      </c>
      <c r="R126" s="8"/>
      <c r="S126" s="8"/>
      <c r="T126" s="8" t="e">
        <v>#N/A</v>
      </c>
    </row>
    <row r="127" spans="1:20" x14ac:dyDescent="0.35">
      <c r="A127" t="str">
        <f t="shared" si="10"/>
        <v>Jun</v>
      </c>
      <c r="B127" s="9">
        <f>DATE(2018, MONTH(DATEVALUE('[1]2019 NSRS'!$G$2&amp;" 1")), 1)</f>
        <v>43252</v>
      </c>
      <c r="C127" s="9" t="str">
        <f t="shared" si="8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NSRS'!$G8</f>
        <v>1316</v>
      </c>
      <c r="I127" s="4"/>
      <c r="J127" s="4"/>
      <c r="K127" s="4">
        <f t="shared" si="7"/>
        <v>1912</v>
      </c>
      <c r="L127" s="11">
        <f>'2022 NSRS (Dec 2020 Method)'!$G8</f>
        <v>1592</v>
      </c>
      <c r="M127" s="11">
        <f>'2022 NSRS (6500 Method)'!$G8</f>
        <v>4843.8219999305902</v>
      </c>
      <c r="N127" s="11">
        <f>'2022 NSRS (Proposed)'!$G8</f>
        <v>3504</v>
      </c>
      <c r="P127" t="s">
        <v>41</v>
      </c>
      <c r="R127" s="8"/>
      <c r="S127" s="8"/>
      <c r="T127" s="8" t="e">
        <v>#N/A</v>
      </c>
    </row>
    <row r="128" spans="1:20" x14ac:dyDescent="0.35">
      <c r="A128" t="str">
        <f t="shared" si="10"/>
        <v>Jun</v>
      </c>
      <c r="B128" s="9">
        <f>DATE(2018, MONTH(DATEVALUE('[1]2019 NSRS'!$G$2&amp;" 1")), 1)</f>
        <v>43252</v>
      </c>
      <c r="C128" s="9" t="str">
        <f t="shared" si="8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2003</v>
      </c>
      <c r="H128" s="4">
        <f>'2021 NSRS'!$G9</f>
        <v>2003</v>
      </c>
      <c r="I128" s="4"/>
      <c r="J128" s="4"/>
      <c r="K128" s="4">
        <f t="shared" si="7"/>
        <v>2238</v>
      </c>
      <c r="L128" s="11">
        <f>'2022 NSRS (Dec 2020 Method)'!$G9</f>
        <v>2167</v>
      </c>
      <c r="M128" s="11">
        <f>'2022 NSRS (6500 Method)'!$G9</f>
        <v>4774.563333304226</v>
      </c>
      <c r="N128" s="11">
        <f>'2022 NSRS (Proposed)'!$G9</f>
        <v>4405</v>
      </c>
      <c r="P128" t="s">
        <v>12</v>
      </c>
      <c r="Q128" t="s">
        <v>20</v>
      </c>
      <c r="R128" s="8"/>
      <c r="S128" s="8"/>
      <c r="T128" s="8" t="e">
        <v>#N/A</v>
      </c>
    </row>
    <row r="129" spans="1:20" x14ac:dyDescent="0.35">
      <c r="A129" t="str">
        <f t="shared" si="10"/>
        <v>Jun</v>
      </c>
      <c r="B129" s="9">
        <f>DATE(2018, MONTH(DATEVALUE('[1]2019 NSRS'!$G$2&amp;" 1")), 1)</f>
        <v>43252</v>
      </c>
      <c r="C129" s="9" t="str">
        <f t="shared" si="8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2003</v>
      </c>
      <c r="H129" s="4">
        <f>'2021 NSRS'!$G10</f>
        <v>2003</v>
      </c>
      <c r="I129" s="4"/>
      <c r="J129" s="4"/>
      <c r="K129" s="4">
        <f t="shared" si="7"/>
        <v>2238</v>
      </c>
      <c r="L129" s="11">
        <f>'2022 NSRS (Dec 2020 Method)'!$G10</f>
        <v>2167</v>
      </c>
      <c r="M129" s="11">
        <f>'2022 NSRS (6500 Method)'!$G10</f>
        <v>4801.8608888559047</v>
      </c>
      <c r="N129" s="11">
        <f>'2022 NSRS (Proposed)'!$G10</f>
        <v>4405</v>
      </c>
      <c r="P129" t="s">
        <v>12</v>
      </c>
      <c r="Q129" t="s">
        <v>21</v>
      </c>
      <c r="R129" s="8"/>
      <c r="S129" s="8"/>
      <c r="T129" s="8" t="e">
        <v>#N/A</v>
      </c>
    </row>
    <row r="130" spans="1:20" x14ac:dyDescent="0.35">
      <c r="A130" t="str">
        <f t="shared" si="10"/>
        <v>Jun</v>
      </c>
      <c r="B130" s="9">
        <f>DATE(2018, MONTH(DATEVALUE('[1]2019 NSRS'!$G$2&amp;" 1")), 1)</f>
        <v>43252</v>
      </c>
      <c r="C130" s="9" t="str">
        <f t="shared" si="8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2003</v>
      </c>
      <c r="H130" s="4">
        <f>'2021 NSRS'!$G11</f>
        <v>2003</v>
      </c>
      <c r="I130" s="4"/>
      <c r="J130" s="4"/>
      <c r="K130" s="4">
        <f t="shared" ref="K130:K193" si="11">N130-L130</f>
        <v>2238</v>
      </c>
      <c r="L130" s="11">
        <f>'2022 NSRS (Dec 2020 Method)'!$G11</f>
        <v>2167</v>
      </c>
      <c r="M130" s="11">
        <f>'2022 NSRS (6500 Method)'!$G11</f>
        <v>4778.122666660448</v>
      </c>
      <c r="N130" s="11">
        <f>'2022 NSRS (Proposed)'!$G11</f>
        <v>4405</v>
      </c>
      <c r="P130" t="s">
        <v>12</v>
      </c>
      <c r="Q130" t="s">
        <v>22</v>
      </c>
      <c r="R130" s="8"/>
      <c r="S130" s="8"/>
      <c r="T130" s="8" t="e">
        <v>#N/A</v>
      </c>
    </row>
    <row r="131" spans="1:20" x14ac:dyDescent="0.35">
      <c r="A131" t="str">
        <f t="shared" si="10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2003</v>
      </c>
      <c r="H131" s="4">
        <f>'2021 NSRS'!$G12</f>
        <v>2003</v>
      </c>
      <c r="I131" s="4"/>
      <c r="J131" s="4"/>
      <c r="K131" s="4">
        <f t="shared" si="11"/>
        <v>2238</v>
      </c>
      <c r="L131" s="11">
        <f>'2022 NSRS (Dec 2020 Method)'!$G12</f>
        <v>2167</v>
      </c>
      <c r="M131" s="11">
        <f>'2022 NSRS (6500 Method)'!$G12</f>
        <v>4641.9262222270172</v>
      </c>
      <c r="N131" s="11">
        <f>'2022 NSRS (Proposed)'!$G12</f>
        <v>4405</v>
      </c>
      <c r="P131" t="s">
        <v>12</v>
      </c>
      <c r="Q131" t="s">
        <v>23</v>
      </c>
      <c r="R131" s="8"/>
      <c r="S131" s="8"/>
      <c r="T131" s="8" t="e">
        <v>#N/A</v>
      </c>
    </row>
    <row r="132" spans="1:20" x14ac:dyDescent="0.35">
      <c r="A132" t="str">
        <f t="shared" si="10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1553</v>
      </c>
      <c r="H132" s="4">
        <f>'2021 NSRS'!$G13</f>
        <v>1553</v>
      </c>
      <c r="I132" s="4"/>
      <c r="J132" s="4"/>
      <c r="K132" s="4">
        <f t="shared" si="11"/>
        <v>2682</v>
      </c>
      <c r="L132" s="11">
        <f>'2022 NSRS (Dec 2020 Method)'!$G13</f>
        <v>2071</v>
      </c>
      <c r="M132" s="11">
        <f>'2022 NSRS (6500 Method)'!$G13</f>
        <v>4580.5839998602869</v>
      </c>
      <c r="N132" s="11">
        <f>'2022 NSRS (Proposed)'!$G13</f>
        <v>4753</v>
      </c>
      <c r="P132" t="s">
        <v>12</v>
      </c>
      <c r="Q132" t="s">
        <v>24</v>
      </c>
      <c r="R132" s="8"/>
      <c r="S132" s="8"/>
      <c r="T132" s="8" t="e">
        <v>#N/A</v>
      </c>
    </row>
    <row r="133" spans="1:20" x14ac:dyDescent="0.35">
      <c r="A133" t="str">
        <f t="shared" si="10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1553</v>
      </c>
      <c r="H133" s="4">
        <f>'2021 NSRS'!$G14</f>
        <v>1553</v>
      </c>
      <c r="I133" s="4"/>
      <c r="J133" s="4"/>
      <c r="K133" s="4">
        <f t="shared" si="11"/>
        <v>2682</v>
      </c>
      <c r="L133" s="11">
        <f>'2022 NSRS (Dec 2020 Method)'!$G14</f>
        <v>2071</v>
      </c>
      <c r="M133" s="11">
        <f>'2022 NSRS (6500 Method)'!$G14</f>
        <v>4603.1199999153614</v>
      </c>
      <c r="N133" s="11">
        <f>'2022 NSRS (Proposed)'!$G14</f>
        <v>4753</v>
      </c>
      <c r="P133" t="s">
        <v>12</v>
      </c>
      <c r="Q133" t="s">
        <v>25</v>
      </c>
      <c r="R133" s="8"/>
      <c r="S133" s="8"/>
      <c r="T133" s="8" t="e">
        <v>#N/A</v>
      </c>
    </row>
    <row r="134" spans="1:20" x14ac:dyDescent="0.35">
      <c r="A134" t="str">
        <f t="shared" si="10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1553</v>
      </c>
      <c r="H134" s="4">
        <f>'2021 NSRS'!$G15</f>
        <v>1553</v>
      </c>
      <c r="I134" s="4"/>
      <c r="J134" s="4"/>
      <c r="K134" s="4">
        <f t="shared" si="11"/>
        <v>2768</v>
      </c>
      <c r="L134" s="11">
        <f>'2022 NSRS (Dec 2020 Method)'!$G15</f>
        <v>2071</v>
      </c>
      <c r="M134" s="11">
        <f>'2022 NSRS (6500 Method)'!$G15</f>
        <v>4657.999999910593</v>
      </c>
      <c r="N134" s="11">
        <f>'2022 NSRS (Proposed)'!$G15</f>
        <v>4839</v>
      </c>
      <c r="P134" t="s">
        <v>42</v>
      </c>
      <c r="R134" s="8"/>
      <c r="S134" s="8"/>
      <c r="T134" s="8" t="e">
        <v>#N/A</v>
      </c>
    </row>
    <row r="135" spans="1:20" x14ac:dyDescent="0.35">
      <c r="A135" t="str">
        <f t="shared" si="10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1553</v>
      </c>
      <c r="H135" s="4">
        <f>'2021 NSRS'!$G16</f>
        <v>1553</v>
      </c>
      <c r="I135" s="4"/>
      <c r="J135" s="4"/>
      <c r="K135" s="4">
        <f t="shared" si="11"/>
        <v>2768</v>
      </c>
      <c r="L135" s="11">
        <f>'2022 NSRS (Dec 2020 Method)'!$G16</f>
        <v>2071</v>
      </c>
      <c r="M135" s="11">
        <f>'2022 NSRS (6500 Method)'!$G16</f>
        <v>4717.999999910593</v>
      </c>
      <c r="N135" s="11">
        <f>'2022 NSRS (Proposed)'!$G16</f>
        <v>4839</v>
      </c>
    </row>
    <row r="136" spans="1:20" x14ac:dyDescent="0.35">
      <c r="A136" t="str">
        <f t="shared" si="10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1828</v>
      </c>
      <c r="H136" s="4">
        <f>'2021 NSRS'!$G17</f>
        <v>1828</v>
      </c>
      <c r="I136" s="4"/>
      <c r="J136" s="4"/>
      <c r="K136" s="4">
        <f t="shared" si="11"/>
        <v>1877</v>
      </c>
      <c r="L136" s="11">
        <f>'2022 NSRS (Dec 2020 Method)'!$G17</f>
        <v>2012</v>
      </c>
      <c r="M136" s="11">
        <f>'2022 NSRS (6500 Method)'!$G17</f>
        <v>4754.999999910593</v>
      </c>
      <c r="N136" s="11">
        <f>'2022 NSRS (Proposed)'!$G17</f>
        <v>3889</v>
      </c>
    </row>
    <row r="137" spans="1:20" x14ac:dyDescent="0.35">
      <c r="A137" t="str">
        <f t="shared" si="10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1828</v>
      </c>
      <c r="H137" s="4">
        <f>'2021 NSRS'!$G18</f>
        <v>1828</v>
      </c>
      <c r="I137" s="4"/>
      <c r="J137" s="4"/>
      <c r="K137" s="4">
        <f t="shared" si="11"/>
        <v>1877</v>
      </c>
      <c r="L137" s="11">
        <f>'2022 NSRS (Dec 2020 Method)'!$G18</f>
        <v>2012</v>
      </c>
      <c r="M137" s="11">
        <f>'2022 NSRS (6500 Method)'!$G18</f>
        <v>4807.6000003665686</v>
      </c>
      <c r="N137" s="11">
        <f>'2022 NSRS (Proposed)'!$G18</f>
        <v>3889</v>
      </c>
    </row>
    <row r="138" spans="1:20" x14ac:dyDescent="0.35">
      <c r="A138" t="str">
        <f t="shared" si="10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1828</v>
      </c>
      <c r="H138" s="4">
        <f>'2021 NSRS'!$G19</f>
        <v>1828</v>
      </c>
      <c r="I138" s="4"/>
      <c r="J138" s="4"/>
      <c r="K138" s="4">
        <f t="shared" si="11"/>
        <v>1877</v>
      </c>
      <c r="L138" s="11">
        <f>'2022 NSRS (Dec 2020 Method)'!$G19</f>
        <v>2012</v>
      </c>
      <c r="M138" s="11">
        <f>'2022 NSRS (6500 Method)'!$G19</f>
        <v>4832.0310005664824</v>
      </c>
      <c r="N138" s="11">
        <f>'2022 NSRS (Proposed)'!$G19</f>
        <v>3889</v>
      </c>
    </row>
    <row r="139" spans="1:20" x14ac:dyDescent="0.35">
      <c r="A139" t="str">
        <f t="shared" ref="A139:A169" si="13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1828</v>
      </c>
      <c r="H139" s="4">
        <f>'2021 NSRS'!$G20</f>
        <v>1828</v>
      </c>
      <c r="I139" s="4"/>
      <c r="J139" s="4"/>
      <c r="K139" s="4">
        <f t="shared" si="11"/>
        <v>1877</v>
      </c>
      <c r="L139" s="11">
        <f>'2022 NSRS (Dec 2020 Method)'!$G20</f>
        <v>2012</v>
      </c>
      <c r="M139" s="11">
        <f>'2022 NSRS (6500 Method)'!$G20</f>
        <v>4839.807000186046</v>
      </c>
      <c r="N139" s="11">
        <f>'2022 NSRS (Proposed)'!$G20</f>
        <v>3889</v>
      </c>
    </row>
    <row r="140" spans="1:20" x14ac:dyDescent="0.35">
      <c r="A140" t="str">
        <f t="shared" si="13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1355</v>
      </c>
      <c r="H140" s="4">
        <f>'2021 NSRS'!$G21</f>
        <v>1355</v>
      </c>
      <c r="I140" s="4"/>
      <c r="J140" s="4"/>
      <c r="K140" s="4">
        <f t="shared" si="11"/>
        <v>2810</v>
      </c>
      <c r="L140" s="11">
        <f>'2022 NSRS (Dec 2020 Method)'!$G21</f>
        <v>1594</v>
      </c>
      <c r="M140" s="11">
        <f>'2022 NSRS (6500 Method)'!$G21</f>
        <v>4811.8400000631809</v>
      </c>
      <c r="N140" s="11">
        <f>'2022 NSRS (Proposed)'!$G21</f>
        <v>4404</v>
      </c>
    </row>
    <row r="141" spans="1:20" x14ac:dyDescent="0.35">
      <c r="A141" t="str">
        <f t="shared" si="13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1355</v>
      </c>
      <c r="H141" s="4">
        <f>'2021 NSRS'!$G22</f>
        <v>1355</v>
      </c>
      <c r="I141" s="4"/>
      <c r="J141" s="4"/>
      <c r="K141" s="4">
        <f t="shared" si="11"/>
        <v>2810</v>
      </c>
      <c r="L141" s="11">
        <f>'2022 NSRS (Dec 2020 Method)'!$G22</f>
        <v>1594</v>
      </c>
      <c r="M141" s="11">
        <f>'2022 NSRS (6500 Method)'!$G22</f>
        <v>4861.799999922514</v>
      </c>
      <c r="N141" s="11">
        <f>'2022 NSRS (Proposed)'!$G22</f>
        <v>4404</v>
      </c>
    </row>
    <row r="142" spans="1:20" x14ac:dyDescent="0.35">
      <c r="A142" t="str">
        <f t="shared" si="13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1355</v>
      </c>
      <c r="H142" s="4">
        <f>'2021 NSRS'!$G23</f>
        <v>1355</v>
      </c>
      <c r="I142" s="4"/>
      <c r="J142" s="4"/>
      <c r="K142" s="4">
        <f t="shared" si="11"/>
        <v>2810</v>
      </c>
      <c r="L142" s="11">
        <f>'2022 NSRS (Dec 2020 Method)'!$G23</f>
        <v>1594</v>
      </c>
      <c r="M142" s="11">
        <f>'2022 NSRS (6500 Method)'!$G23</f>
        <v>4964.8999998832742</v>
      </c>
      <c r="N142" s="11">
        <f>'2022 NSRS (Proposed)'!$G23</f>
        <v>4404</v>
      </c>
    </row>
    <row r="143" spans="1:20" x14ac:dyDescent="0.35">
      <c r="A143" t="str">
        <f t="shared" si="13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1355</v>
      </c>
      <c r="H143" s="4">
        <f>'2021 NSRS'!$G24</f>
        <v>1355</v>
      </c>
      <c r="I143" s="4"/>
      <c r="J143" s="4"/>
      <c r="K143" s="4">
        <f t="shared" si="11"/>
        <v>2810</v>
      </c>
      <c r="L143" s="11">
        <f>'2022 NSRS (Dec 2020 Method)'!$G24</f>
        <v>1594</v>
      </c>
      <c r="M143" s="11">
        <f>'2022 NSRS (6500 Method)'!$G24</f>
        <v>4990.5000001490116</v>
      </c>
      <c r="N143" s="11">
        <f>'2022 NSRS (Proposed)'!$G24</f>
        <v>4404</v>
      </c>
    </row>
    <row r="144" spans="1:20" x14ac:dyDescent="0.35">
      <c r="A144" t="str">
        <f t="shared" si="13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NSRS'!$G25</f>
        <v>1106</v>
      </c>
      <c r="I144" s="4"/>
      <c r="J144" s="4"/>
      <c r="K144" s="4">
        <f t="shared" si="11"/>
        <v>2896</v>
      </c>
      <c r="L144" s="11">
        <f>'2022 NSRS (Dec 2020 Method)'!$G25</f>
        <v>1499</v>
      </c>
      <c r="M144" s="11">
        <f>'2022 NSRS (6500 Method)'!$G25</f>
        <v>4951.1133332322042</v>
      </c>
      <c r="N144" s="11">
        <f>'2022 NSRS (Proposed)'!$G25</f>
        <v>4395</v>
      </c>
    </row>
    <row r="145" spans="1:14" x14ac:dyDescent="0.35">
      <c r="A145" t="str">
        <f t="shared" si="13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NSRS'!$G26</f>
        <v>1106</v>
      </c>
      <c r="I145" s="4"/>
      <c r="J145" s="4"/>
      <c r="K145" s="4">
        <f t="shared" si="11"/>
        <v>2896</v>
      </c>
      <c r="L145" s="11">
        <f>'2022 NSRS (Dec 2020 Method)'!$G26</f>
        <v>1499</v>
      </c>
      <c r="M145" s="11">
        <f>'2022 NSRS (6500 Method)'!$G26</f>
        <v>5032.2799998715518</v>
      </c>
      <c r="N145" s="11">
        <f>'2022 NSRS (Proposed)'!$G26</f>
        <v>4395</v>
      </c>
    </row>
    <row r="146" spans="1:14" x14ac:dyDescent="0.35">
      <c r="A146" t="str">
        <f t="shared" si="13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NSRS'!$I3</f>
        <v>3835</v>
      </c>
      <c r="I146" s="4"/>
      <c r="J146" s="4"/>
      <c r="K146" s="4">
        <f t="shared" si="11"/>
        <v>2065</v>
      </c>
      <c r="L146" s="11">
        <f>'2022 NSRS (Dec 2020 Method)'!$H3</f>
        <v>1358</v>
      </c>
      <c r="M146" s="11">
        <f>'2022 NSRS (6500 Method)'!$H3</f>
        <v>5019.4633334025739</v>
      </c>
      <c r="N146" s="11">
        <f>'2022 NSRS (Proposed)'!$H3</f>
        <v>3423</v>
      </c>
    </row>
    <row r="147" spans="1:14" x14ac:dyDescent="0.35">
      <c r="A147" t="str">
        <f t="shared" si="13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NSRS'!$I4</f>
        <v>3876</v>
      </c>
      <c r="I147" s="4"/>
      <c r="J147" s="4"/>
      <c r="K147" s="4">
        <f t="shared" si="11"/>
        <v>2065</v>
      </c>
      <c r="L147" s="11">
        <f>'2022 NSRS (Dec 2020 Method)'!$H4</f>
        <v>1358</v>
      </c>
      <c r="M147" s="11">
        <f>'2022 NSRS (6500 Method)'!$H4</f>
        <v>5062.1213333760697</v>
      </c>
      <c r="N147" s="11">
        <f>'2022 NSRS (Proposed)'!$H4</f>
        <v>3423</v>
      </c>
    </row>
    <row r="148" spans="1:14" x14ac:dyDescent="0.35">
      <c r="A148" t="str">
        <f t="shared" si="13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NSRS'!$I5</f>
        <v>3789</v>
      </c>
      <c r="I148" s="4"/>
      <c r="J148" s="4"/>
      <c r="K148" s="4">
        <f t="shared" si="11"/>
        <v>1945</v>
      </c>
      <c r="L148" s="11">
        <f>'2022 NSRS (Dec 2020 Method)'!$H5</f>
        <v>1369</v>
      </c>
      <c r="M148" s="11">
        <f>'2022 NSRS (6500 Method)'!$H5</f>
        <v>5039.1140000760552</v>
      </c>
      <c r="N148" s="11">
        <f>'2022 NSRS (Proposed)'!$H5</f>
        <v>3314</v>
      </c>
    </row>
    <row r="149" spans="1:14" x14ac:dyDescent="0.35">
      <c r="A149" t="str">
        <f t="shared" si="13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NSRS'!$I6</f>
        <v>3756</v>
      </c>
      <c r="I149" s="4"/>
      <c r="J149" s="4"/>
      <c r="K149" s="4">
        <f t="shared" si="11"/>
        <v>1945</v>
      </c>
      <c r="L149" s="11">
        <f>'2022 NSRS (Dec 2020 Method)'!$H6</f>
        <v>1369</v>
      </c>
      <c r="M149" s="11">
        <f>'2022 NSRS (6500 Method)'!$H6</f>
        <v>5005.1480000451211</v>
      </c>
      <c r="N149" s="11">
        <f>'2022 NSRS (Proposed)'!$H6</f>
        <v>3314</v>
      </c>
    </row>
    <row r="150" spans="1:14" x14ac:dyDescent="0.35">
      <c r="A150" t="str">
        <f t="shared" si="13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NSRS'!$I7</f>
        <v>3712</v>
      </c>
      <c r="I150" s="4"/>
      <c r="J150" s="4"/>
      <c r="K150" s="4">
        <f t="shared" si="11"/>
        <v>1945</v>
      </c>
      <c r="L150" s="11">
        <f>'2022 NSRS (Dec 2020 Method)'!$H7</f>
        <v>1369</v>
      </c>
      <c r="M150" s="11">
        <f>'2022 NSRS (6500 Method)'!$H7</f>
        <v>4960.6888887981577</v>
      </c>
      <c r="N150" s="11">
        <f>'2022 NSRS (Proposed)'!$H7</f>
        <v>3314</v>
      </c>
    </row>
    <row r="151" spans="1:14" x14ac:dyDescent="0.35">
      <c r="A151" t="str">
        <f t="shared" si="13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NSRS'!$I8</f>
        <v>3631</v>
      </c>
      <c r="I151" s="4"/>
      <c r="J151" s="4"/>
      <c r="K151" s="4">
        <f t="shared" si="11"/>
        <v>1945</v>
      </c>
      <c r="L151" s="11">
        <f>'2022 NSRS (Dec 2020 Method)'!$H8</f>
        <v>1369</v>
      </c>
      <c r="M151" s="11">
        <f>'2022 NSRS (6500 Method)'!$H8</f>
        <v>4890.7020001225173</v>
      </c>
      <c r="N151" s="11">
        <f>'2022 NSRS (Proposed)'!$H8</f>
        <v>3314</v>
      </c>
    </row>
    <row r="152" spans="1:14" x14ac:dyDescent="0.35">
      <c r="A152" t="str">
        <f t="shared" si="13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1577</v>
      </c>
      <c r="H152" s="4">
        <f>'2021 NSRS'!$I9</f>
        <v>3676</v>
      </c>
      <c r="I152" s="4"/>
      <c r="J152" s="4"/>
      <c r="K152" s="4">
        <f t="shared" si="11"/>
        <v>1727</v>
      </c>
      <c r="L152" s="11">
        <f>'2022 NSRS (Dec 2020 Method)'!$H9</f>
        <v>2356</v>
      </c>
      <c r="M152" s="11">
        <f>'2022 NSRS (6500 Method)'!$H9</f>
        <v>4820.0955554554857</v>
      </c>
      <c r="N152" s="11">
        <f>'2022 NSRS (Proposed)'!$H9</f>
        <v>4083</v>
      </c>
    </row>
    <row r="153" spans="1:14" x14ac:dyDescent="0.35">
      <c r="A153" t="str">
        <f t="shared" si="13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1577</v>
      </c>
      <c r="H153" s="4">
        <f>'2021 NSRS'!$I10</f>
        <v>3661</v>
      </c>
      <c r="I153" s="4"/>
      <c r="J153" s="4"/>
      <c r="K153" s="4">
        <f t="shared" si="11"/>
        <v>1727</v>
      </c>
      <c r="L153" s="11">
        <f>'2022 NSRS (Dec 2020 Method)'!$H10</f>
        <v>2356</v>
      </c>
      <c r="M153" s="11">
        <f>'2022 NSRS (6500 Method)'!$H10</f>
        <v>4859.6493332748614</v>
      </c>
      <c r="N153" s="11">
        <f>'2022 NSRS (Proposed)'!$H10</f>
        <v>4083</v>
      </c>
    </row>
    <row r="154" spans="1:14" x14ac:dyDescent="0.35">
      <c r="A154" t="str">
        <f t="shared" si="13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1577</v>
      </c>
      <c r="H154" s="4">
        <f>'2021 NSRS'!$I11</f>
        <v>3609</v>
      </c>
      <c r="I154" s="4"/>
      <c r="J154" s="4"/>
      <c r="K154" s="4">
        <f t="shared" si="11"/>
        <v>1727</v>
      </c>
      <c r="L154" s="11">
        <f>'2022 NSRS (Dec 2020 Method)'!$H11</f>
        <v>2356</v>
      </c>
      <c r="M154" s="11">
        <f>'2022 NSRS (6500 Method)'!$H11</f>
        <v>4841.2399999638401</v>
      </c>
      <c r="N154" s="11">
        <f>'2022 NSRS (Proposed)'!$H11</f>
        <v>4083</v>
      </c>
    </row>
    <row r="155" spans="1:14" x14ac:dyDescent="0.35">
      <c r="A155" t="str">
        <f t="shared" si="13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1577</v>
      </c>
      <c r="H155" s="4">
        <f>'2021 NSRS'!$I12</f>
        <v>3521</v>
      </c>
      <c r="I155" s="4"/>
      <c r="J155" s="4"/>
      <c r="K155" s="4">
        <f t="shared" si="11"/>
        <v>1727</v>
      </c>
      <c r="L155" s="11">
        <f>'2022 NSRS (Dec 2020 Method)'!$H12</f>
        <v>2356</v>
      </c>
      <c r="M155" s="11">
        <f>'2022 NSRS (6500 Method)'!$H12</f>
        <v>4640.2438892282544</v>
      </c>
      <c r="N155" s="11">
        <f>'2022 NSRS (Proposed)'!$H12</f>
        <v>4083</v>
      </c>
    </row>
    <row r="156" spans="1:14" x14ac:dyDescent="0.35">
      <c r="A156" t="str">
        <f t="shared" si="13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1599</v>
      </c>
      <c r="H156" s="4">
        <f>'2021 NSRS'!$I13</f>
        <v>3628</v>
      </c>
      <c r="I156" s="4"/>
      <c r="J156" s="4"/>
      <c r="K156" s="4">
        <f t="shared" si="11"/>
        <v>2615</v>
      </c>
      <c r="L156" s="11">
        <f>'2022 NSRS (Dec 2020 Method)'!$H13</f>
        <v>1658</v>
      </c>
      <c r="M156" s="11">
        <f>'2022 NSRS (6500 Method)'!$H13</f>
        <v>4591.5560556545852</v>
      </c>
      <c r="N156" s="11">
        <f>'2022 NSRS (Proposed)'!$H13</f>
        <v>4273</v>
      </c>
    </row>
    <row r="157" spans="1:14" x14ac:dyDescent="0.35">
      <c r="A157" t="str">
        <f t="shared" si="13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1599</v>
      </c>
      <c r="H157" s="4">
        <f>'2021 NSRS'!$I14</f>
        <v>3631</v>
      </c>
      <c r="I157" s="4"/>
      <c r="J157" s="4"/>
      <c r="K157" s="4">
        <f t="shared" si="11"/>
        <v>2615</v>
      </c>
      <c r="L157" s="11">
        <f>'2022 NSRS (Dec 2020 Method)'!$H14</f>
        <v>1658</v>
      </c>
      <c r="M157" s="11">
        <f>'2022 NSRS (6500 Method)'!$H14</f>
        <v>4578.8800008744001</v>
      </c>
      <c r="N157" s="11">
        <f>'2022 NSRS (Proposed)'!$H14</f>
        <v>4273</v>
      </c>
    </row>
    <row r="158" spans="1:14" x14ac:dyDescent="0.35">
      <c r="A158" t="str">
        <f t="shared" si="13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1599</v>
      </c>
      <c r="H158" s="4">
        <f>'2021 NSRS'!$I15</f>
        <v>3709</v>
      </c>
      <c r="I158" s="4"/>
      <c r="J158" s="4"/>
      <c r="K158" s="4">
        <f t="shared" si="11"/>
        <v>2635</v>
      </c>
      <c r="L158" s="11">
        <f>'2022 NSRS (Dec 2020 Method)'!$H15</f>
        <v>1658</v>
      </c>
      <c r="M158" s="11">
        <f>'2022 NSRS (6500 Method)'!$H15</f>
        <v>4664.0888338702416</v>
      </c>
      <c r="N158" s="11">
        <f>'2022 NSRS (Proposed)'!$H15</f>
        <v>4293</v>
      </c>
    </row>
    <row r="159" spans="1:14" x14ac:dyDescent="0.35">
      <c r="A159" t="str">
        <f t="shared" si="13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1599</v>
      </c>
      <c r="H159" s="4">
        <f>'2021 NSRS'!$I16</f>
        <v>3753</v>
      </c>
      <c r="I159" s="4"/>
      <c r="J159" s="4"/>
      <c r="K159" s="4">
        <f t="shared" si="11"/>
        <v>2635</v>
      </c>
      <c r="L159" s="11">
        <f>'2022 NSRS (Dec 2020 Method)'!$H16</f>
        <v>1658</v>
      </c>
      <c r="M159" s="11">
        <f>'2022 NSRS (6500 Method)'!$H16</f>
        <v>4711.600000448525</v>
      </c>
      <c r="N159" s="11">
        <f>'2022 NSRS (Proposed)'!$H16</f>
        <v>4293</v>
      </c>
    </row>
    <row r="160" spans="1:14" x14ac:dyDescent="0.35">
      <c r="A160" t="str">
        <f t="shared" si="13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1406</v>
      </c>
      <c r="H160" s="4">
        <f>'2021 NSRS'!$I17</f>
        <v>3328</v>
      </c>
      <c r="I160" s="4"/>
      <c r="J160" s="4"/>
      <c r="K160" s="4">
        <f t="shared" si="11"/>
        <v>1961</v>
      </c>
      <c r="L160" s="11">
        <f>'2022 NSRS (Dec 2020 Method)'!$H17</f>
        <v>1540</v>
      </c>
      <c r="M160" s="11">
        <f>'2022 NSRS (6500 Method)'!$H17</f>
        <v>4772.999999910593</v>
      </c>
      <c r="N160" s="11">
        <f>'2022 NSRS (Proposed)'!$H17</f>
        <v>3501</v>
      </c>
    </row>
    <row r="161" spans="1:14" x14ac:dyDescent="0.35">
      <c r="A161" t="str">
        <f t="shared" si="13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1406</v>
      </c>
      <c r="H161" s="4">
        <f>'2021 NSRS'!$I18</f>
        <v>3382</v>
      </c>
      <c r="I161" s="4"/>
      <c r="J161" s="4"/>
      <c r="K161" s="4">
        <f t="shared" si="11"/>
        <v>1961</v>
      </c>
      <c r="L161" s="11">
        <f>'2022 NSRS (Dec 2020 Method)'!$H18</f>
        <v>1540</v>
      </c>
      <c r="M161" s="11">
        <f>'2022 NSRS (6500 Method)'!$H18</f>
        <v>4800.415000015746</v>
      </c>
      <c r="N161" s="11">
        <f>'2022 NSRS (Proposed)'!$H18</f>
        <v>3501</v>
      </c>
    </row>
    <row r="162" spans="1:14" x14ac:dyDescent="0.35">
      <c r="A162" t="str">
        <f t="shared" si="13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1406</v>
      </c>
      <c r="H162" s="4">
        <f>'2021 NSRS'!$I19</f>
        <v>3405</v>
      </c>
      <c r="I162" s="4"/>
      <c r="J162" s="4"/>
      <c r="K162" s="4">
        <f t="shared" si="11"/>
        <v>1961</v>
      </c>
      <c r="L162" s="11">
        <f>'2022 NSRS (Dec 2020 Method)'!$H19</f>
        <v>1540</v>
      </c>
      <c r="M162" s="11">
        <f>'2022 NSRS (6500 Method)'!$H19</f>
        <v>4820.6800004690886</v>
      </c>
      <c r="N162" s="11">
        <f>'2022 NSRS (Proposed)'!$H19</f>
        <v>3501</v>
      </c>
    </row>
    <row r="163" spans="1:14" x14ac:dyDescent="0.35">
      <c r="A163" t="str">
        <f t="shared" si="13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1406</v>
      </c>
      <c r="H163" s="4">
        <f>'2021 NSRS'!$I20</f>
        <v>3411</v>
      </c>
      <c r="I163" s="4"/>
      <c r="J163" s="4"/>
      <c r="K163" s="4">
        <f t="shared" si="11"/>
        <v>1961</v>
      </c>
      <c r="L163" s="11">
        <f>'2022 NSRS (Dec 2020 Method)'!$H20</f>
        <v>1540</v>
      </c>
      <c r="M163" s="11">
        <f>'2022 NSRS (6500 Method)'!$H20</f>
        <v>4827.6000003069639</v>
      </c>
      <c r="N163" s="11">
        <f>'2022 NSRS (Proposed)'!$H20</f>
        <v>3501</v>
      </c>
    </row>
    <row r="164" spans="1:14" x14ac:dyDescent="0.35">
      <c r="A164" t="str">
        <f t="shared" si="13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1276</v>
      </c>
      <c r="H164" s="4">
        <f>'2021 NSRS'!$I21</f>
        <v>3461</v>
      </c>
      <c r="I164" s="4"/>
      <c r="J164" s="4"/>
      <c r="K164" s="4">
        <f t="shared" si="11"/>
        <v>2434</v>
      </c>
      <c r="L164" s="11">
        <f>'2022 NSRS (Dec 2020 Method)'!$H21</f>
        <v>1299</v>
      </c>
      <c r="M164" s="11">
        <f>'2022 NSRS (6500 Method)'!$H21</f>
        <v>4899.6800000965595</v>
      </c>
      <c r="N164" s="11">
        <f>'2022 NSRS (Proposed)'!$H21</f>
        <v>3733</v>
      </c>
    </row>
    <row r="165" spans="1:14" x14ac:dyDescent="0.35">
      <c r="A165" t="str">
        <f t="shared" si="13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1276</v>
      </c>
      <c r="H165" s="4">
        <f>'2021 NSRS'!$I22</f>
        <v>3501</v>
      </c>
      <c r="I165" s="4"/>
      <c r="J165" s="4"/>
      <c r="K165" s="4">
        <f t="shared" si="11"/>
        <v>2434</v>
      </c>
      <c r="L165" s="11">
        <f>'2022 NSRS (Dec 2020 Method)'!$H22</f>
        <v>1299</v>
      </c>
      <c r="M165" s="11">
        <f>'2022 NSRS (6500 Method)'!$H22</f>
        <v>4843.4359999746084</v>
      </c>
      <c r="N165" s="11">
        <f>'2022 NSRS (Proposed)'!$H22</f>
        <v>3733</v>
      </c>
    </row>
    <row r="166" spans="1:14" x14ac:dyDescent="0.35">
      <c r="A166" t="str">
        <f t="shared" si="13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1276</v>
      </c>
      <c r="H166" s="4">
        <f>'2021 NSRS'!$I23</f>
        <v>3484</v>
      </c>
      <c r="I166" s="4"/>
      <c r="J166" s="4"/>
      <c r="K166" s="4">
        <f t="shared" si="11"/>
        <v>2434</v>
      </c>
      <c r="L166" s="11">
        <f>'2022 NSRS (Dec 2020 Method)'!$H23</f>
        <v>1299</v>
      </c>
      <c r="M166" s="11">
        <f>'2022 NSRS (6500 Method)'!$H23</f>
        <v>4905.799999922514</v>
      </c>
      <c r="N166" s="11">
        <f>'2022 NSRS (Proposed)'!$H23</f>
        <v>3733</v>
      </c>
    </row>
    <row r="167" spans="1:14" x14ac:dyDescent="0.35">
      <c r="A167" t="str">
        <f t="shared" si="13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1276</v>
      </c>
      <c r="H167" s="4">
        <f>'2021 NSRS'!$I24</f>
        <v>3552</v>
      </c>
      <c r="I167" s="4"/>
      <c r="J167" s="4"/>
      <c r="K167" s="4">
        <f t="shared" si="11"/>
        <v>2434</v>
      </c>
      <c r="L167" s="11">
        <f>'2022 NSRS (Dec 2020 Method)'!$H24</f>
        <v>1299</v>
      </c>
      <c r="M167" s="11">
        <f>'2022 NSRS (6500 Method)'!$H24</f>
        <v>5092.8766666059691</v>
      </c>
      <c r="N167" s="11">
        <f>'2022 NSRS (Proposed)'!$H24</f>
        <v>3733</v>
      </c>
    </row>
    <row r="168" spans="1:14" x14ac:dyDescent="0.35">
      <c r="A168" t="str">
        <f t="shared" si="13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NSRS'!$I25</f>
        <v>3813</v>
      </c>
      <c r="I168" s="4"/>
      <c r="J168" s="4"/>
      <c r="K168" s="4">
        <f t="shared" si="11"/>
        <v>2387</v>
      </c>
      <c r="L168" s="11">
        <f>'2022 NSRS (Dec 2020 Method)'!$H25</f>
        <v>1358</v>
      </c>
      <c r="M168" s="11">
        <f>'2022 NSRS (6500 Method)'!$H25</f>
        <v>5033.146666616698</v>
      </c>
      <c r="N168" s="11">
        <f>'2022 NSRS (Proposed)'!$H25</f>
        <v>3745</v>
      </c>
    </row>
    <row r="169" spans="1:14" x14ac:dyDescent="0.35">
      <c r="A169" t="str">
        <f t="shared" si="13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NSRS'!$I26</f>
        <v>3922</v>
      </c>
      <c r="I169" s="4"/>
      <c r="J169" s="4"/>
      <c r="K169" s="4">
        <f t="shared" si="11"/>
        <v>2387</v>
      </c>
      <c r="L169" s="11">
        <f>'2022 NSRS (Dec 2020 Method)'!$H26</f>
        <v>1358</v>
      </c>
      <c r="M169" s="11">
        <f>'2022 NSRS (6500 Method)'!$H26</f>
        <v>5116.6382223401215</v>
      </c>
      <c r="N169" s="11">
        <f>'2022 NSRS (Proposed)'!$H26</f>
        <v>3745</v>
      </c>
    </row>
    <row r="170" spans="1:14" x14ac:dyDescent="0.35">
      <c r="A170" t="str">
        <f t="shared" ref="A170:A194" si="14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NSRS'!$K3</f>
        <v>1183</v>
      </c>
      <c r="H170" s="4">
        <f>'2021 NSRS'!$J3</f>
        <v>3817</v>
      </c>
      <c r="I170" s="4"/>
      <c r="J170" s="4"/>
      <c r="K170" s="4">
        <f t="shared" si="11"/>
        <v>2366</v>
      </c>
      <c r="L170" s="11">
        <f>'2022 NSRS (Dec 2020 Method)'!$I3</f>
        <v>1494</v>
      </c>
      <c r="M170" s="11">
        <f>'2022 NSRS (6500 Method)'!$I3</f>
        <v>5008</v>
      </c>
      <c r="N170" s="11">
        <f>'2022 NSRS (Proposed)'!$I3</f>
        <v>3860</v>
      </c>
    </row>
    <row r="171" spans="1:14" x14ac:dyDescent="0.35">
      <c r="A171" t="str">
        <f t="shared" si="14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NSRS'!$K4</f>
        <v>1183</v>
      </c>
      <c r="H171" s="4">
        <f>'2021 NSRS'!$J4</f>
        <v>3923</v>
      </c>
      <c r="I171" s="4"/>
      <c r="J171" s="4"/>
      <c r="K171" s="4">
        <f t="shared" si="11"/>
        <v>2366</v>
      </c>
      <c r="L171" s="11">
        <f>'2022 NSRS (Dec 2020 Method)'!$I4</f>
        <v>1494</v>
      </c>
      <c r="M171" s="11">
        <f>'2022 NSRS (6500 Method)'!$I4</f>
        <v>5079</v>
      </c>
      <c r="N171" s="11">
        <f>'2022 NSRS (Proposed)'!$I4</f>
        <v>3860</v>
      </c>
    </row>
    <row r="172" spans="1:14" x14ac:dyDescent="0.35">
      <c r="A172" t="str">
        <f t="shared" si="14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NSRS'!$K5</f>
        <v>1409</v>
      </c>
      <c r="H172" s="4">
        <f>'2021 NSRS'!$J5</f>
        <v>3891</v>
      </c>
      <c r="I172" s="4"/>
      <c r="J172" s="4"/>
      <c r="K172" s="4">
        <f t="shared" si="11"/>
        <v>1710</v>
      </c>
      <c r="L172" s="11">
        <f>'2022 NSRS (Dec 2020 Method)'!$I5</f>
        <v>1372</v>
      </c>
      <c r="M172" s="11">
        <f>'2022 NSRS (6500 Method)'!$I5</f>
        <v>5055</v>
      </c>
      <c r="N172" s="11">
        <f>'2022 NSRS (Proposed)'!$I5</f>
        <v>3082</v>
      </c>
    </row>
    <row r="173" spans="1:14" x14ac:dyDescent="0.35">
      <c r="A173" t="str">
        <f t="shared" si="14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NSRS'!$K6</f>
        <v>1409</v>
      </c>
      <c r="H173" s="4">
        <f>'2021 NSRS'!$J6</f>
        <v>3838</v>
      </c>
      <c r="I173" s="4"/>
      <c r="J173" s="4"/>
      <c r="K173" s="4">
        <f t="shared" si="11"/>
        <v>1710</v>
      </c>
      <c r="L173" s="11">
        <f>'2022 NSRS (Dec 2020 Method)'!$I6</f>
        <v>1372</v>
      </c>
      <c r="M173" s="11">
        <f>'2022 NSRS (6500 Method)'!$I6</f>
        <v>5019</v>
      </c>
      <c r="N173" s="11">
        <f>'2022 NSRS (Proposed)'!$I6</f>
        <v>3082</v>
      </c>
    </row>
    <row r="174" spans="1:14" x14ac:dyDescent="0.35">
      <c r="A174" t="str">
        <f t="shared" si="14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NSRS'!$K7</f>
        <v>1409</v>
      </c>
      <c r="H174" s="4">
        <f>'2021 NSRS'!$J7</f>
        <v>3792</v>
      </c>
      <c r="I174" s="4"/>
      <c r="J174" s="4"/>
      <c r="K174" s="4">
        <f t="shared" si="11"/>
        <v>1710</v>
      </c>
      <c r="L174" s="11">
        <f>'2022 NSRS (Dec 2020 Method)'!$I7</f>
        <v>1372</v>
      </c>
      <c r="M174" s="11">
        <f>'2022 NSRS (6500 Method)'!$I7</f>
        <v>4951</v>
      </c>
      <c r="N174" s="11">
        <f>'2022 NSRS (Proposed)'!$I7</f>
        <v>3082</v>
      </c>
    </row>
    <row r="175" spans="1:14" x14ac:dyDescent="0.35">
      <c r="A175" t="str">
        <f t="shared" si="14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NSRS'!$K8</f>
        <v>1409</v>
      </c>
      <c r="H175" s="4">
        <f>'2021 NSRS'!$J8</f>
        <v>3656</v>
      </c>
      <c r="I175" s="4"/>
      <c r="J175" s="4"/>
      <c r="K175" s="4">
        <f t="shared" si="11"/>
        <v>1710</v>
      </c>
      <c r="L175" s="11">
        <f>'2022 NSRS (Dec 2020 Method)'!$I8</f>
        <v>1372</v>
      </c>
      <c r="M175" s="11">
        <f>'2022 NSRS (6500 Method)'!$I8</f>
        <v>4888</v>
      </c>
      <c r="N175" s="11">
        <f>'2022 NSRS (Proposed)'!$I8</f>
        <v>3082</v>
      </c>
    </row>
    <row r="176" spans="1:14" x14ac:dyDescent="0.35">
      <c r="A176" t="str">
        <f t="shared" si="14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NSRS'!$K9</f>
        <v>1607</v>
      </c>
      <c r="H176" s="4">
        <f>'2021 NSRS'!$J9</f>
        <v>3646</v>
      </c>
      <c r="I176" s="4"/>
      <c r="J176" s="4"/>
      <c r="K176" s="4">
        <f t="shared" si="11"/>
        <v>1834</v>
      </c>
      <c r="L176" s="11">
        <f>'2022 NSRS (Dec 2020 Method)'!$I9</f>
        <v>1837</v>
      </c>
      <c r="M176" s="11">
        <f>'2022 NSRS (6500 Method)'!$I9</f>
        <v>4783</v>
      </c>
      <c r="N176" s="11">
        <f>'2022 NSRS (Proposed)'!$I9</f>
        <v>3671</v>
      </c>
    </row>
    <row r="177" spans="1:14" x14ac:dyDescent="0.35">
      <c r="A177" t="str">
        <f t="shared" si="14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NSRS'!$K10</f>
        <v>1607</v>
      </c>
      <c r="H177" s="4">
        <f>'2021 NSRS'!$J10</f>
        <v>3756</v>
      </c>
      <c r="I177" s="4"/>
      <c r="J177" s="4"/>
      <c r="K177" s="4">
        <f t="shared" si="11"/>
        <v>1834</v>
      </c>
      <c r="L177" s="11">
        <f>'2022 NSRS (Dec 2020 Method)'!$I10</f>
        <v>1837</v>
      </c>
      <c r="M177" s="11">
        <f>'2022 NSRS (6500 Method)'!$I10</f>
        <v>4903</v>
      </c>
      <c r="N177" s="11">
        <f>'2022 NSRS (Proposed)'!$I10</f>
        <v>3671</v>
      </c>
    </row>
    <row r="178" spans="1:14" x14ac:dyDescent="0.35">
      <c r="A178" t="str">
        <f t="shared" si="14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NSRS'!$K11</f>
        <v>1607</v>
      </c>
      <c r="H178" s="4">
        <f>'2021 NSRS'!$J11</f>
        <v>3684</v>
      </c>
      <c r="I178" s="4"/>
      <c r="J178" s="4"/>
      <c r="K178" s="4">
        <f t="shared" si="11"/>
        <v>1834</v>
      </c>
      <c r="L178" s="11">
        <f>'2022 NSRS (Dec 2020 Method)'!$I11</f>
        <v>1837</v>
      </c>
      <c r="M178" s="11">
        <f>'2022 NSRS (6500 Method)'!$I11</f>
        <v>4773</v>
      </c>
      <c r="N178" s="11">
        <f>'2022 NSRS (Proposed)'!$I11</f>
        <v>3671</v>
      </c>
    </row>
    <row r="179" spans="1:14" x14ac:dyDescent="0.35">
      <c r="A179" t="str">
        <f t="shared" si="14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NSRS'!$K12</f>
        <v>1607</v>
      </c>
      <c r="H179" s="4">
        <f>'2021 NSRS'!$J12</f>
        <v>3615</v>
      </c>
      <c r="I179" s="4"/>
      <c r="J179" s="4"/>
      <c r="K179" s="4">
        <f t="shared" si="11"/>
        <v>1834</v>
      </c>
      <c r="L179" s="11">
        <f>'2022 NSRS (Dec 2020 Method)'!$I12</f>
        <v>1837</v>
      </c>
      <c r="M179" s="11">
        <f>'2022 NSRS (6500 Method)'!$I12</f>
        <v>4668</v>
      </c>
      <c r="N179" s="11">
        <f>'2022 NSRS (Proposed)'!$I12</f>
        <v>3671</v>
      </c>
    </row>
    <row r="180" spans="1:14" x14ac:dyDescent="0.35">
      <c r="A180" t="str">
        <f t="shared" si="14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NSRS'!$K13</f>
        <v>1814</v>
      </c>
      <c r="H180" s="4">
        <f>'2021 NSRS'!$J13</f>
        <v>3582</v>
      </c>
      <c r="I180" s="4"/>
      <c r="J180" s="4"/>
      <c r="K180" s="4">
        <f t="shared" si="11"/>
        <v>2458</v>
      </c>
      <c r="L180" s="11">
        <f>'2022 NSRS (Dec 2020 Method)'!$I13</f>
        <v>1842</v>
      </c>
      <c r="M180" s="11">
        <f>'2022 NSRS (6500 Method)'!$I13</f>
        <v>4535</v>
      </c>
      <c r="N180" s="11">
        <f>'2022 NSRS (Proposed)'!$I13</f>
        <v>4300</v>
      </c>
    </row>
    <row r="181" spans="1:14" x14ac:dyDescent="0.35">
      <c r="A181" t="str">
        <f t="shared" si="14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NSRS'!$K14</f>
        <v>1814</v>
      </c>
      <c r="H181" s="4">
        <f>'2021 NSRS'!$J14</f>
        <v>3607</v>
      </c>
      <c r="I181" s="4"/>
      <c r="J181" s="4"/>
      <c r="K181" s="4">
        <f t="shared" si="11"/>
        <v>2458</v>
      </c>
      <c r="L181" s="11">
        <f>'2022 NSRS (Dec 2020 Method)'!$I14</f>
        <v>1842</v>
      </c>
      <c r="M181" s="11">
        <f>'2022 NSRS (6500 Method)'!$I14</f>
        <v>4543</v>
      </c>
      <c r="N181" s="11">
        <f>'2022 NSRS (Proposed)'!$I14</f>
        <v>4300</v>
      </c>
    </row>
    <row r="182" spans="1:14" x14ac:dyDescent="0.35">
      <c r="A182" t="str">
        <f t="shared" si="14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NSRS'!$K15</f>
        <v>1814</v>
      </c>
      <c r="H182" s="4">
        <f>'2021 NSRS'!$J15</f>
        <v>3679</v>
      </c>
      <c r="I182" s="4"/>
      <c r="J182" s="4"/>
      <c r="K182" s="4">
        <f t="shared" si="11"/>
        <v>2462</v>
      </c>
      <c r="L182" s="11">
        <f>'2022 NSRS (Dec 2020 Method)'!$I15</f>
        <v>1842</v>
      </c>
      <c r="M182" s="11">
        <f>'2022 NSRS (6500 Method)'!$I15</f>
        <v>4611</v>
      </c>
      <c r="N182" s="11">
        <f>'2022 NSRS (Proposed)'!$I15</f>
        <v>4304</v>
      </c>
    </row>
    <row r="183" spans="1:14" x14ac:dyDescent="0.35">
      <c r="A183" t="str">
        <f t="shared" si="14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NSRS'!$K16</f>
        <v>1814</v>
      </c>
      <c r="H183" s="4">
        <f>'2021 NSRS'!$J16</f>
        <v>3733</v>
      </c>
      <c r="I183" s="4"/>
      <c r="J183" s="4"/>
      <c r="K183" s="4">
        <f t="shared" si="11"/>
        <v>2462</v>
      </c>
      <c r="L183" s="11">
        <f>'2022 NSRS (Dec 2020 Method)'!$I16</f>
        <v>1842</v>
      </c>
      <c r="M183" s="11">
        <f>'2022 NSRS (6500 Method)'!$I16</f>
        <v>4671</v>
      </c>
      <c r="N183" s="11">
        <f>'2022 NSRS (Proposed)'!$I16</f>
        <v>4304</v>
      </c>
    </row>
    <row r="184" spans="1:14" x14ac:dyDescent="0.35">
      <c r="A184" t="str">
        <f t="shared" si="14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NSRS'!$K17</f>
        <v>1385</v>
      </c>
      <c r="H184" s="4">
        <f>'2021 NSRS'!$J17</f>
        <v>3266</v>
      </c>
      <c r="I184" s="4"/>
      <c r="J184" s="4"/>
      <c r="K184" s="4">
        <f t="shared" si="11"/>
        <v>1703</v>
      </c>
      <c r="L184" s="11">
        <f>'2022 NSRS (Dec 2020 Method)'!$I17</f>
        <v>1028</v>
      </c>
      <c r="M184" s="11">
        <f>'2022 NSRS (6500 Method)'!$I17</f>
        <v>4729</v>
      </c>
      <c r="N184" s="11">
        <f>'2022 NSRS (Proposed)'!$I17</f>
        <v>2731</v>
      </c>
    </row>
    <row r="185" spans="1:14" x14ac:dyDescent="0.35">
      <c r="A185" t="str">
        <f t="shared" si="14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NSRS'!$K18</f>
        <v>1385</v>
      </c>
      <c r="H185" s="4">
        <f>'2021 NSRS'!$J18</f>
        <v>3343</v>
      </c>
      <c r="I185" s="4"/>
      <c r="J185" s="4"/>
      <c r="K185" s="4">
        <f t="shared" si="11"/>
        <v>1703</v>
      </c>
      <c r="L185" s="11">
        <f>'2022 NSRS (Dec 2020 Method)'!$I18</f>
        <v>1028</v>
      </c>
      <c r="M185" s="11">
        <f>'2022 NSRS (6500 Method)'!$I18</f>
        <v>4774</v>
      </c>
      <c r="N185" s="11">
        <f>'2022 NSRS (Proposed)'!$I18</f>
        <v>2731</v>
      </c>
    </row>
    <row r="186" spans="1:14" x14ac:dyDescent="0.35">
      <c r="A186" t="str">
        <f t="shared" si="14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NSRS'!$K19</f>
        <v>1385</v>
      </c>
      <c r="H186" s="4">
        <f>'2021 NSRS'!$J19</f>
        <v>3386</v>
      </c>
      <c r="I186" s="4"/>
      <c r="J186" s="4"/>
      <c r="K186" s="4">
        <f t="shared" si="11"/>
        <v>1703</v>
      </c>
      <c r="L186" s="11">
        <f>'2022 NSRS (Dec 2020 Method)'!$I19</f>
        <v>1028</v>
      </c>
      <c r="M186" s="11">
        <f>'2022 NSRS (6500 Method)'!$I19</f>
        <v>4811</v>
      </c>
      <c r="N186" s="11">
        <f>'2022 NSRS (Proposed)'!$I19</f>
        <v>2731</v>
      </c>
    </row>
    <row r="187" spans="1:14" x14ac:dyDescent="0.35">
      <c r="A187" t="str">
        <f t="shared" si="14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NSRS'!$K20</f>
        <v>1385</v>
      </c>
      <c r="H187" s="4">
        <f>'2021 NSRS'!$J20</f>
        <v>3442</v>
      </c>
      <c r="I187" s="4"/>
      <c r="J187" s="4"/>
      <c r="K187" s="4">
        <f t="shared" si="11"/>
        <v>1703</v>
      </c>
      <c r="L187" s="11">
        <f>'2022 NSRS (Dec 2020 Method)'!$I20</f>
        <v>1028</v>
      </c>
      <c r="M187" s="11">
        <f>'2022 NSRS (6500 Method)'!$I20</f>
        <v>4831</v>
      </c>
      <c r="N187" s="11">
        <f>'2022 NSRS (Proposed)'!$I20</f>
        <v>2731</v>
      </c>
    </row>
    <row r="188" spans="1:14" x14ac:dyDescent="0.35">
      <c r="A188" t="str">
        <f t="shared" si="14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NSRS'!$K21</f>
        <v>1230</v>
      </c>
      <c r="H188" s="4">
        <f>'2021 NSRS'!$J21</f>
        <v>3443</v>
      </c>
      <c r="I188" s="4"/>
      <c r="J188" s="4"/>
      <c r="K188" s="4">
        <f t="shared" si="11"/>
        <v>2340</v>
      </c>
      <c r="L188" s="11">
        <f>'2022 NSRS (Dec 2020 Method)'!$I21</f>
        <v>1408</v>
      </c>
      <c r="M188" s="11">
        <f>'2022 NSRS (6500 Method)'!$I21</f>
        <v>4864</v>
      </c>
      <c r="N188" s="11">
        <f>'2022 NSRS (Proposed)'!$I21</f>
        <v>3748</v>
      </c>
    </row>
    <row r="189" spans="1:14" x14ac:dyDescent="0.35">
      <c r="A189" t="str">
        <f t="shared" si="14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NSRS'!$K22</f>
        <v>1230</v>
      </c>
      <c r="H189" s="4">
        <f>'2021 NSRS'!$J22</f>
        <v>3414</v>
      </c>
      <c r="I189" s="4"/>
      <c r="J189" s="4"/>
      <c r="K189" s="4">
        <f t="shared" si="11"/>
        <v>2340</v>
      </c>
      <c r="L189" s="11">
        <f>'2022 NSRS (Dec 2020 Method)'!$I22</f>
        <v>1408</v>
      </c>
      <c r="M189" s="11">
        <f>'2022 NSRS (6500 Method)'!$I22</f>
        <v>4920</v>
      </c>
      <c r="N189" s="11">
        <f>'2022 NSRS (Proposed)'!$I22</f>
        <v>3748</v>
      </c>
    </row>
    <row r="190" spans="1:14" x14ac:dyDescent="0.35">
      <c r="A190" t="str">
        <f t="shared" si="14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NSRS'!$K23</f>
        <v>1230</v>
      </c>
      <c r="H190" s="4">
        <f>'2021 NSRS'!$J23</f>
        <v>3498</v>
      </c>
      <c r="I190" s="4"/>
      <c r="J190" s="4"/>
      <c r="K190" s="4">
        <f t="shared" si="11"/>
        <v>2340</v>
      </c>
      <c r="L190" s="11">
        <f>'2022 NSRS (Dec 2020 Method)'!$I23</f>
        <v>1408</v>
      </c>
      <c r="M190" s="11">
        <f>'2022 NSRS (6500 Method)'!$I23</f>
        <v>4953</v>
      </c>
      <c r="N190" s="11">
        <f>'2022 NSRS (Proposed)'!$I23</f>
        <v>3748</v>
      </c>
    </row>
    <row r="191" spans="1:14" x14ac:dyDescent="0.35">
      <c r="A191" t="str">
        <f t="shared" si="14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NSRS'!$K24</f>
        <v>1230</v>
      </c>
      <c r="H191" s="4">
        <f>'2021 NSRS'!$J24</f>
        <v>3583</v>
      </c>
      <c r="I191" s="4"/>
      <c r="J191" s="4"/>
      <c r="K191" s="4">
        <f t="shared" si="11"/>
        <v>2340</v>
      </c>
      <c r="L191" s="11">
        <f>'2022 NSRS (Dec 2020 Method)'!$I24</f>
        <v>1408</v>
      </c>
      <c r="M191" s="11">
        <f>'2022 NSRS (6500 Method)'!$I24</f>
        <v>5137</v>
      </c>
      <c r="N191" s="11">
        <f>'2022 NSRS (Proposed)'!$I24</f>
        <v>3748</v>
      </c>
    </row>
    <row r="192" spans="1:14" x14ac:dyDescent="0.35">
      <c r="A192" t="str">
        <f t="shared" si="14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NSRS'!$K25</f>
        <v>1183</v>
      </c>
      <c r="H192" s="4">
        <f>'2021 NSRS'!$J25</f>
        <v>3906</v>
      </c>
      <c r="I192" s="4"/>
      <c r="J192" s="4"/>
      <c r="K192" s="4">
        <f t="shared" si="11"/>
        <v>2679</v>
      </c>
      <c r="L192" s="11">
        <f>'2022 NSRS (Dec 2020 Method)'!$I25</f>
        <v>1494</v>
      </c>
      <c r="M192" s="11">
        <f>'2022 NSRS (6500 Method)'!$I25</f>
        <v>5089</v>
      </c>
      <c r="N192" s="11">
        <f>'2022 NSRS (Proposed)'!$I25</f>
        <v>4173</v>
      </c>
    </row>
    <row r="193" spans="1:14" x14ac:dyDescent="0.35">
      <c r="A193" t="str">
        <f t="shared" si="14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NSRS'!$K26</f>
        <v>1183</v>
      </c>
      <c r="H193" s="4">
        <f>'2021 NSRS'!$J26</f>
        <v>3896</v>
      </c>
      <c r="I193" s="4"/>
      <c r="J193" s="4"/>
      <c r="K193" s="4">
        <f t="shared" si="11"/>
        <v>2679</v>
      </c>
      <c r="L193" s="11">
        <f>'2022 NSRS (Dec 2020 Method)'!$I26</f>
        <v>1494</v>
      </c>
      <c r="M193" s="11">
        <f>'2022 NSRS (6500 Method)'!$I26</f>
        <v>5098</v>
      </c>
      <c r="N193" s="11">
        <f>'2022 NSRS (Proposed)'!$I26</f>
        <v>4173</v>
      </c>
    </row>
    <row r="194" spans="1:14" x14ac:dyDescent="0.35">
      <c r="A194" t="str">
        <f t="shared" si="14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NSRS'!$L3</f>
        <v>1026</v>
      </c>
      <c r="H194" s="4">
        <f>'2021 NSRS'!$P3</f>
        <v>5038</v>
      </c>
      <c r="I194" s="4"/>
      <c r="J194" s="4"/>
      <c r="K194" s="4">
        <f t="shared" ref="K194:K257" si="15">N194-L194</f>
        <v>2149</v>
      </c>
      <c r="L194" s="11">
        <f>'2022 NSRS (Dec 2020 Method)'!$J3</f>
        <v>964</v>
      </c>
      <c r="M194" s="11">
        <f>'2022 NSRS (6500 Method)'!$J3</f>
        <v>4998</v>
      </c>
      <c r="N194" s="11">
        <f>'2022 NSRS (Proposed)'!$J3</f>
        <v>3113</v>
      </c>
    </row>
    <row r="195" spans="1:14" x14ac:dyDescent="0.35">
      <c r="A195" t="str">
        <f t="shared" ref="A195:A234" si="16">TEXT(B195, "mmm")</f>
        <v>Sep</v>
      </c>
      <c r="B195" s="9">
        <f>DATE(2018, MONTH(DATEVALUE('[1]2019 NSRS'!$J$2&amp;" 1")), 1)</f>
        <v>43344</v>
      </c>
      <c r="C195" s="9" t="str">
        <f t="shared" ref="C195:C258" si="1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NSRS'!$L4</f>
        <v>1026</v>
      </c>
      <c r="H195" s="4">
        <f>'2021 NSRS'!$P4</f>
        <v>5067</v>
      </c>
      <c r="I195" s="4"/>
      <c r="J195" s="4"/>
      <c r="K195" s="4">
        <f t="shared" si="15"/>
        <v>2149</v>
      </c>
      <c r="L195" s="11">
        <f>'2022 NSRS (Dec 2020 Method)'!$J4</f>
        <v>964</v>
      </c>
      <c r="M195" s="11">
        <f>'2022 NSRS (6500 Method)'!$J4</f>
        <v>5042</v>
      </c>
      <c r="N195" s="11">
        <f>'2022 NSRS (Proposed)'!$J4</f>
        <v>3113</v>
      </c>
    </row>
    <row r="196" spans="1:14" x14ac:dyDescent="0.35">
      <c r="A196" t="str">
        <f t="shared" si="16"/>
        <v>Sep</v>
      </c>
      <c r="B196" s="9">
        <f>DATE(2018, MONTH(DATEVALUE('[1]2019 NSRS'!$J$2&amp;" 1")), 1)</f>
        <v>43344</v>
      </c>
      <c r="C196" s="9" t="str">
        <f t="shared" si="17"/>
        <v>b. HE3-6</v>
      </c>
      <c r="D196">
        <v>3</v>
      </c>
      <c r="E196" t="s">
        <v>15</v>
      </c>
      <c r="F196" s="4">
        <f>'2020 NSRS'!$J5</f>
        <v>1337</v>
      </c>
      <c r="G196" s="4">
        <f>'2021 NSRS'!$L5</f>
        <v>1255</v>
      </c>
      <c r="H196" s="4">
        <f>'2021 NSRS'!$P5</f>
        <v>5046</v>
      </c>
      <c r="I196" s="4"/>
      <c r="J196" s="4"/>
      <c r="K196" s="4">
        <f t="shared" si="15"/>
        <v>1426</v>
      </c>
      <c r="L196" s="11">
        <f>'2022 NSRS (Dec 2020 Method)'!$J5</f>
        <v>1114</v>
      </c>
      <c r="M196" s="11">
        <f>'2022 NSRS (6500 Method)'!$J5</f>
        <v>5025</v>
      </c>
      <c r="N196" s="11">
        <f>'2022 NSRS (Proposed)'!$J5</f>
        <v>2540</v>
      </c>
    </row>
    <row r="197" spans="1:14" x14ac:dyDescent="0.35">
      <c r="A197" t="str">
        <f t="shared" si="16"/>
        <v>Sep</v>
      </c>
      <c r="B197" s="9">
        <f>DATE(2018, MONTH(DATEVALUE('[1]2019 NSRS'!$J$2&amp;" 1")), 1)</f>
        <v>43344</v>
      </c>
      <c r="C197" s="9" t="str">
        <f t="shared" si="17"/>
        <v>b. HE3-6</v>
      </c>
      <c r="D197">
        <v>4</v>
      </c>
      <c r="E197" t="s">
        <v>15</v>
      </c>
      <c r="F197" s="4">
        <f>'2020 NSRS'!$J6</f>
        <v>1337</v>
      </c>
      <c r="G197" s="4">
        <f>'2021 NSRS'!$L6</f>
        <v>1255</v>
      </c>
      <c r="H197" s="4">
        <f>'2021 NSRS'!$P6</f>
        <v>5027</v>
      </c>
      <c r="I197" s="4"/>
      <c r="J197" s="4"/>
      <c r="K197" s="4">
        <f t="shared" si="15"/>
        <v>1426</v>
      </c>
      <c r="L197" s="11">
        <f>'2022 NSRS (Dec 2020 Method)'!$J6</f>
        <v>1114</v>
      </c>
      <c r="M197" s="11">
        <f>'2022 NSRS (6500 Method)'!$J6</f>
        <v>5024</v>
      </c>
      <c r="N197" s="11">
        <f>'2022 NSRS (Proposed)'!$J6</f>
        <v>2540</v>
      </c>
    </row>
    <row r="198" spans="1:14" x14ac:dyDescent="0.35">
      <c r="A198" t="str">
        <f t="shared" si="16"/>
        <v>Sep</v>
      </c>
      <c r="B198" s="9">
        <f>DATE(2018, MONTH(DATEVALUE('[1]2019 NSRS'!$J$2&amp;" 1")), 1)</f>
        <v>43344</v>
      </c>
      <c r="C198" s="9" t="str">
        <f t="shared" si="17"/>
        <v>b. HE3-6</v>
      </c>
      <c r="D198">
        <v>5</v>
      </c>
      <c r="E198" t="s">
        <v>15</v>
      </c>
      <c r="F198" s="4">
        <f>'2020 NSRS'!$J7</f>
        <v>1337</v>
      </c>
      <c r="G198" s="4">
        <f>'2021 NSRS'!$L7</f>
        <v>1255</v>
      </c>
      <c r="H198" s="4">
        <f>'2021 NSRS'!$P7</f>
        <v>4953</v>
      </c>
      <c r="I198" s="4"/>
      <c r="J198" s="4"/>
      <c r="K198" s="4">
        <f t="shared" si="15"/>
        <v>1426</v>
      </c>
      <c r="L198" s="11">
        <f>'2022 NSRS (Dec 2020 Method)'!$J7</f>
        <v>1114</v>
      </c>
      <c r="M198" s="11">
        <f>'2022 NSRS (6500 Method)'!$J7</f>
        <v>4966</v>
      </c>
      <c r="N198" s="11">
        <f>'2022 NSRS (Proposed)'!$J7</f>
        <v>2540</v>
      </c>
    </row>
    <row r="199" spans="1:14" x14ac:dyDescent="0.35">
      <c r="A199" t="str">
        <f t="shared" si="16"/>
        <v>Sep</v>
      </c>
      <c r="B199" s="9">
        <f>DATE(2018, MONTH(DATEVALUE('[1]2019 NSRS'!$J$2&amp;" 1")), 1)</f>
        <v>43344</v>
      </c>
      <c r="C199" s="9" t="str">
        <f t="shared" si="17"/>
        <v>b. HE3-6</v>
      </c>
      <c r="D199">
        <v>6</v>
      </c>
      <c r="E199" t="s">
        <v>15</v>
      </c>
      <c r="F199" s="4">
        <f>'2020 NSRS'!$J8</f>
        <v>1337</v>
      </c>
      <c r="G199" s="4">
        <f>'2021 NSRS'!$L8</f>
        <v>1255</v>
      </c>
      <c r="H199" s="4">
        <f>'2021 NSRS'!$P8</f>
        <v>4818</v>
      </c>
      <c r="I199" s="4"/>
      <c r="J199" s="4"/>
      <c r="K199" s="4">
        <f t="shared" si="15"/>
        <v>1426</v>
      </c>
      <c r="L199" s="11">
        <f>'2022 NSRS (Dec 2020 Method)'!$J8</f>
        <v>1114</v>
      </c>
      <c r="M199" s="11">
        <f>'2022 NSRS (6500 Method)'!$J8</f>
        <v>4842</v>
      </c>
      <c r="N199" s="11">
        <f>'2022 NSRS (Proposed)'!$J8</f>
        <v>2540</v>
      </c>
    </row>
    <row r="200" spans="1:14" x14ac:dyDescent="0.35">
      <c r="A200" t="str">
        <f t="shared" si="16"/>
        <v>Sep</v>
      </c>
      <c r="B200" s="9">
        <f>DATE(2018, MONTH(DATEVALUE('[1]2019 NSRS'!$J$2&amp;" 1")), 1)</f>
        <v>43344</v>
      </c>
      <c r="C200" s="9" t="str">
        <f t="shared" si="17"/>
        <v>c. HE7-10</v>
      </c>
      <c r="D200">
        <v>7</v>
      </c>
      <c r="E200" t="s">
        <v>15</v>
      </c>
      <c r="F200" s="4">
        <f>'2020 NSRS'!$J9</f>
        <v>1490</v>
      </c>
      <c r="G200" s="4">
        <f>'2021 NSRS'!$L9</f>
        <v>1633</v>
      </c>
      <c r="H200" s="4">
        <f>'2021 NSRS'!$P9</f>
        <v>4718</v>
      </c>
      <c r="I200" s="4"/>
      <c r="J200" s="4"/>
      <c r="K200" s="4">
        <f t="shared" si="15"/>
        <v>2091</v>
      </c>
      <c r="L200" s="11">
        <f>'2022 NSRS (Dec 2020 Method)'!$J9</f>
        <v>1767</v>
      </c>
      <c r="M200" s="11">
        <f>'2022 NSRS (6500 Method)'!$J9</f>
        <v>4738</v>
      </c>
      <c r="N200" s="11">
        <f>'2022 NSRS (Proposed)'!$J9</f>
        <v>3858</v>
      </c>
    </row>
    <row r="201" spans="1:14" x14ac:dyDescent="0.35">
      <c r="A201" t="str">
        <f t="shared" si="16"/>
        <v>Sep</v>
      </c>
      <c r="B201" s="9">
        <f>DATE(2018, MONTH(DATEVALUE('[1]2019 NSRS'!$J$2&amp;" 1")), 1)</f>
        <v>43344</v>
      </c>
      <c r="C201" s="9" t="str">
        <f t="shared" si="17"/>
        <v>c. HE7-10</v>
      </c>
      <c r="D201">
        <v>8</v>
      </c>
      <c r="E201" t="s">
        <v>15</v>
      </c>
      <c r="F201" s="4">
        <f>'2020 NSRS'!$J10</f>
        <v>1490</v>
      </c>
      <c r="G201" s="4">
        <f>'2021 NSRS'!$L10</f>
        <v>1633</v>
      </c>
      <c r="H201" s="4">
        <f>'2021 NSRS'!$P10</f>
        <v>4863</v>
      </c>
      <c r="I201" s="4"/>
      <c r="J201" s="4"/>
      <c r="K201" s="4">
        <f t="shared" si="15"/>
        <v>2091</v>
      </c>
      <c r="L201" s="11">
        <f>'2022 NSRS (Dec 2020 Method)'!$J10</f>
        <v>1767</v>
      </c>
      <c r="M201" s="11">
        <f>'2022 NSRS (6500 Method)'!$J10</f>
        <v>4922</v>
      </c>
      <c r="N201" s="11">
        <f>'2022 NSRS (Proposed)'!$J10</f>
        <v>3858</v>
      </c>
    </row>
    <row r="202" spans="1:14" x14ac:dyDescent="0.35">
      <c r="A202" t="str">
        <f t="shared" si="16"/>
        <v>Sep</v>
      </c>
      <c r="B202" s="9">
        <f>DATE(2018, MONTH(DATEVALUE('[1]2019 NSRS'!$J$2&amp;" 1")), 1)</f>
        <v>43344</v>
      </c>
      <c r="C202" s="9" t="str">
        <f t="shared" si="17"/>
        <v>c. HE7-10</v>
      </c>
      <c r="D202">
        <v>9</v>
      </c>
      <c r="E202" t="s">
        <v>15</v>
      </c>
      <c r="F202" s="4">
        <f>'2020 NSRS'!$J11</f>
        <v>1490</v>
      </c>
      <c r="G202" s="4">
        <f>'2021 NSRS'!$L11</f>
        <v>1633</v>
      </c>
      <c r="H202" s="4">
        <f>'2021 NSRS'!$P11</f>
        <v>4789</v>
      </c>
      <c r="I202" s="4"/>
      <c r="J202" s="4"/>
      <c r="K202" s="4">
        <f t="shared" si="15"/>
        <v>2091</v>
      </c>
      <c r="L202" s="11">
        <f>'2022 NSRS (Dec 2020 Method)'!$J11</f>
        <v>1767</v>
      </c>
      <c r="M202" s="11">
        <f>'2022 NSRS (6500 Method)'!$J11</f>
        <v>4896</v>
      </c>
      <c r="N202" s="11">
        <f>'2022 NSRS (Proposed)'!$J11</f>
        <v>3858</v>
      </c>
    </row>
    <row r="203" spans="1:14" x14ac:dyDescent="0.35">
      <c r="A203" t="str">
        <f t="shared" si="16"/>
        <v>Sep</v>
      </c>
      <c r="B203" s="9">
        <f>DATE(2018, MONTH(DATEVALUE('[1]2019 NSRS'!$J$2&amp;" 1")), 1)</f>
        <v>43344</v>
      </c>
      <c r="C203" s="9" t="str">
        <f t="shared" si="17"/>
        <v>c. HE7-10</v>
      </c>
      <c r="D203">
        <v>10</v>
      </c>
      <c r="E203" t="s">
        <v>15</v>
      </c>
      <c r="F203" s="4">
        <f>'2020 NSRS'!$J12</f>
        <v>1490</v>
      </c>
      <c r="G203" s="4">
        <f>'2021 NSRS'!$L12</f>
        <v>1633</v>
      </c>
      <c r="H203" s="4">
        <f>'2021 NSRS'!$P12</f>
        <v>4708</v>
      </c>
      <c r="I203" s="4"/>
      <c r="J203" s="4"/>
      <c r="K203" s="4">
        <f t="shared" si="15"/>
        <v>2091</v>
      </c>
      <c r="L203" s="11">
        <f>'2022 NSRS (Dec 2020 Method)'!$J12</f>
        <v>1767</v>
      </c>
      <c r="M203" s="11">
        <f>'2022 NSRS (6500 Method)'!$J12</f>
        <v>4785</v>
      </c>
      <c r="N203" s="11">
        <f>'2022 NSRS (Proposed)'!$J12</f>
        <v>3858</v>
      </c>
    </row>
    <row r="204" spans="1:14" x14ac:dyDescent="0.35">
      <c r="A204" t="str">
        <f t="shared" si="16"/>
        <v>Sep</v>
      </c>
      <c r="B204" s="9">
        <f>DATE(2018, MONTH(DATEVALUE('[1]2019 NSRS'!$J$2&amp;" 1")), 1)</f>
        <v>43344</v>
      </c>
      <c r="C204" s="9" t="str">
        <f t="shared" si="17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NSRS'!$L13</f>
        <v>2031</v>
      </c>
      <c r="H204" s="4">
        <f>'2021 NSRS'!$P13</f>
        <v>4692</v>
      </c>
      <c r="I204" s="4"/>
      <c r="J204" s="4"/>
      <c r="K204" s="4">
        <f t="shared" si="15"/>
        <v>2367</v>
      </c>
      <c r="L204" s="11">
        <f>'2022 NSRS (Dec 2020 Method)'!$J13</f>
        <v>1891</v>
      </c>
      <c r="M204" s="11">
        <f>'2022 NSRS (6500 Method)'!$J13</f>
        <v>4658</v>
      </c>
      <c r="N204" s="11">
        <f>'2022 NSRS (Proposed)'!$J13</f>
        <v>4258</v>
      </c>
    </row>
    <row r="205" spans="1:14" x14ac:dyDescent="0.35">
      <c r="A205" t="str">
        <f t="shared" si="16"/>
        <v>Sep</v>
      </c>
      <c r="B205" s="9">
        <f>DATE(2018, MONTH(DATEVALUE('[1]2019 NSRS'!$J$2&amp;" 1")), 1)</f>
        <v>43344</v>
      </c>
      <c r="C205" s="9" t="str">
        <f t="shared" si="17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NSRS'!$L14</f>
        <v>2031</v>
      </c>
      <c r="H205" s="4">
        <f>'2021 NSRS'!$P14</f>
        <v>4669</v>
      </c>
      <c r="I205" s="4"/>
      <c r="J205" s="4"/>
      <c r="K205" s="4">
        <f t="shared" si="15"/>
        <v>2367</v>
      </c>
      <c r="L205" s="11">
        <f>'2022 NSRS (Dec 2020 Method)'!$J14</f>
        <v>1891</v>
      </c>
      <c r="M205" s="11">
        <f>'2022 NSRS (6500 Method)'!$J14</f>
        <v>4613</v>
      </c>
      <c r="N205" s="11">
        <f>'2022 NSRS (Proposed)'!$J14</f>
        <v>4258</v>
      </c>
    </row>
    <row r="206" spans="1:14" x14ac:dyDescent="0.35">
      <c r="A206" t="str">
        <f t="shared" si="16"/>
        <v>Sep</v>
      </c>
      <c r="B206" s="9">
        <f>DATE(2018, MONTH(DATEVALUE('[1]2019 NSRS'!$J$2&amp;" 1")), 1)</f>
        <v>43344</v>
      </c>
      <c r="C206" s="9" t="str">
        <f t="shared" si="17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NSRS'!$L15</f>
        <v>2031</v>
      </c>
      <c r="H206" s="4">
        <f>'2021 NSRS'!$P15</f>
        <v>4705</v>
      </c>
      <c r="I206" s="4"/>
      <c r="J206" s="4"/>
      <c r="K206" s="4">
        <f t="shared" si="15"/>
        <v>2241</v>
      </c>
      <c r="L206" s="11">
        <f>'2022 NSRS (Dec 2020 Method)'!$J15</f>
        <v>1891</v>
      </c>
      <c r="M206" s="11">
        <f>'2022 NSRS (6500 Method)'!$J15</f>
        <v>4635</v>
      </c>
      <c r="N206" s="11">
        <f>'2022 NSRS (Proposed)'!$J15</f>
        <v>4132</v>
      </c>
    </row>
    <row r="207" spans="1:14" x14ac:dyDescent="0.35">
      <c r="A207" t="str">
        <f t="shared" si="16"/>
        <v>Sep</v>
      </c>
      <c r="B207" s="9">
        <f>DATE(2018, MONTH(DATEVALUE('[1]2019 NSRS'!$J$2&amp;" 1")), 1)</f>
        <v>43344</v>
      </c>
      <c r="C207" s="9" t="str">
        <f t="shared" si="17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NSRS'!$L16</f>
        <v>2031</v>
      </c>
      <c r="H207" s="4">
        <f>'2021 NSRS'!$P16</f>
        <v>4753</v>
      </c>
      <c r="I207" s="4"/>
      <c r="J207" s="4"/>
      <c r="K207" s="4">
        <f t="shared" si="15"/>
        <v>2241</v>
      </c>
      <c r="L207" s="11">
        <f>'2022 NSRS (Dec 2020 Method)'!$J16</f>
        <v>1891</v>
      </c>
      <c r="M207" s="11">
        <f>'2022 NSRS (6500 Method)'!$J16</f>
        <v>4684</v>
      </c>
      <c r="N207" s="11">
        <f>'2022 NSRS (Proposed)'!$J16</f>
        <v>4132</v>
      </c>
    </row>
    <row r="208" spans="1:14" x14ac:dyDescent="0.35">
      <c r="A208" t="str">
        <f t="shared" si="16"/>
        <v>Sep</v>
      </c>
      <c r="B208" s="9">
        <f>DATE(2018, MONTH(DATEVALUE('[1]2019 NSRS'!$J$2&amp;" 1")), 1)</f>
        <v>43344</v>
      </c>
      <c r="C208" s="9" t="str">
        <f t="shared" si="17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NSRS'!$L17</f>
        <v>1437</v>
      </c>
      <c r="H208" s="4">
        <f>'2021 NSRS'!$P17</f>
        <v>4805</v>
      </c>
      <c r="I208" s="4"/>
      <c r="J208" s="4"/>
      <c r="K208" s="4">
        <f t="shared" si="15"/>
        <v>1781</v>
      </c>
      <c r="L208" s="11">
        <f>'2022 NSRS (Dec 2020 Method)'!$J17</f>
        <v>1284</v>
      </c>
      <c r="M208" s="11">
        <f>'2022 NSRS (6500 Method)'!$J17</f>
        <v>4745</v>
      </c>
      <c r="N208" s="11">
        <f>'2022 NSRS (Proposed)'!$J17</f>
        <v>3065</v>
      </c>
    </row>
    <row r="209" spans="1:14" x14ac:dyDescent="0.35">
      <c r="A209" t="str">
        <f t="shared" si="16"/>
        <v>Sep</v>
      </c>
      <c r="B209" s="9">
        <f>DATE(2018, MONTH(DATEVALUE('[1]2019 NSRS'!$J$2&amp;" 1")), 1)</f>
        <v>43344</v>
      </c>
      <c r="C209" s="9" t="str">
        <f t="shared" si="17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NSRS'!$L18</f>
        <v>1437</v>
      </c>
      <c r="H209" s="4">
        <f>'2021 NSRS'!$P18</f>
        <v>4830</v>
      </c>
      <c r="I209" s="4"/>
      <c r="J209" s="4"/>
      <c r="K209" s="4">
        <f t="shared" si="15"/>
        <v>1781</v>
      </c>
      <c r="L209" s="11">
        <f>'2022 NSRS (Dec 2020 Method)'!$J18</f>
        <v>1284</v>
      </c>
      <c r="M209" s="11">
        <f>'2022 NSRS (6500 Method)'!$J18</f>
        <v>4741</v>
      </c>
      <c r="N209" s="11">
        <f>'2022 NSRS (Proposed)'!$J18</f>
        <v>3065</v>
      </c>
    </row>
    <row r="210" spans="1:14" x14ac:dyDescent="0.35">
      <c r="A210" t="str">
        <f t="shared" si="16"/>
        <v>Sep</v>
      </c>
      <c r="B210" s="9">
        <f>DATE(2018, MONTH(DATEVALUE('[1]2019 NSRS'!$J$2&amp;" 1")), 1)</f>
        <v>43344</v>
      </c>
      <c r="C210" s="9" t="str">
        <f t="shared" si="17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NSRS'!$L19</f>
        <v>1437</v>
      </c>
      <c r="H210" s="4">
        <f>'2021 NSRS'!$P19</f>
        <v>4877</v>
      </c>
      <c r="I210" s="4"/>
      <c r="J210" s="4"/>
      <c r="K210" s="4">
        <f t="shared" si="15"/>
        <v>1781</v>
      </c>
      <c r="L210" s="11">
        <f>'2022 NSRS (Dec 2020 Method)'!$J19</f>
        <v>1284</v>
      </c>
      <c r="M210" s="11">
        <f>'2022 NSRS (6500 Method)'!$J19</f>
        <v>4767</v>
      </c>
      <c r="N210" s="11">
        <f>'2022 NSRS (Proposed)'!$J19</f>
        <v>3065</v>
      </c>
    </row>
    <row r="211" spans="1:14" x14ac:dyDescent="0.35">
      <c r="A211" t="str">
        <f t="shared" si="16"/>
        <v>Sep</v>
      </c>
      <c r="B211" s="9">
        <f>DATE(2018, MONTH(DATEVALUE('[1]2019 NSRS'!$J$2&amp;" 1")), 1)</f>
        <v>43344</v>
      </c>
      <c r="C211" s="9" t="str">
        <f t="shared" si="17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NSRS'!$L20</f>
        <v>1437</v>
      </c>
      <c r="H211" s="4">
        <f>'2021 NSRS'!$P20</f>
        <v>4904</v>
      </c>
      <c r="I211" s="4"/>
      <c r="J211" s="4"/>
      <c r="K211" s="4">
        <f t="shared" si="15"/>
        <v>1781</v>
      </c>
      <c r="L211" s="11">
        <f>'2022 NSRS (Dec 2020 Method)'!$J20</f>
        <v>1284</v>
      </c>
      <c r="M211" s="11">
        <f>'2022 NSRS (6500 Method)'!$J20</f>
        <v>4813</v>
      </c>
      <c r="N211" s="11">
        <f>'2022 NSRS (Proposed)'!$J20</f>
        <v>3065</v>
      </c>
    </row>
    <row r="212" spans="1:14" x14ac:dyDescent="0.35">
      <c r="A212" t="str">
        <f t="shared" si="16"/>
        <v>Sep</v>
      </c>
      <c r="B212" s="9">
        <f>DATE(2018, MONTH(DATEVALUE('[1]2019 NSRS'!$J$2&amp;" 1")), 1)</f>
        <v>43344</v>
      </c>
      <c r="C212" s="9" t="str">
        <f t="shared" si="17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NSRS'!$L21</f>
        <v>1146</v>
      </c>
      <c r="H212" s="4">
        <f>'2021 NSRS'!$P21</f>
        <v>4905</v>
      </c>
      <c r="I212" s="4"/>
      <c r="J212" s="4"/>
      <c r="K212" s="4">
        <f t="shared" si="15"/>
        <v>2287</v>
      </c>
      <c r="L212" s="11">
        <f>'2022 NSRS (Dec 2020 Method)'!$J21</f>
        <v>1249</v>
      </c>
      <c r="M212" s="11">
        <f>'2022 NSRS (6500 Method)'!$J21</f>
        <v>4825</v>
      </c>
      <c r="N212" s="11">
        <f>'2022 NSRS (Proposed)'!$J21</f>
        <v>3536</v>
      </c>
    </row>
    <row r="213" spans="1:14" x14ac:dyDescent="0.35">
      <c r="A213" t="str">
        <f t="shared" si="16"/>
        <v>Sep</v>
      </c>
      <c r="B213" s="9">
        <f>DATE(2018, MONTH(DATEVALUE('[1]2019 NSRS'!$J$2&amp;" 1")), 1)</f>
        <v>43344</v>
      </c>
      <c r="C213" s="9" t="str">
        <f t="shared" si="17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NSRS'!$L22</f>
        <v>1146</v>
      </c>
      <c r="H213" s="4">
        <f>'2021 NSRS'!$P22</f>
        <v>4978</v>
      </c>
      <c r="I213" s="4"/>
      <c r="J213" s="4"/>
      <c r="K213" s="4">
        <f t="shared" si="15"/>
        <v>2287</v>
      </c>
      <c r="L213" s="11">
        <f>'2022 NSRS (Dec 2020 Method)'!$J22</f>
        <v>1249</v>
      </c>
      <c r="M213" s="11">
        <f>'2022 NSRS (6500 Method)'!$J22</f>
        <v>4937</v>
      </c>
      <c r="N213" s="11">
        <f>'2022 NSRS (Proposed)'!$J22</f>
        <v>3536</v>
      </c>
    </row>
    <row r="214" spans="1:14" x14ac:dyDescent="0.35">
      <c r="A214" t="str">
        <f t="shared" si="16"/>
        <v>Sep</v>
      </c>
      <c r="B214" s="9">
        <f>DATE(2018, MONTH(DATEVALUE('[1]2019 NSRS'!$J$2&amp;" 1")), 1)</f>
        <v>43344</v>
      </c>
      <c r="C214" s="9" t="str">
        <f t="shared" si="17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NSRS'!$L23</f>
        <v>1146</v>
      </c>
      <c r="H214" s="4">
        <f>'2021 NSRS'!$P23</f>
        <v>5040</v>
      </c>
      <c r="I214" s="4"/>
      <c r="J214" s="4"/>
      <c r="K214" s="4">
        <f t="shared" si="15"/>
        <v>2287</v>
      </c>
      <c r="L214" s="11">
        <f>'2022 NSRS (Dec 2020 Method)'!$J23</f>
        <v>1249</v>
      </c>
      <c r="M214" s="11">
        <f>'2022 NSRS (6500 Method)'!$J23</f>
        <v>5061</v>
      </c>
      <c r="N214" s="11">
        <f>'2022 NSRS (Proposed)'!$J23</f>
        <v>3536</v>
      </c>
    </row>
    <row r="215" spans="1:14" x14ac:dyDescent="0.35">
      <c r="A215" t="str">
        <f t="shared" si="16"/>
        <v>Sep</v>
      </c>
      <c r="B215" s="9">
        <f>DATE(2018, MONTH(DATEVALUE('[1]2019 NSRS'!$J$2&amp;" 1")), 1)</f>
        <v>43344</v>
      </c>
      <c r="C215" s="9" t="str">
        <f t="shared" si="17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NSRS'!$L24</f>
        <v>1146</v>
      </c>
      <c r="H215" s="4">
        <f>'2021 NSRS'!$P24</f>
        <v>5074</v>
      </c>
      <c r="I215" s="4"/>
      <c r="J215" s="4"/>
      <c r="K215" s="4">
        <f t="shared" si="15"/>
        <v>2287</v>
      </c>
      <c r="L215" s="11">
        <f>'2022 NSRS (Dec 2020 Method)'!$J24</f>
        <v>1249</v>
      </c>
      <c r="M215" s="11">
        <f>'2022 NSRS (6500 Method)'!$J24</f>
        <v>5056</v>
      </c>
      <c r="N215" s="11">
        <f>'2022 NSRS (Proposed)'!$J24</f>
        <v>3536</v>
      </c>
    </row>
    <row r="216" spans="1:14" x14ac:dyDescent="0.35">
      <c r="A216" t="str">
        <f t="shared" si="16"/>
        <v>Sep</v>
      </c>
      <c r="B216" s="9">
        <f>DATE(2018, MONTH(DATEVALUE('[1]2019 NSRS'!$J$2&amp;" 1")), 1)</f>
        <v>43344</v>
      </c>
      <c r="C216" s="9" t="str">
        <f t="shared" si="17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NSRS'!$L25</f>
        <v>1026</v>
      </c>
      <c r="H216" s="4">
        <f>'2021 NSRS'!$P25</f>
        <v>5033</v>
      </c>
      <c r="I216" s="4"/>
      <c r="J216" s="4"/>
      <c r="K216" s="4">
        <f t="shared" si="15"/>
        <v>2501</v>
      </c>
      <c r="L216" s="11">
        <f>'2022 NSRS (Dec 2020 Method)'!$J25</f>
        <v>964</v>
      </c>
      <c r="M216" s="11">
        <f>'2022 NSRS (6500 Method)'!$J25</f>
        <v>5025</v>
      </c>
      <c r="N216" s="11">
        <f>'2022 NSRS (Proposed)'!$J25</f>
        <v>3465</v>
      </c>
    </row>
    <row r="217" spans="1:14" x14ac:dyDescent="0.35">
      <c r="A217" t="str">
        <f t="shared" si="16"/>
        <v>Sep</v>
      </c>
      <c r="B217" s="9">
        <f>DATE(2018, MONTH(DATEVALUE('[1]2019 NSRS'!$J$2&amp;" 1")), 1)</f>
        <v>43344</v>
      </c>
      <c r="C217" s="9" t="str">
        <f t="shared" si="17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NSRS'!$L26</f>
        <v>1026</v>
      </c>
      <c r="H217" s="4">
        <f>'2021 NSRS'!$P26</f>
        <v>5043</v>
      </c>
      <c r="I217" s="4"/>
      <c r="J217" s="4"/>
      <c r="K217" s="4">
        <f t="shared" si="15"/>
        <v>2501</v>
      </c>
      <c r="L217" s="11">
        <f>'2022 NSRS (Dec 2020 Method)'!$J26</f>
        <v>964</v>
      </c>
      <c r="M217" s="11">
        <f>'2022 NSRS (6500 Method)'!$J26</f>
        <v>5020</v>
      </c>
      <c r="N217" s="11">
        <f>'2022 NSRS (Proposed)'!$J26</f>
        <v>3465</v>
      </c>
    </row>
    <row r="218" spans="1:14" x14ac:dyDescent="0.35">
      <c r="A218" t="str">
        <f t="shared" si="16"/>
        <v>Oct</v>
      </c>
      <c r="B218" s="9">
        <f>DATE(2018, MONTH(DATEVALUE('[1]2019 NSRS'!$K$2&amp;" 1")), 1)</f>
        <v>43374</v>
      </c>
      <c r="C218" s="9" t="str">
        <f t="shared" si="17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NSRS'!$M3</f>
        <v>1158</v>
      </c>
      <c r="H218" s="4">
        <f>'2021 NSRS'!$Q3</f>
        <v>5052</v>
      </c>
      <c r="I218" s="4"/>
      <c r="J218" s="4"/>
      <c r="K218" s="4" t="e">
        <f t="shared" si="15"/>
        <v>#N/A</v>
      </c>
      <c r="L218" s="11">
        <f>'2022 NSRS (Dec 2020 Method)'!$K3</f>
        <v>0</v>
      </c>
      <c r="M218" s="11" t="e">
        <f>'2022 NSRS (6500 Method)'!$K3</f>
        <v>#N/A</v>
      </c>
      <c r="N218" s="11" t="e">
        <f>'2022 NSRS (Proposed)'!$K3</f>
        <v>#N/A</v>
      </c>
    </row>
    <row r="219" spans="1:14" x14ac:dyDescent="0.35">
      <c r="A219" t="str">
        <f t="shared" si="16"/>
        <v>Oct</v>
      </c>
      <c r="B219" s="9">
        <f>DATE(2018, MONTH(DATEVALUE('[1]2019 NSRS'!$K$2&amp;" 1")), 1)</f>
        <v>43374</v>
      </c>
      <c r="C219" s="9" t="str">
        <f t="shared" si="17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NSRS'!$M4</f>
        <v>1158</v>
      </c>
      <c r="H219" s="4">
        <f>'2021 NSRS'!$Q4</f>
        <v>5043</v>
      </c>
      <c r="I219" s="4"/>
      <c r="J219" s="4"/>
      <c r="K219" s="4" t="e">
        <f t="shared" si="15"/>
        <v>#N/A</v>
      </c>
      <c r="L219" s="11">
        <f>'2022 NSRS (Dec 2020 Method)'!$K4</f>
        <v>0</v>
      </c>
      <c r="M219" s="11" t="e">
        <f>'2022 NSRS (6500 Method)'!$K4</f>
        <v>#N/A</v>
      </c>
      <c r="N219" s="11" t="e">
        <f>'2022 NSRS (Proposed)'!$K4</f>
        <v>#N/A</v>
      </c>
    </row>
    <row r="220" spans="1:14" x14ac:dyDescent="0.35">
      <c r="A220" t="str">
        <f t="shared" si="16"/>
        <v>Oct</v>
      </c>
      <c r="B220" s="9">
        <f>DATE(2018, MONTH(DATEVALUE('[1]2019 NSRS'!$K$2&amp;" 1")), 1)</f>
        <v>43374</v>
      </c>
      <c r="C220" s="9" t="str">
        <f t="shared" si="17"/>
        <v>b. HE3-6</v>
      </c>
      <c r="D220">
        <v>3</v>
      </c>
      <c r="E220" t="s">
        <v>15</v>
      </c>
      <c r="F220" s="4">
        <f>'2020 NSRS'!$K5</f>
        <v>1517</v>
      </c>
      <c r="G220" s="4">
        <f>'2021 NSRS'!$M5</f>
        <v>1555</v>
      </c>
      <c r="H220" s="4">
        <f>'2021 NSRS'!$Q5</f>
        <v>5036</v>
      </c>
      <c r="I220" s="4"/>
      <c r="J220" s="4"/>
      <c r="K220" s="4" t="e">
        <f t="shared" si="15"/>
        <v>#N/A</v>
      </c>
      <c r="L220" s="11">
        <f>'2022 NSRS (Dec 2020 Method)'!$K5</f>
        <v>0</v>
      </c>
      <c r="M220" s="11" t="e">
        <f>'2022 NSRS (6500 Method)'!$K5</f>
        <v>#N/A</v>
      </c>
      <c r="N220" s="11" t="e">
        <f>'2022 NSRS (Proposed)'!$K5</f>
        <v>#N/A</v>
      </c>
    </row>
    <row r="221" spans="1:14" x14ac:dyDescent="0.35">
      <c r="A221" t="str">
        <f t="shared" si="16"/>
        <v>Oct</v>
      </c>
      <c r="B221" s="9">
        <f>DATE(2018, MONTH(DATEVALUE('[1]2019 NSRS'!$K$2&amp;" 1")), 1)</f>
        <v>43374</v>
      </c>
      <c r="C221" s="9" t="str">
        <f t="shared" si="17"/>
        <v>b. HE3-6</v>
      </c>
      <c r="D221">
        <v>4</v>
      </c>
      <c r="E221" t="s">
        <v>15</v>
      </c>
      <c r="F221" s="4">
        <f>'2020 NSRS'!$K6</f>
        <v>1517</v>
      </c>
      <c r="G221" s="4">
        <f>'2021 NSRS'!$M6</f>
        <v>1555</v>
      </c>
      <c r="H221" s="4">
        <f>'2021 NSRS'!$Q6</f>
        <v>5013</v>
      </c>
      <c r="I221" s="4"/>
      <c r="J221" s="4"/>
      <c r="K221" s="4" t="e">
        <f t="shared" si="15"/>
        <v>#N/A</v>
      </c>
      <c r="L221" s="11">
        <f>'2022 NSRS (Dec 2020 Method)'!$K6</f>
        <v>0</v>
      </c>
      <c r="M221" s="11" t="e">
        <f>'2022 NSRS (6500 Method)'!$K6</f>
        <v>#N/A</v>
      </c>
      <c r="N221" s="11" t="e">
        <f>'2022 NSRS (Proposed)'!$K6</f>
        <v>#N/A</v>
      </c>
    </row>
    <row r="222" spans="1:14" x14ac:dyDescent="0.35">
      <c r="A222" t="str">
        <f t="shared" si="16"/>
        <v>Oct</v>
      </c>
      <c r="B222" s="9">
        <f>DATE(2018, MONTH(DATEVALUE('[1]2019 NSRS'!$K$2&amp;" 1")), 1)</f>
        <v>43374</v>
      </c>
      <c r="C222" s="9" t="str">
        <f t="shared" si="17"/>
        <v>b. HE3-6</v>
      </c>
      <c r="D222">
        <v>5</v>
      </c>
      <c r="E222" t="s">
        <v>15</v>
      </c>
      <c r="F222" s="4">
        <f>'2020 NSRS'!$K7</f>
        <v>1517</v>
      </c>
      <c r="G222" s="4">
        <f>'2021 NSRS'!$M7</f>
        <v>1555</v>
      </c>
      <c r="H222" s="4">
        <f>'2021 NSRS'!$Q7</f>
        <v>4949</v>
      </c>
      <c r="I222" s="4"/>
      <c r="J222" s="4"/>
      <c r="K222" s="4" t="e">
        <f t="shared" si="15"/>
        <v>#N/A</v>
      </c>
      <c r="L222" s="11">
        <f>'2022 NSRS (Dec 2020 Method)'!$K7</f>
        <v>0</v>
      </c>
      <c r="M222" s="11" t="e">
        <f>'2022 NSRS (6500 Method)'!$K7</f>
        <v>#N/A</v>
      </c>
      <c r="N222" s="11" t="e">
        <f>'2022 NSRS (Proposed)'!$K7</f>
        <v>#N/A</v>
      </c>
    </row>
    <row r="223" spans="1:14" x14ac:dyDescent="0.35">
      <c r="A223" t="str">
        <f t="shared" si="16"/>
        <v>Oct</v>
      </c>
      <c r="B223" s="9">
        <f>DATE(2018, MONTH(DATEVALUE('[1]2019 NSRS'!$K$2&amp;" 1")), 1)</f>
        <v>43374</v>
      </c>
      <c r="C223" s="9" t="str">
        <f t="shared" si="17"/>
        <v>b. HE3-6</v>
      </c>
      <c r="D223">
        <v>6</v>
      </c>
      <c r="E223" t="s">
        <v>15</v>
      </c>
      <c r="F223" s="4">
        <f>'2020 NSRS'!$K8</f>
        <v>1517</v>
      </c>
      <c r="G223" s="4">
        <f>'2021 NSRS'!$M8</f>
        <v>1555</v>
      </c>
      <c r="H223" s="4">
        <f>'2021 NSRS'!$Q8</f>
        <v>4789</v>
      </c>
      <c r="I223" s="4"/>
      <c r="J223" s="4"/>
      <c r="K223" s="4" t="e">
        <f t="shared" si="15"/>
        <v>#N/A</v>
      </c>
      <c r="L223" s="11">
        <f>'2022 NSRS (Dec 2020 Method)'!$K8</f>
        <v>0</v>
      </c>
      <c r="M223" s="11" t="e">
        <f>'2022 NSRS (6500 Method)'!$K8</f>
        <v>#N/A</v>
      </c>
      <c r="N223" s="11" t="e">
        <f>'2022 NSRS (Proposed)'!$K8</f>
        <v>#N/A</v>
      </c>
    </row>
    <row r="224" spans="1:14" x14ac:dyDescent="0.35">
      <c r="A224" t="str">
        <f t="shared" si="16"/>
        <v>Oct</v>
      </c>
      <c r="B224" s="9">
        <f>DATE(2018, MONTH(DATEVALUE('[1]2019 NSRS'!$K$2&amp;" 1")), 1)</f>
        <v>43374</v>
      </c>
      <c r="C224" s="9" t="str">
        <f t="shared" si="17"/>
        <v>c. HE7-10</v>
      </c>
      <c r="D224">
        <v>7</v>
      </c>
      <c r="E224" t="s">
        <v>15</v>
      </c>
      <c r="F224" s="4">
        <f>'2020 NSRS'!$K9</f>
        <v>1858</v>
      </c>
      <c r="G224" s="4">
        <f>'2021 NSRS'!$M9</f>
        <v>2012</v>
      </c>
      <c r="H224" s="4">
        <f>'2021 NSRS'!$Q9</f>
        <v>4680</v>
      </c>
      <c r="I224" s="4"/>
      <c r="J224" s="4"/>
      <c r="K224" s="4" t="e">
        <f t="shared" si="15"/>
        <v>#N/A</v>
      </c>
      <c r="L224" s="11">
        <f>'2022 NSRS (Dec 2020 Method)'!$K9</f>
        <v>0</v>
      </c>
      <c r="M224" s="11" t="e">
        <f>'2022 NSRS (6500 Method)'!$K9</f>
        <v>#N/A</v>
      </c>
      <c r="N224" s="11" t="e">
        <f>'2022 NSRS (Proposed)'!$K9</f>
        <v>#N/A</v>
      </c>
    </row>
    <row r="225" spans="1:14" x14ac:dyDescent="0.35">
      <c r="A225" t="str">
        <f t="shared" si="16"/>
        <v>Oct</v>
      </c>
      <c r="B225" s="9">
        <f>DATE(2018, MONTH(DATEVALUE('[1]2019 NSRS'!$K$2&amp;" 1")), 1)</f>
        <v>43374</v>
      </c>
      <c r="C225" s="9" t="str">
        <f t="shared" si="17"/>
        <v>c. HE7-10</v>
      </c>
      <c r="D225">
        <v>8</v>
      </c>
      <c r="E225" t="s">
        <v>15</v>
      </c>
      <c r="F225" s="4">
        <f>'2020 NSRS'!$K10</f>
        <v>1858</v>
      </c>
      <c r="G225" s="4">
        <f>'2021 NSRS'!$M10</f>
        <v>2012</v>
      </c>
      <c r="H225" s="4">
        <f>'2021 NSRS'!$Q10</f>
        <v>4872</v>
      </c>
      <c r="I225" s="4"/>
      <c r="J225" s="4"/>
      <c r="K225" s="4" t="e">
        <f t="shared" si="15"/>
        <v>#N/A</v>
      </c>
      <c r="L225" s="11">
        <f>'2022 NSRS (Dec 2020 Method)'!$K10</f>
        <v>0</v>
      </c>
      <c r="M225" s="11" t="e">
        <f>'2022 NSRS (6500 Method)'!$K10</f>
        <v>#N/A</v>
      </c>
      <c r="N225" s="11" t="e">
        <f>'2022 NSRS (Proposed)'!$K10</f>
        <v>#N/A</v>
      </c>
    </row>
    <row r="226" spans="1:14" x14ac:dyDescent="0.35">
      <c r="A226" t="str">
        <f t="shared" si="16"/>
        <v>Oct</v>
      </c>
      <c r="B226" s="9">
        <f>DATE(2018, MONTH(DATEVALUE('[1]2019 NSRS'!$K$2&amp;" 1")), 1)</f>
        <v>43374</v>
      </c>
      <c r="C226" s="9" t="str">
        <f t="shared" si="17"/>
        <v>c. HE7-10</v>
      </c>
      <c r="D226">
        <v>9</v>
      </c>
      <c r="E226" t="s">
        <v>15</v>
      </c>
      <c r="F226" s="4">
        <f>'2020 NSRS'!$K11</f>
        <v>1858</v>
      </c>
      <c r="G226" s="4">
        <f>'2021 NSRS'!$M11</f>
        <v>2012</v>
      </c>
      <c r="H226" s="4">
        <f>'2021 NSRS'!$Q11</f>
        <v>4839</v>
      </c>
      <c r="I226" s="4"/>
      <c r="J226" s="4"/>
      <c r="K226" s="4" t="e">
        <f t="shared" si="15"/>
        <v>#N/A</v>
      </c>
      <c r="L226" s="11">
        <f>'2022 NSRS (Dec 2020 Method)'!$K11</f>
        <v>0</v>
      </c>
      <c r="M226" s="11" t="e">
        <f>'2022 NSRS (6500 Method)'!$K11</f>
        <v>#N/A</v>
      </c>
      <c r="N226" s="11" t="e">
        <f>'2022 NSRS (Proposed)'!$K11</f>
        <v>#N/A</v>
      </c>
    </row>
    <row r="227" spans="1:14" x14ac:dyDescent="0.35">
      <c r="A227" t="str">
        <f t="shared" si="16"/>
        <v>Oct</v>
      </c>
      <c r="B227" s="9">
        <f>DATE(2018, MONTH(DATEVALUE('[1]2019 NSRS'!$K$2&amp;" 1")), 1)</f>
        <v>43374</v>
      </c>
      <c r="C227" s="9" t="str">
        <f t="shared" si="17"/>
        <v>c. HE7-10</v>
      </c>
      <c r="D227">
        <v>10</v>
      </c>
      <c r="E227" t="s">
        <v>15</v>
      </c>
      <c r="F227" s="4">
        <f>'2020 NSRS'!$K12</f>
        <v>1858</v>
      </c>
      <c r="G227" s="4">
        <f>'2021 NSRS'!$M12</f>
        <v>2012</v>
      </c>
      <c r="H227" s="4">
        <f>'2021 NSRS'!$Q12</f>
        <v>4799</v>
      </c>
      <c r="I227" s="4"/>
      <c r="J227" s="4"/>
      <c r="K227" s="4" t="e">
        <f t="shared" si="15"/>
        <v>#N/A</v>
      </c>
      <c r="L227" s="11">
        <f>'2022 NSRS (Dec 2020 Method)'!$K12</f>
        <v>0</v>
      </c>
      <c r="M227" s="11" t="e">
        <f>'2022 NSRS (6500 Method)'!$K12</f>
        <v>#N/A</v>
      </c>
      <c r="N227" s="11" t="e">
        <f>'2022 NSRS (Proposed)'!$K12</f>
        <v>#N/A</v>
      </c>
    </row>
    <row r="228" spans="1:14" x14ac:dyDescent="0.35">
      <c r="A228" t="str">
        <f t="shared" si="16"/>
        <v>Oct</v>
      </c>
      <c r="B228" s="9">
        <f>DATE(2018, MONTH(DATEVALUE('[1]2019 NSRS'!$K$2&amp;" 1")), 1)</f>
        <v>43374</v>
      </c>
      <c r="C228" s="9" t="str">
        <f t="shared" si="17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NSRS'!$M13</f>
        <v>1695</v>
      </c>
      <c r="H228" s="4">
        <f>'2021 NSRS'!$Q13</f>
        <v>4730</v>
      </c>
      <c r="I228" s="4"/>
      <c r="J228" s="4"/>
      <c r="K228" s="4" t="e">
        <f t="shared" si="15"/>
        <v>#N/A</v>
      </c>
      <c r="L228" s="11">
        <f>'2022 NSRS (Dec 2020 Method)'!$K13</f>
        <v>0</v>
      </c>
      <c r="M228" s="11" t="e">
        <f>'2022 NSRS (6500 Method)'!$K13</f>
        <v>#N/A</v>
      </c>
      <c r="N228" s="11" t="e">
        <f>'2022 NSRS (Proposed)'!$K13</f>
        <v>#N/A</v>
      </c>
    </row>
    <row r="229" spans="1:14" x14ac:dyDescent="0.35">
      <c r="A229" t="str">
        <f t="shared" si="16"/>
        <v>Oct</v>
      </c>
      <c r="B229" s="9">
        <f>DATE(2018, MONTH(DATEVALUE('[1]2019 NSRS'!$K$2&amp;" 1")), 1)</f>
        <v>43374</v>
      </c>
      <c r="C229" s="9" t="str">
        <f t="shared" si="17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NSRS'!$M14</f>
        <v>1695</v>
      </c>
      <c r="H229" s="4">
        <f>'2021 NSRS'!$Q14</f>
        <v>4709</v>
      </c>
      <c r="I229" s="4"/>
      <c r="J229" s="4"/>
      <c r="K229" s="4" t="e">
        <f t="shared" si="15"/>
        <v>#N/A</v>
      </c>
      <c r="L229" s="11">
        <f>'2022 NSRS (Dec 2020 Method)'!$K14</f>
        <v>0</v>
      </c>
      <c r="M229" s="11" t="e">
        <f>'2022 NSRS (6500 Method)'!$K14</f>
        <v>#N/A</v>
      </c>
      <c r="N229" s="11" t="e">
        <f>'2022 NSRS (Proposed)'!$K14</f>
        <v>#N/A</v>
      </c>
    </row>
    <row r="230" spans="1:14" x14ac:dyDescent="0.35">
      <c r="A230" t="str">
        <f t="shared" si="16"/>
        <v>Oct</v>
      </c>
      <c r="B230" s="9">
        <f>DATE(2018, MONTH(DATEVALUE('[1]2019 NSRS'!$K$2&amp;" 1")), 1)</f>
        <v>43374</v>
      </c>
      <c r="C230" s="9" t="str">
        <f t="shared" si="17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NSRS'!$M15</f>
        <v>1695</v>
      </c>
      <c r="H230" s="4">
        <f>'2021 NSRS'!$Q15</f>
        <v>4652</v>
      </c>
      <c r="I230" s="4"/>
      <c r="J230" s="4"/>
      <c r="K230" s="4" t="e">
        <f t="shared" si="15"/>
        <v>#N/A</v>
      </c>
      <c r="L230" s="11">
        <f>'2022 NSRS (Dec 2020 Method)'!$K15</f>
        <v>0</v>
      </c>
      <c r="M230" s="11" t="e">
        <f>'2022 NSRS (6500 Method)'!$K15</f>
        <v>#N/A</v>
      </c>
      <c r="N230" s="11" t="e">
        <f>'2022 NSRS (Proposed)'!$K15</f>
        <v>#N/A</v>
      </c>
    </row>
    <row r="231" spans="1:14" x14ac:dyDescent="0.35">
      <c r="A231" t="str">
        <f t="shared" si="16"/>
        <v>Oct</v>
      </c>
      <c r="B231" s="9">
        <f>DATE(2018, MONTH(DATEVALUE('[1]2019 NSRS'!$K$2&amp;" 1")), 1)</f>
        <v>43374</v>
      </c>
      <c r="C231" s="9" t="str">
        <f t="shared" si="17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NSRS'!$M16</f>
        <v>1695</v>
      </c>
      <c r="H231" s="4">
        <f>'2021 NSRS'!$Q16</f>
        <v>4778</v>
      </c>
      <c r="I231" s="4"/>
      <c r="J231" s="4"/>
      <c r="K231" s="4" t="e">
        <f t="shared" si="15"/>
        <v>#N/A</v>
      </c>
      <c r="L231" s="11">
        <f>'2022 NSRS (Dec 2020 Method)'!$K16</f>
        <v>0</v>
      </c>
      <c r="M231" s="11" t="e">
        <f>'2022 NSRS (6500 Method)'!$K16</f>
        <v>#N/A</v>
      </c>
      <c r="N231" s="11" t="e">
        <f>'2022 NSRS (Proposed)'!$K16</f>
        <v>#N/A</v>
      </c>
    </row>
    <row r="232" spans="1:14" x14ac:dyDescent="0.35">
      <c r="A232" t="str">
        <f t="shared" si="16"/>
        <v>Oct</v>
      </c>
      <c r="B232" s="9">
        <f>DATE(2018, MONTH(DATEVALUE('[1]2019 NSRS'!$K$2&amp;" 1")), 1)</f>
        <v>43374</v>
      </c>
      <c r="C232" s="9" t="str">
        <f t="shared" si="17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NSRS'!$M17</f>
        <v>1555</v>
      </c>
      <c r="H232" s="4">
        <f>'2021 NSRS'!$Q17</f>
        <v>4792</v>
      </c>
      <c r="I232" s="4"/>
      <c r="J232" s="4"/>
      <c r="K232" s="4" t="e">
        <f t="shared" si="15"/>
        <v>#N/A</v>
      </c>
      <c r="L232" s="11">
        <f>'2022 NSRS (Dec 2020 Method)'!$K17</f>
        <v>0</v>
      </c>
      <c r="M232" s="11" t="e">
        <f>'2022 NSRS (6500 Method)'!$K17</f>
        <v>#N/A</v>
      </c>
      <c r="N232" s="11" t="e">
        <f>'2022 NSRS (Proposed)'!$K17</f>
        <v>#N/A</v>
      </c>
    </row>
    <row r="233" spans="1:14" x14ac:dyDescent="0.35">
      <c r="A233" t="str">
        <f t="shared" si="16"/>
        <v>Oct</v>
      </c>
      <c r="B233" s="9">
        <f>DATE(2018, MONTH(DATEVALUE('[1]2019 NSRS'!$K$2&amp;" 1")), 1)</f>
        <v>43374</v>
      </c>
      <c r="C233" s="9" t="str">
        <f t="shared" si="17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NSRS'!$M18</f>
        <v>1555</v>
      </c>
      <c r="H233" s="4">
        <f>'2021 NSRS'!$Q18</f>
        <v>4854</v>
      </c>
      <c r="I233" s="4"/>
      <c r="J233" s="4"/>
      <c r="K233" s="4" t="e">
        <f t="shared" si="15"/>
        <v>#N/A</v>
      </c>
      <c r="L233" s="11">
        <f>'2022 NSRS (Dec 2020 Method)'!$K18</f>
        <v>0</v>
      </c>
      <c r="M233" s="11" t="e">
        <f>'2022 NSRS (6500 Method)'!$K18</f>
        <v>#N/A</v>
      </c>
      <c r="N233" s="11" t="e">
        <f>'2022 NSRS (Proposed)'!$K18</f>
        <v>#N/A</v>
      </c>
    </row>
    <row r="234" spans="1:14" x14ac:dyDescent="0.35">
      <c r="A234" t="str">
        <f t="shared" si="16"/>
        <v>Oct</v>
      </c>
      <c r="B234" s="9">
        <f>DATE(2018, MONTH(DATEVALUE('[1]2019 NSRS'!$K$2&amp;" 1")), 1)</f>
        <v>43374</v>
      </c>
      <c r="C234" s="9" t="str">
        <f t="shared" si="17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NSRS'!$M19</f>
        <v>1555</v>
      </c>
      <c r="H234" s="4">
        <f>'2021 NSRS'!$Q19</f>
        <v>4824</v>
      </c>
      <c r="I234" s="4"/>
      <c r="J234" s="4"/>
      <c r="K234" s="4" t="e">
        <f t="shared" si="15"/>
        <v>#N/A</v>
      </c>
      <c r="L234" s="11">
        <f>'2022 NSRS (Dec 2020 Method)'!$K19</f>
        <v>0</v>
      </c>
      <c r="M234" s="11" t="e">
        <f>'2022 NSRS (6500 Method)'!$K19</f>
        <v>#N/A</v>
      </c>
      <c r="N234" s="11" t="e">
        <f>'2022 NSRS (Proposed)'!$K19</f>
        <v>#N/A</v>
      </c>
    </row>
    <row r="235" spans="1:14" x14ac:dyDescent="0.35">
      <c r="A235" t="str">
        <f t="shared" ref="A235:A265" si="18">TEXT(B235, "mmm")</f>
        <v>Oct</v>
      </c>
      <c r="B235" s="9">
        <f>DATE(2018, MONTH(DATEVALUE('[1]2019 NSRS'!$K$2&amp;" 1")), 1)</f>
        <v>43374</v>
      </c>
      <c r="C235" s="9" t="str">
        <f t="shared" si="17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NSRS'!$M20</f>
        <v>1555</v>
      </c>
      <c r="H235" s="4">
        <f>'2021 NSRS'!$Q20</f>
        <v>4826</v>
      </c>
      <c r="I235" s="4"/>
      <c r="J235" s="4"/>
      <c r="K235" s="4" t="e">
        <f t="shared" si="15"/>
        <v>#N/A</v>
      </c>
      <c r="L235" s="11">
        <f>'2022 NSRS (Dec 2020 Method)'!$K20</f>
        <v>0</v>
      </c>
      <c r="M235" s="11" t="e">
        <f>'2022 NSRS (6500 Method)'!$K20</f>
        <v>#N/A</v>
      </c>
      <c r="N235" s="11" t="e">
        <f>'2022 NSRS (Proposed)'!$K20</f>
        <v>#N/A</v>
      </c>
    </row>
    <row r="236" spans="1:14" x14ac:dyDescent="0.35">
      <c r="A236" t="str">
        <f t="shared" si="18"/>
        <v>Oct</v>
      </c>
      <c r="B236" s="9">
        <f>DATE(2018, MONTH(DATEVALUE('[1]2019 NSRS'!$K$2&amp;" 1")), 1)</f>
        <v>43374</v>
      </c>
      <c r="C236" s="9" t="str">
        <f t="shared" si="17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NSRS'!$M21</f>
        <v>1144</v>
      </c>
      <c r="H236" s="4">
        <f>'2021 NSRS'!$Q21</f>
        <v>4863</v>
      </c>
      <c r="I236" s="4"/>
      <c r="J236" s="4"/>
      <c r="K236" s="4" t="e">
        <f t="shared" si="15"/>
        <v>#N/A</v>
      </c>
      <c r="L236" s="11">
        <f>'2022 NSRS (Dec 2020 Method)'!$K21</f>
        <v>0</v>
      </c>
      <c r="M236" s="11" t="e">
        <f>'2022 NSRS (6500 Method)'!$K21</f>
        <v>#N/A</v>
      </c>
      <c r="N236" s="11" t="e">
        <f>'2022 NSRS (Proposed)'!$K21</f>
        <v>#N/A</v>
      </c>
    </row>
    <row r="237" spans="1:14" x14ac:dyDescent="0.35">
      <c r="A237" t="str">
        <f t="shared" si="18"/>
        <v>Oct</v>
      </c>
      <c r="B237" s="9">
        <f>DATE(2018, MONTH(DATEVALUE('[1]2019 NSRS'!$K$2&amp;" 1")), 1)</f>
        <v>43374</v>
      </c>
      <c r="C237" s="9" t="str">
        <f t="shared" si="17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NSRS'!$M22</f>
        <v>1144</v>
      </c>
      <c r="H237" s="4">
        <f>'2021 NSRS'!$Q22</f>
        <v>4975</v>
      </c>
      <c r="I237" s="4"/>
      <c r="J237" s="4"/>
      <c r="K237" s="4" t="e">
        <f t="shared" si="15"/>
        <v>#N/A</v>
      </c>
      <c r="L237" s="11">
        <f>'2022 NSRS (Dec 2020 Method)'!$K22</f>
        <v>0</v>
      </c>
      <c r="M237" s="11" t="e">
        <f>'2022 NSRS (6500 Method)'!$K22</f>
        <v>#N/A</v>
      </c>
      <c r="N237" s="11" t="e">
        <f>'2022 NSRS (Proposed)'!$K22</f>
        <v>#N/A</v>
      </c>
    </row>
    <row r="238" spans="1:14" x14ac:dyDescent="0.35">
      <c r="A238" t="str">
        <f t="shared" si="18"/>
        <v>Oct</v>
      </c>
      <c r="B238" s="9">
        <f>DATE(2018, MONTH(DATEVALUE('[1]2019 NSRS'!$K$2&amp;" 1")), 1)</f>
        <v>43374</v>
      </c>
      <c r="C238" s="9" t="str">
        <f t="shared" si="17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NSRS'!$M23</f>
        <v>1144</v>
      </c>
      <c r="H238" s="4">
        <f>'2021 NSRS'!$Q23</f>
        <v>4946</v>
      </c>
      <c r="I238" s="4"/>
      <c r="J238" s="4"/>
      <c r="K238" s="4" t="e">
        <f t="shared" si="15"/>
        <v>#N/A</v>
      </c>
      <c r="L238" s="11">
        <f>'2022 NSRS (Dec 2020 Method)'!$K23</f>
        <v>0</v>
      </c>
      <c r="M238" s="11" t="e">
        <f>'2022 NSRS (6500 Method)'!$K23</f>
        <v>#N/A</v>
      </c>
      <c r="N238" s="11" t="e">
        <f>'2022 NSRS (Proposed)'!$K23</f>
        <v>#N/A</v>
      </c>
    </row>
    <row r="239" spans="1:14" x14ac:dyDescent="0.35">
      <c r="A239" t="str">
        <f t="shared" si="18"/>
        <v>Oct</v>
      </c>
      <c r="B239" s="9">
        <f>DATE(2018, MONTH(DATEVALUE('[1]2019 NSRS'!$K$2&amp;" 1")), 1)</f>
        <v>43374</v>
      </c>
      <c r="C239" s="9" t="str">
        <f t="shared" si="17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NSRS'!$M24</f>
        <v>1144</v>
      </c>
      <c r="H239" s="4">
        <f>'2021 NSRS'!$Q24</f>
        <v>5031</v>
      </c>
      <c r="I239" s="4"/>
      <c r="J239" s="4"/>
      <c r="K239" s="4" t="e">
        <f t="shared" si="15"/>
        <v>#N/A</v>
      </c>
      <c r="L239" s="11">
        <f>'2022 NSRS (Dec 2020 Method)'!$K24</f>
        <v>0</v>
      </c>
      <c r="M239" s="11" t="e">
        <f>'2022 NSRS (6500 Method)'!$K24</f>
        <v>#N/A</v>
      </c>
      <c r="N239" s="11" t="e">
        <f>'2022 NSRS (Proposed)'!$K24</f>
        <v>#N/A</v>
      </c>
    </row>
    <row r="240" spans="1:14" x14ac:dyDescent="0.35">
      <c r="A240" t="str">
        <f t="shared" si="18"/>
        <v>Oct</v>
      </c>
      <c r="B240" s="9">
        <f>DATE(2018, MONTH(DATEVALUE('[1]2019 NSRS'!$K$2&amp;" 1")), 1)</f>
        <v>43374</v>
      </c>
      <c r="C240" s="9" t="str">
        <f t="shared" si="17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NSRS'!$M25</f>
        <v>1158</v>
      </c>
      <c r="H240" s="4">
        <f>'2021 NSRS'!$Q25</f>
        <v>5021</v>
      </c>
      <c r="I240" s="4"/>
      <c r="J240" s="4"/>
      <c r="K240" s="4" t="e">
        <f t="shared" si="15"/>
        <v>#N/A</v>
      </c>
      <c r="L240" s="11">
        <f>'2022 NSRS (Dec 2020 Method)'!$K25</f>
        <v>0</v>
      </c>
      <c r="M240" s="11" t="e">
        <f>'2022 NSRS (6500 Method)'!$K25</f>
        <v>#N/A</v>
      </c>
      <c r="N240" s="11" t="e">
        <f>'2022 NSRS (Proposed)'!$K25</f>
        <v>#N/A</v>
      </c>
    </row>
    <row r="241" spans="1:14" x14ac:dyDescent="0.35">
      <c r="A241" t="str">
        <f t="shared" si="18"/>
        <v>Oct</v>
      </c>
      <c r="B241" s="9">
        <f>DATE(2018, MONTH(DATEVALUE('[1]2019 NSRS'!$K$2&amp;" 1")), 1)</f>
        <v>43374</v>
      </c>
      <c r="C241" s="9" t="str">
        <f t="shared" si="17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NSRS'!$M26</f>
        <v>1158</v>
      </c>
      <c r="H241" s="4">
        <f>'2021 NSRS'!$Q26</f>
        <v>5049</v>
      </c>
      <c r="I241" s="4"/>
      <c r="J241" s="4"/>
      <c r="K241" s="4" t="e">
        <f t="shared" si="15"/>
        <v>#N/A</v>
      </c>
      <c r="L241" s="11">
        <f>'2022 NSRS (Dec 2020 Method)'!$K26</f>
        <v>0</v>
      </c>
      <c r="M241" s="11" t="e">
        <f>'2022 NSRS (6500 Method)'!$K26</f>
        <v>#N/A</v>
      </c>
      <c r="N241" s="11" t="e">
        <f>'2022 NSRS (Proposed)'!$K26</f>
        <v>#N/A</v>
      </c>
    </row>
    <row r="242" spans="1:14" x14ac:dyDescent="0.35">
      <c r="A242" t="str">
        <f t="shared" si="18"/>
        <v>Nov</v>
      </c>
      <c r="B242" s="9">
        <f>DATE(2018, MONTH(DATEVALUE('[1]2019 NSRS'!$L$2&amp;" 1")), 1)</f>
        <v>43405</v>
      </c>
      <c r="C242" s="9" t="str">
        <f t="shared" si="17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NSRS'!$N3</f>
        <v>1268</v>
      </c>
      <c r="H242" s="4">
        <f>'2021 NSRS'!$R3</f>
        <v>5033</v>
      </c>
      <c r="I242" s="4"/>
      <c r="J242" s="4"/>
      <c r="K242" s="4" t="e">
        <f t="shared" si="15"/>
        <v>#N/A</v>
      </c>
      <c r="L242" s="11">
        <f>'2022 NSRS (Dec 2020 Method)'!$L3</f>
        <v>0</v>
      </c>
      <c r="M242" s="11" t="e">
        <f>'2022 NSRS (6500 Method)'!$L3</f>
        <v>#N/A</v>
      </c>
      <c r="N242" s="11" t="e">
        <f>'2022 NSRS (Proposed)'!$L3</f>
        <v>#N/A</v>
      </c>
    </row>
    <row r="243" spans="1:14" x14ac:dyDescent="0.35">
      <c r="A243" t="str">
        <f t="shared" si="18"/>
        <v>Nov</v>
      </c>
      <c r="B243" s="9">
        <f>DATE(2018, MONTH(DATEVALUE('[1]2019 NSRS'!$L$2&amp;" 1")), 1)</f>
        <v>43405</v>
      </c>
      <c r="C243" s="9" t="str">
        <f t="shared" si="17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NSRS'!$N4</f>
        <v>1268</v>
      </c>
      <c r="H243" s="4">
        <f>'2021 NSRS'!$R4</f>
        <v>5017</v>
      </c>
      <c r="I243" s="4"/>
      <c r="J243" s="4"/>
      <c r="K243" s="4" t="e">
        <f t="shared" si="15"/>
        <v>#N/A</v>
      </c>
      <c r="L243" s="11">
        <f>'2022 NSRS (Dec 2020 Method)'!$L4</f>
        <v>0</v>
      </c>
      <c r="M243" s="11" t="e">
        <f>'2022 NSRS (6500 Method)'!$L4</f>
        <v>#N/A</v>
      </c>
      <c r="N243" s="11" t="e">
        <f>'2022 NSRS (Proposed)'!$L4</f>
        <v>#N/A</v>
      </c>
    </row>
    <row r="244" spans="1:14" x14ac:dyDescent="0.35">
      <c r="A244" t="str">
        <f t="shared" si="18"/>
        <v>Nov</v>
      </c>
      <c r="B244" s="9">
        <f>DATE(2018, MONTH(DATEVALUE('[1]2019 NSRS'!$L$2&amp;" 1")), 1)</f>
        <v>43405</v>
      </c>
      <c r="C244" s="9" t="str">
        <f t="shared" si="17"/>
        <v>b. HE3-6</v>
      </c>
      <c r="D244">
        <v>3</v>
      </c>
      <c r="E244" t="s">
        <v>15</v>
      </c>
      <c r="F244" s="4">
        <f>'2020 NSRS'!$L5</f>
        <v>1499</v>
      </c>
      <c r="G244" s="4">
        <f>'2021 NSRS'!$N5</f>
        <v>1347</v>
      </c>
      <c r="H244" s="4">
        <f>'2021 NSRS'!$R5</f>
        <v>4991</v>
      </c>
      <c r="I244" s="4"/>
      <c r="J244" s="4"/>
      <c r="K244" s="4" t="e">
        <f t="shared" si="15"/>
        <v>#N/A</v>
      </c>
      <c r="L244" s="11">
        <f>'2022 NSRS (Dec 2020 Method)'!$L5</f>
        <v>0</v>
      </c>
      <c r="M244" s="11" t="e">
        <f>'2022 NSRS (6500 Method)'!$L5</f>
        <v>#N/A</v>
      </c>
      <c r="N244" s="11" t="e">
        <f>'2022 NSRS (Proposed)'!$L5</f>
        <v>#N/A</v>
      </c>
    </row>
    <row r="245" spans="1:14" x14ac:dyDescent="0.35">
      <c r="A245" t="str">
        <f t="shared" si="18"/>
        <v>Nov</v>
      </c>
      <c r="B245" s="9">
        <f>DATE(2018, MONTH(DATEVALUE('[1]2019 NSRS'!$L$2&amp;" 1")), 1)</f>
        <v>43405</v>
      </c>
      <c r="C245" s="9" t="str">
        <f t="shared" si="17"/>
        <v>b. HE3-6</v>
      </c>
      <c r="D245">
        <v>4</v>
      </c>
      <c r="E245" t="s">
        <v>15</v>
      </c>
      <c r="F245" s="4">
        <f>'2020 NSRS'!$L6</f>
        <v>1499</v>
      </c>
      <c r="G245" s="4">
        <f>'2021 NSRS'!$N6</f>
        <v>1347</v>
      </c>
      <c r="H245" s="4">
        <f>'2021 NSRS'!$R6</f>
        <v>4949</v>
      </c>
      <c r="I245" s="4"/>
      <c r="J245" s="4"/>
      <c r="K245" s="4" t="e">
        <f t="shared" si="15"/>
        <v>#N/A</v>
      </c>
      <c r="L245" s="11">
        <f>'2022 NSRS (Dec 2020 Method)'!$L6</f>
        <v>0</v>
      </c>
      <c r="M245" s="11" t="e">
        <f>'2022 NSRS (6500 Method)'!$L6</f>
        <v>#N/A</v>
      </c>
      <c r="N245" s="11" t="e">
        <f>'2022 NSRS (Proposed)'!$L6</f>
        <v>#N/A</v>
      </c>
    </row>
    <row r="246" spans="1:14" x14ac:dyDescent="0.35">
      <c r="A246" t="str">
        <f t="shared" si="18"/>
        <v>Nov</v>
      </c>
      <c r="B246" s="9">
        <f>DATE(2018, MONTH(DATEVALUE('[1]2019 NSRS'!$L$2&amp;" 1")), 1)</f>
        <v>43405</v>
      </c>
      <c r="C246" s="9" t="str">
        <f t="shared" si="17"/>
        <v>b. HE3-6</v>
      </c>
      <c r="D246">
        <v>5</v>
      </c>
      <c r="E246" t="s">
        <v>15</v>
      </c>
      <c r="F246" s="4">
        <f>'2020 NSRS'!$L7</f>
        <v>1499</v>
      </c>
      <c r="G246" s="4">
        <f>'2021 NSRS'!$N7</f>
        <v>1347</v>
      </c>
      <c r="H246" s="4">
        <f>'2021 NSRS'!$R7</f>
        <v>4895</v>
      </c>
      <c r="I246" s="4"/>
      <c r="J246" s="4"/>
      <c r="K246" s="4" t="e">
        <f t="shared" si="15"/>
        <v>#N/A</v>
      </c>
      <c r="L246" s="11">
        <f>'2022 NSRS (Dec 2020 Method)'!$L7</f>
        <v>0</v>
      </c>
      <c r="M246" s="11" t="e">
        <f>'2022 NSRS (6500 Method)'!$L7</f>
        <v>#N/A</v>
      </c>
      <c r="N246" s="11" t="e">
        <f>'2022 NSRS (Proposed)'!$L7</f>
        <v>#N/A</v>
      </c>
    </row>
    <row r="247" spans="1:14" x14ac:dyDescent="0.35">
      <c r="A247" t="str">
        <f t="shared" si="18"/>
        <v>Nov</v>
      </c>
      <c r="B247" s="9">
        <f>DATE(2018, MONTH(DATEVALUE('[1]2019 NSRS'!$L$2&amp;" 1")), 1)</f>
        <v>43405</v>
      </c>
      <c r="C247" s="9" t="str">
        <f t="shared" si="17"/>
        <v>b. HE3-6</v>
      </c>
      <c r="D247">
        <v>6</v>
      </c>
      <c r="E247" t="s">
        <v>15</v>
      </c>
      <c r="F247" s="4">
        <f>'2020 NSRS'!$L8</f>
        <v>1499</v>
      </c>
      <c r="G247" s="4">
        <f>'2021 NSRS'!$N8</f>
        <v>1347</v>
      </c>
      <c r="H247" s="4">
        <f>'2021 NSRS'!$R8</f>
        <v>4739</v>
      </c>
      <c r="I247" s="4"/>
      <c r="J247" s="4"/>
      <c r="K247" s="4" t="e">
        <f t="shared" si="15"/>
        <v>#N/A</v>
      </c>
      <c r="L247" s="11">
        <f>'2022 NSRS (Dec 2020 Method)'!$L8</f>
        <v>0</v>
      </c>
      <c r="M247" s="11" t="e">
        <f>'2022 NSRS (6500 Method)'!$L8</f>
        <v>#N/A</v>
      </c>
      <c r="N247" s="11" t="e">
        <f>'2022 NSRS (Proposed)'!$L8</f>
        <v>#N/A</v>
      </c>
    </row>
    <row r="248" spans="1:14" x14ac:dyDescent="0.35">
      <c r="A248" t="str">
        <f t="shared" si="18"/>
        <v>Nov</v>
      </c>
      <c r="B248" s="9">
        <f>DATE(2018, MONTH(DATEVALUE('[1]2019 NSRS'!$L$2&amp;" 1")), 1)</f>
        <v>43405</v>
      </c>
      <c r="C248" s="9" t="str">
        <f t="shared" si="17"/>
        <v>c. HE7-10</v>
      </c>
      <c r="D248">
        <v>7</v>
      </c>
      <c r="E248" t="s">
        <v>15</v>
      </c>
      <c r="F248" s="4">
        <f>'2020 NSRS'!$L9</f>
        <v>1894</v>
      </c>
      <c r="G248" s="4">
        <f>'2021 NSRS'!$N9</f>
        <v>1854</v>
      </c>
      <c r="H248" s="4">
        <f>'2021 NSRS'!$R9</f>
        <v>4687</v>
      </c>
      <c r="I248" s="4"/>
      <c r="J248" s="4"/>
      <c r="K248" s="4" t="e">
        <f t="shared" si="15"/>
        <v>#N/A</v>
      </c>
      <c r="L248" s="11">
        <f>'2022 NSRS (Dec 2020 Method)'!$L9</f>
        <v>0</v>
      </c>
      <c r="M248" s="11" t="e">
        <f>'2022 NSRS (6500 Method)'!$L9</f>
        <v>#N/A</v>
      </c>
      <c r="N248" s="11" t="e">
        <f>'2022 NSRS (Proposed)'!$L9</f>
        <v>#N/A</v>
      </c>
    </row>
    <row r="249" spans="1:14" x14ac:dyDescent="0.35">
      <c r="A249" t="str">
        <f t="shared" si="18"/>
        <v>Nov</v>
      </c>
      <c r="B249" s="9">
        <f>DATE(2018, MONTH(DATEVALUE('[1]2019 NSRS'!$L$2&amp;" 1")), 1)</f>
        <v>43405</v>
      </c>
      <c r="C249" s="9" t="str">
        <f t="shared" si="17"/>
        <v>c. HE7-10</v>
      </c>
      <c r="D249">
        <v>8</v>
      </c>
      <c r="E249" t="s">
        <v>15</v>
      </c>
      <c r="F249" s="4">
        <f>'2020 NSRS'!$L10</f>
        <v>1894</v>
      </c>
      <c r="G249" s="4">
        <f>'2021 NSRS'!$N10</f>
        <v>1854</v>
      </c>
      <c r="H249" s="4">
        <f>'2021 NSRS'!$R10</f>
        <v>4913</v>
      </c>
      <c r="I249" s="4"/>
      <c r="J249" s="4"/>
      <c r="K249" s="4" t="e">
        <f t="shared" si="15"/>
        <v>#N/A</v>
      </c>
      <c r="L249" s="11">
        <f>'2022 NSRS (Dec 2020 Method)'!$L10</f>
        <v>0</v>
      </c>
      <c r="M249" s="11" t="e">
        <f>'2022 NSRS (6500 Method)'!$L10</f>
        <v>#N/A</v>
      </c>
      <c r="N249" s="11" t="e">
        <f>'2022 NSRS (Proposed)'!$L10</f>
        <v>#N/A</v>
      </c>
    </row>
    <row r="250" spans="1:14" x14ac:dyDescent="0.35">
      <c r="A250" t="str">
        <f t="shared" si="18"/>
        <v>Nov</v>
      </c>
      <c r="B250" s="9">
        <f>DATE(2018, MONTH(DATEVALUE('[1]2019 NSRS'!$L$2&amp;" 1")), 1)</f>
        <v>43405</v>
      </c>
      <c r="C250" s="9" t="str">
        <f t="shared" si="17"/>
        <v>c. HE7-10</v>
      </c>
      <c r="D250">
        <v>9</v>
      </c>
      <c r="E250" t="s">
        <v>15</v>
      </c>
      <c r="F250" s="4">
        <f>'2020 NSRS'!$L11</f>
        <v>1894</v>
      </c>
      <c r="G250" s="4">
        <f>'2021 NSRS'!$N11</f>
        <v>1854</v>
      </c>
      <c r="H250" s="4">
        <f>'2021 NSRS'!$R11</f>
        <v>4882</v>
      </c>
      <c r="I250" s="4"/>
      <c r="J250" s="4"/>
      <c r="K250" s="4" t="e">
        <f t="shared" si="15"/>
        <v>#N/A</v>
      </c>
      <c r="L250" s="11">
        <f>'2022 NSRS (Dec 2020 Method)'!$L11</f>
        <v>0</v>
      </c>
      <c r="M250" s="11" t="e">
        <f>'2022 NSRS (6500 Method)'!$L11</f>
        <v>#N/A</v>
      </c>
      <c r="N250" s="11" t="e">
        <f>'2022 NSRS (Proposed)'!$L11</f>
        <v>#N/A</v>
      </c>
    </row>
    <row r="251" spans="1:14" x14ac:dyDescent="0.35">
      <c r="A251" t="str">
        <f t="shared" si="18"/>
        <v>Nov</v>
      </c>
      <c r="B251" s="9">
        <f>DATE(2018, MONTH(DATEVALUE('[1]2019 NSRS'!$L$2&amp;" 1")), 1)</f>
        <v>43405</v>
      </c>
      <c r="C251" s="9" t="str">
        <f t="shared" si="17"/>
        <v>c. HE7-10</v>
      </c>
      <c r="D251">
        <v>10</v>
      </c>
      <c r="E251" t="s">
        <v>15</v>
      </c>
      <c r="F251" s="4">
        <f>'2020 NSRS'!$L12</f>
        <v>1894</v>
      </c>
      <c r="G251" s="4">
        <f>'2021 NSRS'!$N12</f>
        <v>1854</v>
      </c>
      <c r="H251" s="4">
        <f>'2021 NSRS'!$R12</f>
        <v>4844</v>
      </c>
      <c r="I251" s="4"/>
      <c r="J251" s="4"/>
      <c r="K251" s="4" t="e">
        <f t="shared" si="15"/>
        <v>#N/A</v>
      </c>
      <c r="L251" s="11">
        <f>'2022 NSRS (Dec 2020 Method)'!$L12</f>
        <v>0</v>
      </c>
      <c r="M251" s="11" t="e">
        <f>'2022 NSRS (6500 Method)'!$L12</f>
        <v>#N/A</v>
      </c>
      <c r="N251" s="11" t="e">
        <f>'2022 NSRS (Proposed)'!$L12</f>
        <v>#N/A</v>
      </c>
    </row>
    <row r="252" spans="1:14" x14ac:dyDescent="0.35">
      <c r="A252" t="str">
        <f t="shared" si="18"/>
        <v>Nov</v>
      </c>
      <c r="B252" s="9">
        <f>DATE(2018, MONTH(DATEVALUE('[1]2019 NSRS'!$L$2&amp;" 1")), 1)</f>
        <v>43405</v>
      </c>
      <c r="C252" s="9" t="str">
        <f t="shared" si="17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NSRS'!$N13</f>
        <v>1508</v>
      </c>
      <c r="H252" s="4">
        <f>'2021 NSRS'!$R13</f>
        <v>4860</v>
      </c>
      <c r="I252" s="4"/>
      <c r="J252" s="4"/>
      <c r="K252" s="4" t="e">
        <f t="shared" si="15"/>
        <v>#N/A</v>
      </c>
      <c r="L252" s="11">
        <f>'2022 NSRS (Dec 2020 Method)'!$L13</f>
        <v>0</v>
      </c>
      <c r="M252" s="11" t="e">
        <f>'2022 NSRS (6500 Method)'!$L13</f>
        <v>#N/A</v>
      </c>
      <c r="N252" s="11" t="e">
        <f>'2022 NSRS (Proposed)'!$L13</f>
        <v>#N/A</v>
      </c>
    </row>
    <row r="253" spans="1:14" x14ac:dyDescent="0.35">
      <c r="A253" t="str">
        <f t="shared" si="18"/>
        <v>Nov</v>
      </c>
      <c r="B253" s="9">
        <f>DATE(2018, MONTH(DATEVALUE('[1]2019 NSRS'!$L$2&amp;" 1")), 1)</f>
        <v>43405</v>
      </c>
      <c r="C253" s="9" t="str">
        <f t="shared" si="17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NSRS'!$N14</f>
        <v>1508</v>
      </c>
      <c r="H253" s="4">
        <f>'2021 NSRS'!$R14</f>
        <v>4885</v>
      </c>
      <c r="I253" s="4"/>
      <c r="J253" s="4"/>
      <c r="K253" s="4" t="e">
        <f t="shared" si="15"/>
        <v>#N/A</v>
      </c>
      <c r="L253" s="11">
        <f>'2022 NSRS (Dec 2020 Method)'!$L14</f>
        <v>0</v>
      </c>
      <c r="M253" s="11" t="e">
        <f>'2022 NSRS (6500 Method)'!$L14</f>
        <v>#N/A</v>
      </c>
      <c r="N253" s="11" t="e">
        <f>'2022 NSRS (Proposed)'!$L14</f>
        <v>#N/A</v>
      </c>
    </row>
    <row r="254" spans="1:14" x14ac:dyDescent="0.35">
      <c r="A254" t="str">
        <f t="shared" si="18"/>
        <v>Nov</v>
      </c>
      <c r="B254" s="9">
        <f>DATE(2018, MONTH(DATEVALUE('[1]2019 NSRS'!$L$2&amp;" 1")), 1)</f>
        <v>43405</v>
      </c>
      <c r="C254" s="9" t="str">
        <f t="shared" si="17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NSRS'!$N15</f>
        <v>1508</v>
      </c>
      <c r="H254" s="4">
        <f>'2021 NSRS'!$R15</f>
        <v>4864</v>
      </c>
      <c r="I254" s="4"/>
      <c r="J254" s="4"/>
      <c r="K254" s="4" t="e">
        <f t="shared" si="15"/>
        <v>#N/A</v>
      </c>
      <c r="L254" s="11">
        <f>'2022 NSRS (Dec 2020 Method)'!$L15</f>
        <v>0</v>
      </c>
      <c r="M254" s="11" t="e">
        <f>'2022 NSRS (6500 Method)'!$L15</f>
        <v>#N/A</v>
      </c>
      <c r="N254" s="11" t="e">
        <f>'2022 NSRS (Proposed)'!$L15</f>
        <v>#N/A</v>
      </c>
    </row>
    <row r="255" spans="1:14" x14ac:dyDescent="0.35">
      <c r="A255" t="str">
        <f t="shared" si="18"/>
        <v>Nov</v>
      </c>
      <c r="B255" s="9">
        <f>DATE(2018, MONTH(DATEVALUE('[1]2019 NSRS'!$L$2&amp;" 1")), 1)</f>
        <v>43405</v>
      </c>
      <c r="C255" s="9" t="str">
        <f t="shared" si="17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NSRS'!$N16</f>
        <v>1508</v>
      </c>
      <c r="H255" s="4">
        <f>'2021 NSRS'!$R16</f>
        <v>4882</v>
      </c>
      <c r="I255" s="4"/>
      <c r="J255" s="4"/>
      <c r="K255" s="4" t="e">
        <f t="shared" si="15"/>
        <v>#N/A</v>
      </c>
      <c r="L255" s="11">
        <f>'2022 NSRS (Dec 2020 Method)'!$L16</f>
        <v>0</v>
      </c>
      <c r="M255" s="11" t="e">
        <f>'2022 NSRS (6500 Method)'!$L16</f>
        <v>#N/A</v>
      </c>
      <c r="N255" s="11" t="e">
        <f>'2022 NSRS (Proposed)'!$L16</f>
        <v>#N/A</v>
      </c>
    </row>
    <row r="256" spans="1:14" x14ac:dyDescent="0.35">
      <c r="A256" t="str">
        <f t="shared" si="18"/>
        <v>Nov</v>
      </c>
      <c r="B256" s="9">
        <f>DATE(2018, MONTH(DATEVALUE('[1]2019 NSRS'!$L$2&amp;" 1")), 1)</f>
        <v>43405</v>
      </c>
      <c r="C256" s="9" t="str">
        <f t="shared" si="17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NSRS'!$N17</f>
        <v>1782</v>
      </c>
      <c r="H256" s="4">
        <f>'2021 NSRS'!$R17</f>
        <v>4834</v>
      </c>
      <c r="I256" s="4"/>
      <c r="J256" s="4"/>
      <c r="K256" s="4" t="e">
        <f t="shared" si="15"/>
        <v>#N/A</v>
      </c>
      <c r="L256" s="11">
        <f>'2022 NSRS (Dec 2020 Method)'!$L17</f>
        <v>0</v>
      </c>
      <c r="M256" s="11" t="e">
        <f>'2022 NSRS (6500 Method)'!$L17</f>
        <v>#N/A</v>
      </c>
      <c r="N256" s="11" t="e">
        <f>'2022 NSRS (Proposed)'!$L17</f>
        <v>#N/A</v>
      </c>
    </row>
    <row r="257" spans="1:14" x14ac:dyDescent="0.35">
      <c r="A257" t="str">
        <f t="shared" si="18"/>
        <v>Nov</v>
      </c>
      <c r="B257" s="9">
        <f>DATE(2018, MONTH(DATEVALUE('[1]2019 NSRS'!$L$2&amp;" 1")), 1)</f>
        <v>43405</v>
      </c>
      <c r="C257" s="9" t="str">
        <f t="shared" si="17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NSRS'!$N18</f>
        <v>1782</v>
      </c>
      <c r="H257" s="4">
        <f>'2021 NSRS'!$R18</f>
        <v>4847</v>
      </c>
      <c r="I257" s="4"/>
      <c r="J257" s="4"/>
      <c r="K257" s="4" t="e">
        <f t="shared" si="15"/>
        <v>#N/A</v>
      </c>
      <c r="L257" s="11">
        <f>'2022 NSRS (Dec 2020 Method)'!$L18</f>
        <v>0</v>
      </c>
      <c r="M257" s="11" t="e">
        <f>'2022 NSRS (6500 Method)'!$L18</f>
        <v>#N/A</v>
      </c>
      <c r="N257" s="11" t="e">
        <f>'2022 NSRS (Proposed)'!$L18</f>
        <v>#N/A</v>
      </c>
    </row>
    <row r="258" spans="1:14" x14ac:dyDescent="0.35">
      <c r="A258" t="str">
        <f t="shared" si="18"/>
        <v>Nov</v>
      </c>
      <c r="B258" s="9">
        <f>DATE(2018, MONTH(DATEVALUE('[1]2019 NSRS'!$L$2&amp;" 1")), 1)</f>
        <v>43405</v>
      </c>
      <c r="C258" s="9" t="str">
        <f t="shared" si="17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NSRS'!$N19</f>
        <v>1782</v>
      </c>
      <c r="H258" s="4">
        <f>'2021 NSRS'!$R19</f>
        <v>4797</v>
      </c>
      <c r="I258" s="4"/>
      <c r="J258" s="4"/>
      <c r="K258" s="4" t="e">
        <f t="shared" ref="K258:K289" si="19">N258-L258</f>
        <v>#N/A</v>
      </c>
      <c r="L258" s="11">
        <f>'2022 NSRS (Dec 2020 Method)'!$L19</f>
        <v>0</v>
      </c>
      <c r="M258" s="11" t="e">
        <f>'2022 NSRS (6500 Method)'!$L19</f>
        <v>#N/A</v>
      </c>
      <c r="N258" s="11" t="e">
        <f>'2022 NSRS (Proposed)'!$L19</f>
        <v>#N/A</v>
      </c>
    </row>
    <row r="259" spans="1:14" x14ac:dyDescent="0.35">
      <c r="A259" t="str">
        <f t="shared" si="18"/>
        <v>Nov</v>
      </c>
      <c r="B259" s="9">
        <f>DATE(2018, MONTH(DATEVALUE('[1]2019 NSRS'!$L$2&amp;" 1")), 1)</f>
        <v>43405</v>
      </c>
      <c r="C259" s="9" t="str">
        <f t="shared" ref="C259:C289" si="2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NSRS'!$N20</f>
        <v>1782</v>
      </c>
      <c r="H259" s="4">
        <f>'2021 NSRS'!$R20</f>
        <v>4758</v>
      </c>
      <c r="I259" s="4"/>
      <c r="J259" s="4"/>
      <c r="K259" s="4" t="e">
        <f t="shared" si="19"/>
        <v>#N/A</v>
      </c>
      <c r="L259" s="11">
        <f>'2022 NSRS (Dec 2020 Method)'!$L20</f>
        <v>0</v>
      </c>
      <c r="M259" s="11" t="e">
        <f>'2022 NSRS (6500 Method)'!$L20</f>
        <v>#N/A</v>
      </c>
      <c r="N259" s="11" t="e">
        <f>'2022 NSRS (Proposed)'!$L20</f>
        <v>#N/A</v>
      </c>
    </row>
    <row r="260" spans="1:14" x14ac:dyDescent="0.35">
      <c r="A260" t="str">
        <f t="shared" si="18"/>
        <v>Nov</v>
      </c>
      <c r="B260" s="9">
        <f>DATE(2018, MONTH(DATEVALUE('[1]2019 NSRS'!$L$2&amp;" 1")), 1)</f>
        <v>43405</v>
      </c>
      <c r="C260" s="9" t="str">
        <f t="shared" si="20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NSRS'!$N21</f>
        <v>1294</v>
      </c>
      <c r="H260" s="4">
        <f>'2021 NSRS'!$R21</f>
        <v>4998</v>
      </c>
      <c r="I260" s="4"/>
      <c r="J260" s="4"/>
      <c r="K260" s="4" t="e">
        <f t="shared" si="19"/>
        <v>#N/A</v>
      </c>
      <c r="L260" s="11">
        <f>'2022 NSRS (Dec 2020 Method)'!$L21</f>
        <v>0</v>
      </c>
      <c r="M260" s="11" t="e">
        <f>'2022 NSRS (6500 Method)'!$L21</f>
        <v>#N/A</v>
      </c>
      <c r="N260" s="11" t="e">
        <f>'2022 NSRS (Proposed)'!$L21</f>
        <v>#N/A</v>
      </c>
    </row>
    <row r="261" spans="1:14" x14ac:dyDescent="0.35">
      <c r="A261" t="str">
        <f t="shared" si="18"/>
        <v>Nov</v>
      </c>
      <c r="B261" s="9">
        <f>DATE(2018, MONTH(DATEVALUE('[1]2019 NSRS'!$L$2&amp;" 1")), 1)</f>
        <v>43405</v>
      </c>
      <c r="C261" s="9" t="str">
        <f t="shared" si="20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NSRS'!$N22</f>
        <v>1294</v>
      </c>
      <c r="H261" s="4">
        <f>'2021 NSRS'!$R22</f>
        <v>5008</v>
      </c>
      <c r="I261" s="4"/>
      <c r="J261" s="4"/>
      <c r="K261" s="4" t="e">
        <f t="shared" si="19"/>
        <v>#N/A</v>
      </c>
      <c r="L261" s="11">
        <f>'2022 NSRS (Dec 2020 Method)'!$L22</f>
        <v>0</v>
      </c>
      <c r="M261" s="11" t="e">
        <f>'2022 NSRS (6500 Method)'!$L22</f>
        <v>#N/A</v>
      </c>
      <c r="N261" s="11" t="e">
        <f>'2022 NSRS (Proposed)'!$L22</f>
        <v>#N/A</v>
      </c>
    </row>
    <row r="262" spans="1:14" x14ac:dyDescent="0.35">
      <c r="A262" t="str">
        <f t="shared" si="18"/>
        <v>Nov</v>
      </c>
      <c r="B262" s="9">
        <f>DATE(2018, MONTH(DATEVALUE('[1]2019 NSRS'!$L$2&amp;" 1")), 1)</f>
        <v>43405</v>
      </c>
      <c r="C262" s="9" t="str">
        <f t="shared" si="20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NSRS'!$N23</f>
        <v>1294</v>
      </c>
      <c r="H262" s="4">
        <f>'2021 NSRS'!$R23</f>
        <v>5053</v>
      </c>
      <c r="I262" s="4"/>
      <c r="J262" s="4"/>
      <c r="K262" s="4" t="e">
        <f t="shared" si="19"/>
        <v>#N/A</v>
      </c>
      <c r="L262" s="11">
        <f>'2022 NSRS (Dec 2020 Method)'!$L23</f>
        <v>0</v>
      </c>
      <c r="M262" s="11" t="e">
        <f>'2022 NSRS (6500 Method)'!$L23</f>
        <v>#N/A</v>
      </c>
      <c r="N262" s="11" t="e">
        <f>'2022 NSRS (Proposed)'!$L23</f>
        <v>#N/A</v>
      </c>
    </row>
    <row r="263" spans="1:14" x14ac:dyDescent="0.35">
      <c r="A263" t="str">
        <f t="shared" si="18"/>
        <v>Nov</v>
      </c>
      <c r="B263" s="9">
        <f>DATE(2018, MONTH(DATEVALUE('[1]2019 NSRS'!$L$2&amp;" 1")), 1)</f>
        <v>43405</v>
      </c>
      <c r="C263" s="9" t="str">
        <f t="shared" si="20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NSRS'!$N24</f>
        <v>1294</v>
      </c>
      <c r="H263" s="4">
        <f>'2021 NSRS'!$R24</f>
        <v>5057</v>
      </c>
      <c r="I263" s="4"/>
      <c r="J263" s="4"/>
      <c r="K263" s="4" t="e">
        <f t="shared" si="19"/>
        <v>#N/A</v>
      </c>
      <c r="L263" s="11">
        <f>'2022 NSRS (Dec 2020 Method)'!$L24</f>
        <v>0</v>
      </c>
      <c r="M263" s="11" t="e">
        <f>'2022 NSRS (6500 Method)'!$L24</f>
        <v>#N/A</v>
      </c>
      <c r="N263" s="11" t="e">
        <f>'2022 NSRS (Proposed)'!$L24</f>
        <v>#N/A</v>
      </c>
    </row>
    <row r="264" spans="1:14" x14ac:dyDescent="0.35">
      <c r="A264" t="str">
        <f t="shared" si="18"/>
        <v>Nov</v>
      </c>
      <c r="B264" s="9">
        <f>DATE(2018, MONTH(DATEVALUE('[1]2019 NSRS'!$L$2&amp;" 1")), 1)</f>
        <v>43405</v>
      </c>
      <c r="C264" s="9" t="str">
        <f t="shared" si="20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NSRS'!$N25</f>
        <v>1268</v>
      </c>
      <c r="H264" s="4">
        <f>'2021 NSRS'!$R25</f>
        <v>5050</v>
      </c>
      <c r="I264" s="4"/>
      <c r="J264" s="4"/>
      <c r="K264" s="4" t="e">
        <f t="shared" si="19"/>
        <v>#N/A</v>
      </c>
      <c r="L264" s="11">
        <f>'2022 NSRS (Dec 2020 Method)'!$L25</f>
        <v>0</v>
      </c>
      <c r="M264" s="11" t="e">
        <f>'2022 NSRS (6500 Method)'!$L25</f>
        <v>#N/A</v>
      </c>
      <c r="N264" s="11" t="e">
        <f>'2022 NSRS (Proposed)'!$L25</f>
        <v>#N/A</v>
      </c>
    </row>
    <row r="265" spans="1:14" x14ac:dyDescent="0.35">
      <c r="A265" t="str">
        <f t="shared" si="18"/>
        <v>Nov</v>
      </c>
      <c r="B265" s="9">
        <f>DATE(2018, MONTH(DATEVALUE('[1]2019 NSRS'!$L$2&amp;" 1")), 1)</f>
        <v>43405</v>
      </c>
      <c r="C265" s="9" t="str">
        <f t="shared" si="20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NSRS'!$N26</f>
        <v>1268</v>
      </c>
      <c r="H265" s="4">
        <f>'2021 NSRS'!$R26</f>
        <v>5014</v>
      </c>
      <c r="I265" s="4"/>
      <c r="J265" s="4"/>
      <c r="K265" s="4" t="e">
        <f t="shared" si="19"/>
        <v>#N/A</v>
      </c>
      <c r="L265" s="11">
        <f>'2022 NSRS (Dec 2020 Method)'!$L26</f>
        <v>0</v>
      </c>
      <c r="M265" s="11" t="e">
        <f>'2022 NSRS (6500 Method)'!$L26</f>
        <v>#N/A</v>
      </c>
      <c r="N265" s="11" t="e">
        <f>'2022 NSRS (Proposed)'!$L26</f>
        <v>#N/A</v>
      </c>
    </row>
    <row r="266" spans="1:14" x14ac:dyDescent="0.35">
      <c r="A266" t="str">
        <f t="shared" ref="A266:A289" si="21">TEXT(B266, "mmm")</f>
        <v>Dec</v>
      </c>
      <c r="B266" s="9">
        <f>DATE(2018, MONTH(DATEVALUE('[1]2019 NSRS'!$M$2&amp;" 1")), 1)</f>
        <v>43435</v>
      </c>
      <c r="C266" s="9" t="str">
        <f t="shared" si="20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NSRS'!$O3</f>
        <v>1047</v>
      </c>
      <c r="H266" s="4">
        <f>'2021 NSRS'!$S3</f>
        <v>5052</v>
      </c>
      <c r="I266" s="4"/>
      <c r="J266" s="4"/>
      <c r="K266" s="4" t="e">
        <f t="shared" si="19"/>
        <v>#N/A</v>
      </c>
      <c r="L266" s="11">
        <f>'2022 NSRS (Dec 2020 Method)'!$M3</f>
        <v>0</v>
      </c>
      <c r="M266" s="11" t="e">
        <f>'2022 NSRS (6500 Method)'!$M3</f>
        <v>#N/A</v>
      </c>
      <c r="N266" s="11" t="e">
        <f>'2022 NSRS (Proposed)'!$M3</f>
        <v>#N/A</v>
      </c>
    </row>
    <row r="267" spans="1:14" x14ac:dyDescent="0.35">
      <c r="A267" t="str">
        <f t="shared" si="21"/>
        <v>Dec</v>
      </c>
      <c r="B267" s="9">
        <f>DATE(2018, MONTH(DATEVALUE('[1]2019 NSRS'!$M$2&amp;" 1")), 1)</f>
        <v>43435</v>
      </c>
      <c r="C267" s="9" t="str">
        <f t="shared" si="20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NSRS'!$O4</f>
        <v>1047</v>
      </c>
      <c r="H267" s="4">
        <f>'2021 NSRS'!$S4</f>
        <v>5016</v>
      </c>
      <c r="I267" s="4"/>
      <c r="J267" s="4"/>
      <c r="K267" s="4" t="e">
        <f t="shared" si="19"/>
        <v>#N/A</v>
      </c>
      <c r="L267" s="11">
        <f>'2022 NSRS (Dec 2020 Method)'!$M4</f>
        <v>0</v>
      </c>
      <c r="M267" s="11" t="e">
        <f>'2022 NSRS (6500 Method)'!$M4</f>
        <v>#N/A</v>
      </c>
      <c r="N267" s="11" t="e">
        <f>'2022 NSRS (Proposed)'!$M4</f>
        <v>#N/A</v>
      </c>
    </row>
    <row r="268" spans="1:14" x14ac:dyDescent="0.35">
      <c r="A268" t="str">
        <f t="shared" si="21"/>
        <v>Dec</v>
      </c>
      <c r="B268" s="9">
        <f>DATE(2018, MONTH(DATEVALUE('[1]2019 NSRS'!$M$2&amp;" 1")), 1)</f>
        <v>43435</v>
      </c>
      <c r="C268" s="9" t="str">
        <f t="shared" si="20"/>
        <v>b. HE3-6</v>
      </c>
      <c r="D268">
        <v>3</v>
      </c>
      <c r="E268" t="s">
        <v>15</v>
      </c>
      <c r="F268" s="4">
        <f>'2020 NSRS'!$M5</f>
        <v>1345</v>
      </c>
      <c r="G268" s="4">
        <f>'2021 NSRS'!$O5</f>
        <v>1292</v>
      </c>
      <c r="H268" s="4">
        <f>'2021 NSRS'!$S5</f>
        <v>5020</v>
      </c>
      <c r="I268" s="4"/>
      <c r="J268" s="4"/>
      <c r="K268" s="4" t="e">
        <f t="shared" si="19"/>
        <v>#N/A</v>
      </c>
      <c r="L268" s="11">
        <f>'2022 NSRS (Dec 2020 Method)'!$M5</f>
        <v>0</v>
      </c>
      <c r="M268" s="11" t="e">
        <f>'2022 NSRS (6500 Method)'!$M5</f>
        <v>#N/A</v>
      </c>
      <c r="N268" s="11" t="e">
        <f>'2022 NSRS (Proposed)'!$M5</f>
        <v>#N/A</v>
      </c>
    </row>
    <row r="269" spans="1:14" x14ac:dyDescent="0.35">
      <c r="A269" t="str">
        <f t="shared" si="21"/>
        <v>Dec</v>
      </c>
      <c r="B269" s="9">
        <f>DATE(2018, MONTH(DATEVALUE('[1]2019 NSRS'!$M$2&amp;" 1")), 1)</f>
        <v>43435</v>
      </c>
      <c r="C269" s="9" t="str">
        <f t="shared" si="20"/>
        <v>b. HE3-6</v>
      </c>
      <c r="D269">
        <v>4</v>
      </c>
      <c r="E269" t="s">
        <v>15</v>
      </c>
      <c r="F269" s="4">
        <f>'2020 NSRS'!$M6</f>
        <v>1345</v>
      </c>
      <c r="G269" s="4">
        <f>'2021 NSRS'!$O6</f>
        <v>1292</v>
      </c>
      <c r="H269" s="4">
        <f>'2021 NSRS'!$S6</f>
        <v>4967</v>
      </c>
      <c r="I269" s="4"/>
      <c r="J269" s="4"/>
      <c r="K269" s="4" t="e">
        <f t="shared" si="19"/>
        <v>#N/A</v>
      </c>
      <c r="L269" s="11">
        <f>'2022 NSRS (Dec 2020 Method)'!$M6</f>
        <v>0</v>
      </c>
      <c r="M269" s="11" t="e">
        <f>'2022 NSRS (6500 Method)'!$M6</f>
        <v>#N/A</v>
      </c>
      <c r="N269" s="11" t="e">
        <f>'2022 NSRS (Proposed)'!$M6</f>
        <v>#N/A</v>
      </c>
    </row>
    <row r="270" spans="1:14" x14ac:dyDescent="0.35">
      <c r="A270" t="str">
        <f t="shared" si="21"/>
        <v>Dec</v>
      </c>
      <c r="B270" s="9">
        <f>DATE(2018, MONTH(DATEVALUE('[1]2019 NSRS'!$M$2&amp;" 1")), 1)</f>
        <v>43435</v>
      </c>
      <c r="C270" s="9" t="str">
        <f t="shared" si="20"/>
        <v>b. HE3-6</v>
      </c>
      <c r="D270">
        <v>5</v>
      </c>
      <c r="E270" t="s">
        <v>15</v>
      </c>
      <c r="F270" s="4">
        <f>'2020 NSRS'!$M7</f>
        <v>1345</v>
      </c>
      <c r="G270" s="4">
        <f>'2021 NSRS'!$O7</f>
        <v>1292</v>
      </c>
      <c r="H270" s="4">
        <f>'2021 NSRS'!$S7</f>
        <v>4882</v>
      </c>
      <c r="I270" s="4"/>
      <c r="J270" s="4"/>
      <c r="K270" s="4" t="e">
        <f t="shared" si="19"/>
        <v>#N/A</v>
      </c>
      <c r="L270" s="11">
        <f>'2022 NSRS (Dec 2020 Method)'!$M7</f>
        <v>0</v>
      </c>
      <c r="M270" s="11" t="e">
        <f>'2022 NSRS (6500 Method)'!$M7</f>
        <v>#N/A</v>
      </c>
      <c r="N270" s="11" t="e">
        <f>'2022 NSRS (Proposed)'!$M7</f>
        <v>#N/A</v>
      </c>
    </row>
    <row r="271" spans="1:14" x14ac:dyDescent="0.35">
      <c r="A271" t="str">
        <f t="shared" si="21"/>
        <v>Dec</v>
      </c>
      <c r="B271" s="9">
        <f>DATE(2018, MONTH(DATEVALUE('[1]2019 NSRS'!$M$2&amp;" 1")), 1)</f>
        <v>43435</v>
      </c>
      <c r="C271" s="9" t="str">
        <f t="shared" si="20"/>
        <v>b. HE3-6</v>
      </c>
      <c r="D271">
        <v>6</v>
      </c>
      <c r="E271" t="s">
        <v>15</v>
      </c>
      <c r="F271" s="4">
        <f>'2020 NSRS'!$M8</f>
        <v>1345</v>
      </c>
      <c r="G271" s="4">
        <f>'2021 NSRS'!$O8</f>
        <v>1292</v>
      </c>
      <c r="H271" s="4">
        <f>'2021 NSRS'!$S8</f>
        <v>4694</v>
      </c>
      <c r="I271" s="4"/>
      <c r="J271" s="4"/>
      <c r="K271" s="4" t="e">
        <f t="shared" si="19"/>
        <v>#N/A</v>
      </c>
      <c r="L271" s="11">
        <f>'2022 NSRS (Dec 2020 Method)'!$M8</f>
        <v>0</v>
      </c>
      <c r="M271" s="11" t="e">
        <f>'2022 NSRS (6500 Method)'!$M8</f>
        <v>#N/A</v>
      </c>
      <c r="N271" s="11" t="e">
        <f>'2022 NSRS (Proposed)'!$M8</f>
        <v>#N/A</v>
      </c>
    </row>
    <row r="272" spans="1:14" x14ac:dyDescent="0.35">
      <c r="A272" t="str">
        <f t="shared" si="21"/>
        <v>Dec</v>
      </c>
      <c r="B272" s="9">
        <f>DATE(2018, MONTH(DATEVALUE('[1]2019 NSRS'!$M$2&amp;" 1")), 1)</f>
        <v>43435</v>
      </c>
      <c r="C272" s="9" t="str">
        <f t="shared" si="20"/>
        <v>c. HE7-10</v>
      </c>
      <c r="D272">
        <v>7</v>
      </c>
      <c r="E272" t="s">
        <v>15</v>
      </c>
      <c r="F272" s="4">
        <f>'2020 NSRS'!$M9</f>
        <v>1818</v>
      </c>
      <c r="G272" s="4">
        <f>'2021 NSRS'!$O9</f>
        <v>1873</v>
      </c>
      <c r="H272" s="4">
        <f>'2021 NSRS'!$S9</f>
        <v>4617</v>
      </c>
      <c r="I272" s="4"/>
      <c r="J272" s="4"/>
      <c r="K272" s="4" t="e">
        <f t="shared" si="19"/>
        <v>#N/A</v>
      </c>
      <c r="L272" s="11">
        <f>'2022 NSRS (Dec 2020 Method)'!$M9</f>
        <v>0</v>
      </c>
      <c r="M272" s="11" t="e">
        <f>'2022 NSRS (6500 Method)'!$M9</f>
        <v>#N/A</v>
      </c>
      <c r="N272" s="11" t="e">
        <f>'2022 NSRS (Proposed)'!$M9</f>
        <v>#N/A</v>
      </c>
    </row>
    <row r="273" spans="1:14" x14ac:dyDescent="0.35">
      <c r="A273" t="str">
        <f t="shared" si="21"/>
        <v>Dec</v>
      </c>
      <c r="B273" s="9">
        <f>DATE(2018, MONTH(DATEVALUE('[1]2019 NSRS'!$M$2&amp;" 1")), 1)</f>
        <v>43435</v>
      </c>
      <c r="C273" s="9" t="str">
        <f t="shared" si="20"/>
        <v>c. HE7-10</v>
      </c>
      <c r="D273">
        <v>8</v>
      </c>
      <c r="E273" t="s">
        <v>15</v>
      </c>
      <c r="F273" s="4">
        <f>'2020 NSRS'!$M10</f>
        <v>1818</v>
      </c>
      <c r="G273" s="4">
        <f>'2021 NSRS'!$O10</f>
        <v>1873</v>
      </c>
      <c r="H273" s="4">
        <f>'2021 NSRS'!$S10</f>
        <v>4899</v>
      </c>
      <c r="I273" s="4"/>
      <c r="J273" s="4"/>
      <c r="K273" s="4" t="e">
        <f t="shared" si="19"/>
        <v>#N/A</v>
      </c>
      <c r="L273" s="11">
        <f>'2022 NSRS (Dec 2020 Method)'!$M10</f>
        <v>0</v>
      </c>
      <c r="M273" s="11" t="e">
        <f>'2022 NSRS (6500 Method)'!$M10</f>
        <v>#N/A</v>
      </c>
      <c r="N273" s="11" t="e">
        <f>'2022 NSRS (Proposed)'!$M10</f>
        <v>#N/A</v>
      </c>
    </row>
    <row r="274" spans="1:14" x14ac:dyDescent="0.35">
      <c r="A274" t="str">
        <f t="shared" si="21"/>
        <v>Dec</v>
      </c>
      <c r="B274" s="9">
        <f>DATE(2018, MONTH(DATEVALUE('[1]2019 NSRS'!$M$2&amp;" 1")), 1)</f>
        <v>43435</v>
      </c>
      <c r="C274" s="9" t="str">
        <f t="shared" si="20"/>
        <v>c. HE7-10</v>
      </c>
      <c r="D274">
        <v>9</v>
      </c>
      <c r="E274" t="s">
        <v>15</v>
      </c>
      <c r="F274" s="4">
        <f>'2020 NSRS'!$M11</f>
        <v>1818</v>
      </c>
      <c r="G274" s="4">
        <f>'2021 NSRS'!$O11</f>
        <v>1873</v>
      </c>
      <c r="H274" s="4">
        <f>'2021 NSRS'!$S11</f>
        <v>4941</v>
      </c>
      <c r="I274" s="4"/>
      <c r="J274" s="4"/>
      <c r="K274" s="4" t="e">
        <f t="shared" si="19"/>
        <v>#N/A</v>
      </c>
      <c r="L274" s="11">
        <f>'2022 NSRS (Dec 2020 Method)'!$M11</f>
        <v>0</v>
      </c>
      <c r="M274" s="11" t="e">
        <f>'2022 NSRS (6500 Method)'!$M11</f>
        <v>#N/A</v>
      </c>
      <c r="N274" s="11" t="e">
        <f>'2022 NSRS (Proposed)'!$M11</f>
        <v>#N/A</v>
      </c>
    </row>
    <row r="275" spans="1:14" x14ac:dyDescent="0.35">
      <c r="A275" t="str">
        <f t="shared" si="21"/>
        <v>Dec</v>
      </c>
      <c r="B275" s="9">
        <f>DATE(2018, MONTH(DATEVALUE('[1]2019 NSRS'!$M$2&amp;" 1")), 1)</f>
        <v>43435</v>
      </c>
      <c r="C275" s="9" t="str">
        <f t="shared" si="20"/>
        <v>c. HE7-10</v>
      </c>
      <c r="D275">
        <v>10</v>
      </c>
      <c r="E275" t="s">
        <v>15</v>
      </c>
      <c r="F275" s="4">
        <f>'2020 NSRS'!$M12</f>
        <v>1818</v>
      </c>
      <c r="G275" s="4">
        <f>'2021 NSRS'!$O12</f>
        <v>1873</v>
      </c>
      <c r="H275" s="4">
        <f>'2021 NSRS'!$S12</f>
        <v>4931</v>
      </c>
      <c r="I275" s="4"/>
      <c r="J275" s="4"/>
      <c r="K275" s="4" t="e">
        <f t="shared" si="19"/>
        <v>#N/A</v>
      </c>
      <c r="L275" s="11">
        <f>'2022 NSRS (Dec 2020 Method)'!$M12</f>
        <v>0</v>
      </c>
      <c r="M275" s="11" t="e">
        <f>'2022 NSRS (6500 Method)'!$M12</f>
        <v>#N/A</v>
      </c>
      <c r="N275" s="11" t="e">
        <f>'2022 NSRS (Proposed)'!$M12</f>
        <v>#N/A</v>
      </c>
    </row>
    <row r="276" spans="1:14" x14ac:dyDescent="0.35">
      <c r="A276" t="str">
        <f t="shared" si="21"/>
        <v>Dec</v>
      </c>
      <c r="B276" s="9">
        <f>DATE(2018, MONTH(DATEVALUE('[1]2019 NSRS'!$M$2&amp;" 1")), 1)</f>
        <v>43435</v>
      </c>
      <c r="C276" s="9" t="str">
        <f t="shared" si="20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NSRS'!$O13</f>
        <v>1637</v>
      </c>
      <c r="H276" s="4">
        <f>'2021 NSRS'!$S13</f>
        <v>4851</v>
      </c>
      <c r="I276" s="4"/>
      <c r="J276" s="4"/>
      <c r="K276" s="4" t="e">
        <f t="shared" si="19"/>
        <v>#N/A</v>
      </c>
      <c r="L276" s="11">
        <f>'2022 NSRS (Dec 2020 Method)'!$M13</f>
        <v>0</v>
      </c>
      <c r="M276" s="11" t="e">
        <f>'2022 NSRS (6500 Method)'!$M13</f>
        <v>#N/A</v>
      </c>
      <c r="N276" s="11" t="e">
        <f>'2022 NSRS (Proposed)'!$M13</f>
        <v>#N/A</v>
      </c>
    </row>
    <row r="277" spans="1:14" x14ac:dyDescent="0.35">
      <c r="A277" t="str">
        <f t="shared" si="21"/>
        <v>Dec</v>
      </c>
      <c r="B277" s="9">
        <f>DATE(2018, MONTH(DATEVALUE('[1]2019 NSRS'!$M$2&amp;" 1")), 1)</f>
        <v>43435</v>
      </c>
      <c r="C277" s="9" t="str">
        <f t="shared" si="20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NSRS'!$O14</f>
        <v>1637</v>
      </c>
      <c r="H277" s="4">
        <f>'2021 NSRS'!$S14</f>
        <v>4871</v>
      </c>
      <c r="I277" s="4"/>
      <c r="J277" s="4"/>
      <c r="K277" s="4" t="e">
        <f t="shared" si="19"/>
        <v>#N/A</v>
      </c>
      <c r="L277" s="11">
        <f>'2022 NSRS (Dec 2020 Method)'!$M14</f>
        <v>0</v>
      </c>
      <c r="M277" s="11" t="e">
        <f>'2022 NSRS (6500 Method)'!$M14</f>
        <v>#N/A</v>
      </c>
      <c r="N277" s="11" t="e">
        <f>'2022 NSRS (Proposed)'!$M14</f>
        <v>#N/A</v>
      </c>
    </row>
    <row r="278" spans="1:14" x14ac:dyDescent="0.35">
      <c r="A278" t="str">
        <f t="shared" si="21"/>
        <v>Dec</v>
      </c>
      <c r="B278" s="9">
        <f>DATE(2018, MONTH(DATEVALUE('[1]2019 NSRS'!$M$2&amp;" 1")), 1)</f>
        <v>43435</v>
      </c>
      <c r="C278" s="9" t="str">
        <f t="shared" si="20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NSRS'!$O15</f>
        <v>1637</v>
      </c>
      <c r="H278" s="4">
        <f>'2021 NSRS'!$S15</f>
        <v>4918</v>
      </c>
      <c r="I278" s="4"/>
      <c r="J278" s="4"/>
      <c r="K278" s="4" t="e">
        <f t="shared" si="19"/>
        <v>#N/A</v>
      </c>
      <c r="L278" s="11">
        <f>'2022 NSRS (Dec 2020 Method)'!$M15</f>
        <v>0</v>
      </c>
      <c r="M278" s="11" t="e">
        <f>'2022 NSRS (6500 Method)'!$M15</f>
        <v>#N/A</v>
      </c>
      <c r="N278" s="11" t="e">
        <f>'2022 NSRS (Proposed)'!$M15</f>
        <v>#N/A</v>
      </c>
    </row>
    <row r="279" spans="1:14" x14ac:dyDescent="0.35">
      <c r="A279" t="str">
        <f t="shared" si="21"/>
        <v>Dec</v>
      </c>
      <c r="B279" s="9">
        <f>DATE(2018, MONTH(DATEVALUE('[1]2019 NSRS'!$M$2&amp;" 1")), 1)</f>
        <v>43435</v>
      </c>
      <c r="C279" s="9" t="str">
        <f t="shared" si="20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NSRS'!$O16</f>
        <v>1637</v>
      </c>
      <c r="H279" s="4">
        <f>'2021 NSRS'!$S16</f>
        <v>4906</v>
      </c>
      <c r="I279" s="4"/>
      <c r="J279" s="4"/>
      <c r="K279" s="4" t="e">
        <f t="shared" si="19"/>
        <v>#N/A</v>
      </c>
      <c r="L279" s="11">
        <f>'2022 NSRS (Dec 2020 Method)'!$M16</f>
        <v>0</v>
      </c>
      <c r="M279" s="11" t="e">
        <f>'2022 NSRS (6500 Method)'!$M16</f>
        <v>#N/A</v>
      </c>
      <c r="N279" s="11" t="e">
        <f>'2022 NSRS (Proposed)'!$M16</f>
        <v>#N/A</v>
      </c>
    </row>
    <row r="280" spans="1:14" x14ac:dyDescent="0.35">
      <c r="A280" t="str">
        <f t="shared" si="21"/>
        <v>Dec</v>
      </c>
      <c r="B280" s="9">
        <f>DATE(2018, MONTH(DATEVALUE('[1]2019 NSRS'!$M$2&amp;" 1")), 1)</f>
        <v>43435</v>
      </c>
      <c r="C280" s="9" t="str">
        <f t="shared" si="20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NSRS'!$O17</f>
        <v>1936</v>
      </c>
      <c r="H280" s="4">
        <f>'2021 NSRS'!$S17</f>
        <v>4891</v>
      </c>
      <c r="I280" s="4"/>
      <c r="J280" s="4"/>
      <c r="K280" s="4" t="e">
        <f t="shared" si="19"/>
        <v>#N/A</v>
      </c>
      <c r="L280" s="11">
        <f>'2022 NSRS (Dec 2020 Method)'!$M17</f>
        <v>0</v>
      </c>
      <c r="M280" s="11" t="e">
        <f>'2022 NSRS (6500 Method)'!$M17</f>
        <v>#N/A</v>
      </c>
      <c r="N280" s="11" t="e">
        <f>'2022 NSRS (Proposed)'!$M17</f>
        <v>#N/A</v>
      </c>
    </row>
    <row r="281" spans="1:14" x14ac:dyDescent="0.35">
      <c r="A281" t="str">
        <f t="shared" si="21"/>
        <v>Dec</v>
      </c>
      <c r="B281" s="9">
        <f>DATE(2018, MONTH(DATEVALUE('[1]2019 NSRS'!$M$2&amp;" 1")), 1)</f>
        <v>43435</v>
      </c>
      <c r="C281" s="9" t="str">
        <f t="shared" si="20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NSRS'!$O18</f>
        <v>1936</v>
      </c>
      <c r="H281" s="4">
        <f>'2021 NSRS'!$S18</f>
        <v>4895</v>
      </c>
      <c r="I281" s="4"/>
      <c r="J281" s="4"/>
      <c r="K281" s="4" t="e">
        <f t="shared" si="19"/>
        <v>#N/A</v>
      </c>
      <c r="L281" s="11">
        <f>'2022 NSRS (Dec 2020 Method)'!$M18</f>
        <v>0</v>
      </c>
      <c r="M281" s="11" t="e">
        <f>'2022 NSRS (6500 Method)'!$M18</f>
        <v>#N/A</v>
      </c>
      <c r="N281" s="11" t="e">
        <f>'2022 NSRS (Proposed)'!$M18</f>
        <v>#N/A</v>
      </c>
    </row>
    <row r="282" spans="1:14" x14ac:dyDescent="0.35">
      <c r="A282" t="str">
        <f t="shared" si="21"/>
        <v>Dec</v>
      </c>
      <c r="B282" s="9">
        <f>DATE(2018, MONTH(DATEVALUE('[1]2019 NSRS'!$M$2&amp;" 1")), 1)</f>
        <v>43435</v>
      </c>
      <c r="C282" s="9" t="str">
        <f t="shared" si="20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NSRS'!$O19</f>
        <v>1936</v>
      </c>
      <c r="H282" s="4">
        <f>'2021 NSRS'!$S19</f>
        <v>4724</v>
      </c>
      <c r="I282" s="4"/>
      <c r="J282" s="4"/>
      <c r="K282" s="4" t="e">
        <f t="shared" si="19"/>
        <v>#N/A</v>
      </c>
      <c r="L282" s="11">
        <f>'2022 NSRS (Dec 2020 Method)'!$M19</f>
        <v>0</v>
      </c>
      <c r="M282" s="11" t="e">
        <f>'2022 NSRS (6500 Method)'!$M19</f>
        <v>#N/A</v>
      </c>
      <c r="N282" s="11" t="e">
        <f>'2022 NSRS (Proposed)'!$M19</f>
        <v>#N/A</v>
      </c>
    </row>
    <row r="283" spans="1:14" x14ac:dyDescent="0.35">
      <c r="A283" t="str">
        <f t="shared" si="21"/>
        <v>Dec</v>
      </c>
      <c r="B283" s="9">
        <f>DATE(2018, MONTH(DATEVALUE('[1]2019 NSRS'!$M$2&amp;" 1")), 1)</f>
        <v>43435</v>
      </c>
      <c r="C283" s="9" t="str">
        <f t="shared" si="20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NSRS'!$O20</f>
        <v>1936</v>
      </c>
      <c r="H283" s="4">
        <f>'2021 NSRS'!$S20</f>
        <v>4643</v>
      </c>
      <c r="I283" s="4"/>
      <c r="J283" s="4"/>
      <c r="K283" s="4" t="e">
        <f t="shared" si="19"/>
        <v>#N/A</v>
      </c>
      <c r="L283" s="11">
        <f>'2022 NSRS (Dec 2020 Method)'!$M20</f>
        <v>0</v>
      </c>
      <c r="M283" s="11" t="e">
        <f>'2022 NSRS (6500 Method)'!$M20</f>
        <v>#N/A</v>
      </c>
      <c r="N283" s="11" t="e">
        <f>'2022 NSRS (Proposed)'!$M20</f>
        <v>#N/A</v>
      </c>
    </row>
    <row r="284" spans="1:14" x14ac:dyDescent="0.35">
      <c r="A284" t="str">
        <f t="shared" si="21"/>
        <v>Dec</v>
      </c>
      <c r="B284" s="9">
        <f>DATE(2018, MONTH(DATEVALUE('[1]2019 NSRS'!$M$2&amp;" 1")), 1)</f>
        <v>43435</v>
      </c>
      <c r="C284" s="9" t="str">
        <f t="shared" si="20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NSRS'!$O21</f>
        <v>1281</v>
      </c>
      <c r="H284" s="4">
        <f>'2021 NSRS'!$S21</f>
        <v>4921</v>
      </c>
      <c r="I284" s="4"/>
      <c r="J284" s="4"/>
      <c r="K284" s="4" t="e">
        <f t="shared" si="19"/>
        <v>#N/A</v>
      </c>
      <c r="L284" s="11">
        <f>'2022 NSRS (Dec 2020 Method)'!$M21</f>
        <v>0</v>
      </c>
      <c r="M284" s="11" t="e">
        <f>'2022 NSRS (6500 Method)'!$M21</f>
        <v>#N/A</v>
      </c>
      <c r="N284" s="11" t="e">
        <f>'2022 NSRS (Proposed)'!$M21</f>
        <v>#N/A</v>
      </c>
    </row>
    <row r="285" spans="1:14" x14ac:dyDescent="0.35">
      <c r="A285" t="str">
        <f t="shared" si="21"/>
        <v>Dec</v>
      </c>
      <c r="B285" s="9">
        <f>DATE(2018, MONTH(DATEVALUE('[1]2019 NSRS'!$M$2&amp;" 1")), 1)</f>
        <v>43435</v>
      </c>
      <c r="C285" s="9" t="str">
        <f t="shared" si="20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NSRS'!$O22</f>
        <v>1281</v>
      </c>
      <c r="H285" s="4">
        <f>'2021 NSRS'!$S22</f>
        <v>5022</v>
      </c>
      <c r="I285" s="4"/>
      <c r="J285" s="4"/>
      <c r="K285" s="4" t="e">
        <f t="shared" si="19"/>
        <v>#N/A</v>
      </c>
      <c r="L285" s="11">
        <f>'2022 NSRS (Dec 2020 Method)'!$M22</f>
        <v>0</v>
      </c>
      <c r="M285" s="11" t="e">
        <f>'2022 NSRS (6500 Method)'!$M22</f>
        <v>#N/A</v>
      </c>
      <c r="N285" s="11" t="e">
        <f>'2022 NSRS (Proposed)'!$M22</f>
        <v>#N/A</v>
      </c>
    </row>
    <row r="286" spans="1:14" x14ac:dyDescent="0.35">
      <c r="A286" t="str">
        <f t="shared" si="21"/>
        <v>Dec</v>
      </c>
      <c r="B286" s="9">
        <f>DATE(2018, MONTH(DATEVALUE('[1]2019 NSRS'!$M$2&amp;" 1")), 1)</f>
        <v>43435</v>
      </c>
      <c r="C286" s="9" t="str">
        <f t="shared" si="20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NSRS'!$O23</f>
        <v>1281</v>
      </c>
      <c r="H286" s="4">
        <f>'2021 NSRS'!$S23</f>
        <v>5062</v>
      </c>
      <c r="I286" s="4"/>
      <c r="J286" s="4"/>
      <c r="K286" s="4" t="e">
        <f t="shared" si="19"/>
        <v>#N/A</v>
      </c>
      <c r="L286" s="11">
        <f>'2022 NSRS (Dec 2020 Method)'!$M23</f>
        <v>0</v>
      </c>
      <c r="M286" s="11" t="e">
        <f>'2022 NSRS (6500 Method)'!$M23</f>
        <v>#N/A</v>
      </c>
      <c r="N286" s="11" t="e">
        <f>'2022 NSRS (Proposed)'!$M23</f>
        <v>#N/A</v>
      </c>
    </row>
    <row r="287" spans="1:14" x14ac:dyDescent="0.35">
      <c r="A287" t="str">
        <f t="shared" si="21"/>
        <v>Dec</v>
      </c>
      <c r="B287" s="9">
        <f>DATE(2018, MONTH(DATEVALUE('[1]2019 NSRS'!$M$2&amp;" 1")), 1)</f>
        <v>43435</v>
      </c>
      <c r="C287" s="9" t="str">
        <f t="shared" si="20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NSRS'!$O24</f>
        <v>1281</v>
      </c>
      <c r="H287" s="4">
        <f>'2021 NSRS'!$S24</f>
        <v>5057</v>
      </c>
      <c r="I287" s="4"/>
      <c r="J287" s="4"/>
      <c r="K287" s="4" t="e">
        <f t="shared" si="19"/>
        <v>#N/A</v>
      </c>
      <c r="L287" s="11">
        <f>'2022 NSRS (Dec 2020 Method)'!$M24</f>
        <v>0</v>
      </c>
      <c r="M287" s="11" t="e">
        <f>'2022 NSRS (6500 Method)'!$M24</f>
        <v>#N/A</v>
      </c>
      <c r="N287" s="11" t="e">
        <f>'2022 NSRS (Proposed)'!$M24</f>
        <v>#N/A</v>
      </c>
    </row>
    <row r="288" spans="1:14" x14ac:dyDescent="0.35">
      <c r="A288" t="str">
        <f t="shared" si="21"/>
        <v>Dec</v>
      </c>
      <c r="B288" s="9">
        <f>DATE(2018, MONTH(DATEVALUE('[1]2019 NSRS'!$M$2&amp;" 1")), 1)</f>
        <v>43435</v>
      </c>
      <c r="C288" s="9" t="str">
        <f t="shared" si="20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NSRS'!$O25</f>
        <v>1047</v>
      </c>
      <c r="H288" s="4">
        <f>'2021 NSRS'!$S25</f>
        <v>5073</v>
      </c>
      <c r="I288" s="4"/>
      <c r="J288" s="4"/>
      <c r="K288" s="4" t="e">
        <f t="shared" si="19"/>
        <v>#N/A</v>
      </c>
      <c r="L288" s="11">
        <f>'2022 NSRS (Dec 2020 Method)'!$M25</f>
        <v>0</v>
      </c>
      <c r="M288" s="11" t="e">
        <f>'2022 NSRS (6500 Method)'!$M25</f>
        <v>#N/A</v>
      </c>
      <c r="N288" s="11" t="e">
        <f>'2022 NSRS (Proposed)'!$M25</f>
        <v>#N/A</v>
      </c>
    </row>
    <row r="289" spans="1:14" x14ac:dyDescent="0.35">
      <c r="A289" t="str">
        <f t="shared" si="21"/>
        <v>Dec</v>
      </c>
      <c r="B289" s="9">
        <f>DATE(2018, MONTH(DATEVALUE('[1]2019 NSRS'!$M$2&amp;" 1")), 1)</f>
        <v>43435</v>
      </c>
      <c r="C289" s="9" t="str">
        <f t="shared" si="20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NSRS'!$O26</f>
        <v>1047</v>
      </c>
      <c r="H289" s="4">
        <f>'2021 NSRS'!$S26</f>
        <v>5081</v>
      </c>
      <c r="I289" s="4"/>
      <c r="J289" s="4"/>
      <c r="K289" s="4" t="e">
        <f t="shared" si="19"/>
        <v>#N/A</v>
      </c>
      <c r="L289" s="11">
        <f>'2022 NSRS (Dec 2020 Method)'!$M26</f>
        <v>0</v>
      </c>
      <c r="M289" s="11" t="e">
        <f>'2022 NSRS (6500 Method)'!$M26</f>
        <v>#N/A</v>
      </c>
      <c r="N289" s="11" t="e">
        <f>'2022 NSRS (Proposed)'!$M26</f>
        <v>#N/A</v>
      </c>
    </row>
  </sheetData>
  <autoFilter ref="A1:N289" xr:uid="{F707C7ED-1C9A-49C9-8E9F-D0784FB8CEB2}"/>
  <pageMargins left="0.7" right="0.7" top="0.75" bottom="0.75" header="0.3" footer="0.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1188-0DC7-4D9C-8957-97075AB14AB5}">
  <dimension ref="A1:M11"/>
  <sheetViews>
    <sheetView workbookViewId="0">
      <selection activeCell="A8" sqref="A8:M11"/>
    </sheetView>
  </sheetViews>
  <sheetFormatPr defaultRowHeight="14.5" x14ac:dyDescent="0.35"/>
  <cols>
    <col min="1" max="1" width="25.1796875" customWidth="1"/>
  </cols>
  <sheetData>
    <row r="1" spans="1:13" ht="55.5" x14ac:dyDescent="0.45">
      <c r="A1" s="14"/>
      <c r="B1" s="15" t="s">
        <v>48</v>
      </c>
      <c r="C1" s="15" t="s">
        <v>49</v>
      </c>
      <c r="D1" s="15" t="s">
        <v>50</v>
      </c>
      <c r="E1" s="15" t="s">
        <v>51</v>
      </c>
      <c r="F1" s="15" t="s">
        <v>52</v>
      </c>
    </row>
    <row r="2" spans="1:13" ht="18.5" x14ac:dyDescent="0.45">
      <c r="A2" s="14" t="s">
        <v>53</v>
      </c>
      <c r="B2" s="15">
        <v>1303</v>
      </c>
      <c r="C2" s="15">
        <v>1446</v>
      </c>
      <c r="D2" s="15">
        <v>1719</v>
      </c>
      <c r="E2" s="15">
        <v>2027</v>
      </c>
      <c r="F2" s="15">
        <v>2392</v>
      </c>
    </row>
    <row r="3" spans="1:13" ht="18.5" x14ac:dyDescent="0.45">
      <c r="A3" s="14" t="s">
        <v>54</v>
      </c>
      <c r="B3" s="15">
        <v>1064</v>
      </c>
      <c r="C3" s="15">
        <v>1245</v>
      </c>
      <c r="D3" s="15">
        <v>1505</v>
      </c>
      <c r="E3" s="15">
        <v>1832</v>
      </c>
      <c r="F3" s="15">
        <v>2250</v>
      </c>
    </row>
    <row r="4" spans="1:13" ht="18.5" x14ac:dyDescent="0.45">
      <c r="A4" s="14" t="s">
        <v>55</v>
      </c>
      <c r="B4" s="15">
        <v>1179</v>
      </c>
      <c r="C4" s="15">
        <v>1277</v>
      </c>
      <c r="D4" s="15">
        <v>1656</v>
      </c>
      <c r="E4" s="15">
        <v>1855</v>
      </c>
      <c r="F4" s="15">
        <v>2073</v>
      </c>
    </row>
    <row r="5" spans="1:13" ht="18.5" x14ac:dyDescent="0.45">
      <c r="A5" s="14" t="s">
        <v>56</v>
      </c>
      <c r="B5" s="15">
        <v>1234</v>
      </c>
      <c r="C5" s="15">
        <v>1451</v>
      </c>
      <c r="D5" s="15">
        <v>1677</v>
      </c>
      <c r="E5" s="15">
        <v>2001</v>
      </c>
      <c r="F5" s="15">
        <v>3011</v>
      </c>
    </row>
    <row r="8" spans="1:13" ht="18.5" x14ac:dyDescent="0.35">
      <c r="A8" s="2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45</v>
      </c>
      <c r="L8" s="2" t="s">
        <v>46</v>
      </c>
      <c r="M8" s="2" t="s">
        <v>12</v>
      </c>
    </row>
    <row r="9" spans="1:13" ht="18.5" x14ac:dyDescent="0.35">
      <c r="A9" s="3" t="s">
        <v>57</v>
      </c>
      <c r="B9" s="4">
        <f>D5</f>
        <v>1677</v>
      </c>
      <c r="C9" s="4">
        <f>B9</f>
        <v>1677</v>
      </c>
      <c r="D9" s="4">
        <f>D2</f>
        <v>1719</v>
      </c>
      <c r="E9" s="4">
        <f>D9</f>
        <v>1719</v>
      </c>
      <c r="F9" s="4">
        <f>E9</f>
        <v>1719</v>
      </c>
      <c r="G9" s="4">
        <f>D3</f>
        <v>1505</v>
      </c>
      <c r="H9" s="13">
        <f>G9</f>
        <v>1505</v>
      </c>
      <c r="I9" s="13">
        <f>G9</f>
        <v>1505</v>
      </c>
      <c r="J9" s="13">
        <f>D4</f>
        <v>1656</v>
      </c>
      <c r="K9" s="13">
        <f>J9</f>
        <v>1656</v>
      </c>
      <c r="L9" s="13">
        <f>J9</f>
        <v>1656</v>
      </c>
      <c r="M9" s="4">
        <f>B9</f>
        <v>1677</v>
      </c>
    </row>
    <row r="10" spans="1:13" ht="18.5" x14ac:dyDescent="0.45">
      <c r="A10" s="15" t="s">
        <v>51</v>
      </c>
      <c r="B10">
        <f>E5</f>
        <v>2001</v>
      </c>
      <c r="C10">
        <f>B10</f>
        <v>2001</v>
      </c>
      <c r="D10">
        <f>E2</f>
        <v>2027</v>
      </c>
      <c r="E10">
        <f>D10</f>
        <v>2027</v>
      </c>
      <c r="F10">
        <f>D10</f>
        <v>2027</v>
      </c>
      <c r="G10">
        <f>E3</f>
        <v>1832</v>
      </c>
      <c r="H10">
        <f>G10</f>
        <v>1832</v>
      </c>
      <c r="I10">
        <f>G10</f>
        <v>1832</v>
      </c>
      <c r="J10">
        <f>E4</f>
        <v>1855</v>
      </c>
      <c r="K10">
        <f>J10</f>
        <v>1855</v>
      </c>
      <c r="L10">
        <f>J10</f>
        <v>1855</v>
      </c>
      <c r="M10">
        <f>C10</f>
        <v>2001</v>
      </c>
    </row>
    <row r="11" spans="1:13" ht="18.5" x14ac:dyDescent="0.45">
      <c r="A11" s="15" t="s">
        <v>52</v>
      </c>
      <c r="B11">
        <f>F5</f>
        <v>3011</v>
      </c>
      <c r="C11">
        <f>B11</f>
        <v>3011</v>
      </c>
      <c r="D11">
        <f>F2</f>
        <v>2392</v>
      </c>
      <c r="E11">
        <f>D11</f>
        <v>2392</v>
      </c>
      <c r="F11">
        <f>D11</f>
        <v>2392</v>
      </c>
      <c r="G11">
        <f>F3</f>
        <v>2250</v>
      </c>
      <c r="H11">
        <f>G11</f>
        <v>2250</v>
      </c>
      <c r="I11">
        <f>G11</f>
        <v>2250</v>
      </c>
      <c r="J11">
        <f>F4</f>
        <v>2073</v>
      </c>
      <c r="K11">
        <f>J11</f>
        <v>2073</v>
      </c>
      <c r="L11">
        <f>J11</f>
        <v>2073</v>
      </c>
      <c r="M11">
        <f>C11</f>
        <v>3011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8A312-CCFD-4D5B-A3A9-4D789F50E5E6}">
  <dimension ref="A1:M25"/>
  <sheetViews>
    <sheetView workbookViewId="0">
      <selection activeCell="J2" sqref="J2:J25"/>
    </sheetView>
  </sheetViews>
  <sheetFormatPr defaultRowHeight="14.5" x14ac:dyDescent="0.35"/>
  <sheetData>
    <row r="1" spans="1:13" ht="18.5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45</v>
      </c>
      <c r="L1" s="2" t="s">
        <v>46</v>
      </c>
      <c r="M1" s="2" t="s">
        <v>12</v>
      </c>
    </row>
    <row r="2" spans="1:13" ht="18.5" x14ac:dyDescent="0.35">
      <c r="A2" s="3">
        <v>1</v>
      </c>
      <c r="B2" s="4">
        <v>232.57866679032639</v>
      </c>
      <c r="C2" s="4">
        <v>228.8693334529797</v>
      </c>
      <c r="D2" s="4">
        <v>302.38799955993892</v>
      </c>
      <c r="E2" s="4">
        <v>215.16000011563301</v>
      </c>
      <c r="F2" s="4">
        <v>200.16000011563301</v>
      </c>
      <c r="G2" s="4">
        <v>251.36622225244841</v>
      </c>
      <c r="H2" s="4">
        <v>190.53666659742589</v>
      </c>
      <c r="I2" s="13">
        <v>202</v>
      </c>
      <c r="J2" s="13">
        <v>212</v>
      </c>
      <c r="K2" s="13">
        <v>0</v>
      </c>
      <c r="L2" s="13">
        <v>0</v>
      </c>
      <c r="M2" s="13">
        <v>0</v>
      </c>
    </row>
    <row r="3" spans="1:13" ht="18.5" x14ac:dyDescent="0.35">
      <c r="A3" s="3">
        <v>2</v>
      </c>
      <c r="B3" s="4">
        <v>193.67200013995171</v>
      </c>
      <c r="C3" s="4">
        <v>207.80000024661419</v>
      </c>
      <c r="D3" s="4">
        <v>254.16000011563301</v>
      </c>
      <c r="E3" s="4">
        <v>197.20000007748601</v>
      </c>
      <c r="F3" s="4">
        <v>266.20000007748598</v>
      </c>
      <c r="G3" s="4">
        <v>169.84000012427569</v>
      </c>
      <c r="H3" s="4">
        <v>147.87866662393009</v>
      </c>
      <c r="I3" s="13">
        <v>131</v>
      </c>
      <c r="J3" s="13">
        <v>168</v>
      </c>
      <c r="K3" s="13">
        <v>0</v>
      </c>
      <c r="L3" s="13">
        <v>0</v>
      </c>
      <c r="M3" s="13">
        <v>0</v>
      </c>
    </row>
    <row r="4" spans="1:13" ht="18.5" x14ac:dyDescent="0.35">
      <c r="A4" s="3">
        <v>3</v>
      </c>
      <c r="B4" s="4">
        <v>222.09066662391029</v>
      </c>
      <c r="C4" s="4">
        <v>248.3066668882966</v>
      </c>
      <c r="D4" s="4">
        <v>233.16000011563301</v>
      </c>
      <c r="E4" s="4">
        <v>197.20000007748601</v>
      </c>
      <c r="F4" s="4">
        <v>256.98999973237522</v>
      </c>
      <c r="G4" s="4">
        <v>218.5599998533726</v>
      </c>
      <c r="H4" s="4">
        <v>170.8859999239445</v>
      </c>
      <c r="I4" s="13">
        <v>155</v>
      </c>
      <c r="J4" s="13">
        <v>185</v>
      </c>
      <c r="K4" s="13">
        <v>0</v>
      </c>
      <c r="L4" s="13">
        <v>0</v>
      </c>
      <c r="M4" s="13">
        <v>0</v>
      </c>
    </row>
    <row r="5" spans="1:13" ht="18.5" x14ac:dyDescent="0.35">
      <c r="A5" s="3">
        <v>4</v>
      </c>
      <c r="B5" s="4">
        <v>268.12666683892411</v>
      </c>
      <c r="C5" s="4">
        <v>265.36000014642872</v>
      </c>
      <c r="D5" s="4">
        <v>260.15999963879591</v>
      </c>
      <c r="E5" s="4">
        <v>260.63111124932772</v>
      </c>
      <c r="F5" s="4">
        <v>267.36000007490321</v>
      </c>
      <c r="G5" s="4">
        <v>267.39111123184358</v>
      </c>
      <c r="H5" s="4">
        <v>204.85199995487929</v>
      </c>
      <c r="I5" s="13">
        <v>191</v>
      </c>
      <c r="J5" s="13">
        <v>186</v>
      </c>
      <c r="K5" s="13">
        <v>0</v>
      </c>
      <c r="L5" s="13">
        <v>0</v>
      </c>
      <c r="M5" s="13">
        <v>0</v>
      </c>
    </row>
    <row r="6" spans="1:13" ht="18.5" x14ac:dyDescent="0.35">
      <c r="A6" s="3">
        <v>5</v>
      </c>
      <c r="B6" s="4">
        <v>373.42222232619918</v>
      </c>
      <c r="C6" s="4">
        <v>384.01733349859711</v>
      </c>
      <c r="D6" s="4">
        <v>309.16000011563301</v>
      </c>
      <c r="E6" s="4">
        <v>273.92044455359382</v>
      </c>
      <c r="F6" s="4">
        <v>288.41600011587138</v>
      </c>
      <c r="G6" s="4">
        <v>276.82400008191672</v>
      </c>
      <c r="H6" s="4">
        <v>249.31111120184261</v>
      </c>
      <c r="I6" s="13">
        <v>259</v>
      </c>
      <c r="J6" s="13">
        <v>244</v>
      </c>
      <c r="K6" s="13">
        <v>0</v>
      </c>
      <c r="L6" s="13">
        <v>0</v>
      </c>
      <c r="M6" s="13">
        <v>0</v>
      </c>
    </row>
    <row r="7" spans="1:13" ht="18.5" x14ac:dyDescent="0.35">
      <c r="A7" s="3">
        <v>6</v>
      </c>
      <c r="B7" s="4">
        <v>534.15999993681908</v>
      </c>
      <c r="C7" s="4">
        <v>539.19999907910824</v>
      </c>
      <c r="D7" s="4">
        <v>446.63611107319588</v>
      </c>
      <c r="E7" s="4">
        <v>400.00000014901161</v>
      </c>
      <c r="F7" s="4">
        <v>363.20000007748598</v>
      </c>
      <c r="G7" s="4">
        <v>366.17800006940962</v>
      </c>
      <c r="H7" s="4">
        <v>319.29799987748271</v>
      </c>
      <c r="I7" s="13">
        <v>322</v>
      </c>
      <c r="J7" s="13">
        <v>368</v>
      </c>
      <c r="K7" s="13">
        <v>0</v>
      </c>
      <c r="L7" s="13">
        <v>0</v>
      </c>
      <c r="M7" s="13">
        <v>0</v>
      </c>
    </row>
    <row r="8" spans="1:13" ht="18.5" x14ac:dyDescent="0.35">
      <c r="A8" s="3">
        <v>7</v>
      </c>
      <c r="B8" s="4">
        <v>654.16000002622604</v>
      </c>
      <c r="C8" s="4">
        <v>684.31999990344048</v>
      </c>
      <c r="D8" s="4">
        <v>532.88499984393525</v>
      </c>
      <c r="E8" s="4">
        <v>520.07999993860722</v>
      </c>
      <c r="F8" s="4">
        <v>511.20000007748598</v>
      </c>
      <c r="G8" s="4">
        <v>435.43666669577362</v>
      </c>
      <c r="H8" s="4">
        <v>389.90444454451398</v>
      </c>
      <c r="I8" s="13">
        <v>427</v>
      </c>
      <c r="J8" s="13">
        <v>472</v>
      </c>
      <c r="K8" s="13">
        <v>0</v>
      </c>
      <c r="L8" s="13">
        <v>0</v>
      </c>
      <c r="M8" s="13">
        <v>0</v>
      </c>
    </row>
    <row r="9" spans="1:13" ht="18.5" x14ac:dyDescent="0.35">
      <c r="A9" s="3">
        <v>8</v>
      </c>
      <c r="B9" s="4">
        <v>393.40399994899832</v>
      </c>
      <c r="C9" s="4">
        <v>371.08000013232231</v>
      </c>
      <c r="D9" s="4">
        <v>401.16000011563301</v>
      </c>
      <c r="E9" s="4">
        <v>316.84444462259609</v>
      </c>
      <c r="F9" s="4">
        <v>357.4337778737148</v>
      </c>
      <c r="G9" s="4">
        <v>408.13911114409569</v>
      </c>
      <c r="H9" s="4">
        <v>350.35066672513881</v>
      </c>
      <c r="I9" s="13">
        <v>307</v>
      </c>
      <c r="J9" s="13">
        <v>288</v>
      </c>
      <c r="K9" s="13">
        <v>0</v>
      </c>
      <c r="L9" s="13">
        <v>0</v>
      </c>
      <c r="M9" s="13">
        <v>0</v>
      </c>
    </row>
    <row r="10" spans="1:13" ht="18.5" x14ac:dyDescent="0.35">
      <c r="A10" s="3">
        <v>9</v>
      </c>
      <c r="B10" s="4">
        <v>311.84444459279382</v>
      </c>
      <c r="C10" s="4">
        <v>381.6442222729325</v>
      </c>
      <c r="D10" s="4">
        <v>357.92133346324169</v>
      </c>
      <c r="E10" s="4">
        <v>365.84444462259609</v>
      </c>
      <c r="F10" s="4">
        <v>404.20000007748598</v>
      </c>
      <c r="G10" s="4">
        <v>431.87733333955208</v>
      </c>
      <c r="H10" s="4">
        <v>368.76000003616019</v>
      </c>
      <c r="I10" s="13">
        <v>437</v>
      </c>
      <c r="J10" s="13">
        <v>314</v>
      </c>
      <c r="K10" s="13">
        <v>0</v>
      </c>
      <c r="L10" s="13">
        <v>0</v>
      </c>
      <c r="M10" s="13">
        <v>0</v>
      </c>
    </row>
    <row r="11" spans="1:13" ht="18.5" x14ac:dyDescent="0.35">
      <c r="A11" s="3">
        <v>10</v>
      </c>
      <c r="B11" s="4">
        <v>356.96183320134878</v>
      </c>
      <c r="C11" s="4">
        <v>381.16000005602842</v>
      </c>
      <c r="D11" s="4">
        <v>449.66666642228762</v>
      </c>
      <c r="E11" s="4">
        <v>457.17233342031642</v>
      </c>
      <c r="F11" s="4">
        <v>502.16000011563301</v>
      </c>
      <c r="G11" s="4">
        <v>568.07377777298291</v>
      </c>
      <c r="H11" s="4">
        <v>569.7561107717454</v>
      </c>
      <c r="I11" s="13">
        <v>542</v>
      </c>
      <c r="J11" s="13">
        <v>425</v>
      </c>
      <c r="K11" s="13">
        <v>0</v>
      </c>
      <c r="L11" s="13">
        <v>0</v>
      </c>
      <c r="M11" s="13">
        <v>0</v>
      </c>
    </row>
    <row r="12" spans="1:13" ht="18.5" x14ac:dyDescent="0.35">
      <c r="A12" s="3">
        <v>11</v>
      </c>
      <c r="B12" s="4">
        <v>340.16000011563301</v>
      </c>
      <c r="C12" s="4">
        <v>355.88000020384789</v>
      </c>
      <c r="D12" s="4">
        <v>455.3666662355264</v>
      </c>
      <c r="E12" s="4">
        <v>412.21066679656508</v>
      </c>
      <c r="F12" s="4">
        <v>579.55088896540303</v>
      </c>
      <c r="G12" s="4">
        <v>629.41600013971333</v>
      </c>
      <c r="H12" s="4">
        <v>618.44394434541459</v>
      </c>
      <c r="I12" s="13">
        <v>675</v>
      </c>
      <c r="J12" s="13">
        <v>552</v>
      </c>
      <c r="K12" s="13">
        <v>0</v>
      </c>
      <c r="L12" s="13">
        <v>0</v>
      </c>
      <c r="M12" s="13">
        <v>0</v>
      </c>
    </row>
    <row r="13" spans="1:13" ht="18.5" x14ac:dyDescent="0.35">
      <c r="A13" s="3">
        <v>12</v>
      </c>
      <c r="B13" s="4">
        <v>378.23999932408333</v>
      </c>
      <c r="C13" s="4">
        <v>373.9999992698431</v>
      </c>
      <c r="D13" s="4">
        <v>434.64999979138372</v>
      </c>
      <c r="E13" s="4">
        <v>467.62122203310332</v>
      </c>
      <c r="F13" s="4">
        <v>565.35999980568886</v>
      </c>
      <c r="G13" s="4">
        <v>606.8800000846386</v>
      </c>
      <c r="H13" s="4">
        <v>631.11999912559986</v>
      </c>
      <c r="I13" s="13">
        <v>667</v>
      </c>
      <c r="J13" s="13">
        <v>597</v>
      </c>
      <c r="K13" s="13">
        <v>0</v>
      </c>
      <c r="L13" s="13">
        <v>0</v>
      </c>
      <c r="M13" s="13">
        <v>0</v>
      </c>
    </row>
    <row r="14" spans="1:13" ht="18.5" x14ac:dyDescent="0.35">
      <c r="A14" s="3">
        <v>13</v>
      </c>
      <c r="B14" s="4">
        <v>334.2399996623397</v>
      </c>
      <c r="C14" s="4">
        <v>451.19999974966049</v>
      </c>
      <c r="D14" s="4">
        <v>482.17549971317248</v>
      </c>
      <c r="E14" s="4">
        <v>467.26999977926408</v>
      </c>
      <c r="F14" s="4">
        <v>535.48399973660707</v>
      </c>
      <c r="G14" s="4">
        <v>552.00000008940697</v>
      </c>
      <c r="H14" s="4">
        <v>545.91116612975804</v>
      </c>
      <c r="I14" s="13">
        <v>599</v>
      </c>
      <c r="J14" s="13">
        <v>575</v>
      </c>
      <c r="K14" s="13">
        <v>0</v>
      </c>
      <c r="L14" s="13">
        <v>0</v>
      </c>
      <c r="M14" s="13">
        <v>0</v>
      </c>
    </row>
    <row r="15" spans="1:13" ht="18.5" x14ac:dyDescent="0.35">
      <c r="A15" s="3">
        <v>14</v>
      </c>
      <c r="B15" s="4">
        <v>320.23999932408333</v>
      </c>
      <c r="C15" s="4">
        <v>416.35999939143659</v>
      </c>
      <c r="D15" s="4">
        <v>456.65199935858448</v>
      </c>
      <c r="E15" s="4">
        <v>468.39499993324279</v>
      </c>
      <c r="F15" s="4">
        <v>510.8999996289611</v>
      </c>
      <c r="G15" s="4">
        <v>492.00000008940702</v>
      </c>
      <c r="H15" s="4">
        <v>498.39999955147499</v>
      </c>
      <c r="I15" s="13">
        <v>539</v>
      </c>
      <c r="J15" s="13">
        <v>526</v>
      </c>
      <c r="K15" s="13">
        <v>0</v>
      </c>
      <c r="L15" s="13">
        <v>0</v>
      </c>
      <c r="M15" s="13">
        <v>0</v>
      </c>
    </row>
    <row r="16" spans="1:13" ht="18.5" x14ac:dyDescent="0.35">
      <c r="A16" s="3">
        <v>15</v>
      </c>
      <c r="B16" s="4">
        <v>346.23999932408333</v>
      </c>
      <c r="C16" s="4">
        <v>424.15999932587152</v>
      </c>
      <c r="D16" s="4">
        <v>441.83333420852819</v>
      </c>
      <c r="E16" s="4">
        <v>472.7533335313201</v>
      </c>
      <c r="F16" s="4">
        <v>485.6993331198891</v>
      </c>
      <c r="G16" s="4">
        <v>455.00000008940702</v>
      </c>
      <c r="H16" s="4">
        <v>437.00000008940702</v>
      </c>
      <c r="I16" s="13">
        <v>481</v>
      </c>
      <c r="J16" s="13">
        <v>465</v>
      </c>
      <c r="K16" s="13">
        <v>0</v>
      </c>
      <c r="L16" s="13">
        <v>0</v>
      </c>
      <c r="M16" s="13">
        <v>0</v>
      </c>
    </row>
    <row r="17" spans="1:13" ht="18.5" x14ac:dyDescent="0.35">
      <c r="A17" s="3">
        <v>16</v>
      </c>
      <c r="B17" s="4">
        <v>436.20000067353249</v>
      </c>
      <c r="C17" s="4">
        <v>455.20000067353249</v>
      </c>
      <c r="D17" s="4">
        <v>452.674666834871</v>
      </c>
      <c r="E17" s="4">
        <v>471.76127706747502</v>
      </c>
      <c r="F17" s="4">
        <v>490.70949931095038</v>
      </c>
      <c r="G17" s="4">
        <v>402.39999963343138</v>
      </c>
      <c r="H17" s="4">
        <v>409.58499998425441</v>
      </c>
      <c r="I17" s="13">
        <v>436</v>
      </c>
      <c r="J17" s="13">
        <v>469</v>
      </c>
      <c r="K17" s="13">
        <v>0</v>
      </c>
      <c r="L17" s="13">
        <v>0</v>
      </c>
      <c r="M17" s="13">
        <v>0</v>
      </c>
    </row>
    <row r="18" spans="1:13" ht="18.5" x14ac:dyDescent="0.35">
      <c r="A18" s="3">
        <v>17</v>
      </c>
      <c r="B18" s="4">
        <v>563.27999967336655</v>
      </c>
      <c r="C18" s="4">
        <v>548.77433270663016</v>
      </c>
      <c r="D18" s="4">
        <v>564.42849968348935</v>
      </c>
      <c r="E18" s="4">
        <v>480.6066103531669</v>
      </c>
      <c r="F18" s="4">
        <v>503.19999965727328</v>
      </c>
      <c r="G18" s="4">
        <v>377.96899943351752</v>
      </c>
      <c r="H18" s="4">
        <v>389.31999953091139</v>
      </c>
      <c r="I18" s="13">
        <v>399</v>
      </c>
      <c r="J18" s="13">
        <v>443</v>
      </c>
      <c r="K18" s="13">
        <v>0</v>
      </c>
      <c r="L18" s="13">
        <v>0</v>
      </c>
      <c r="M18" s="13">
        <v>0</v>
      </c>
    </row>
    <row r="19" spans="1:13" ht="18.5" x14ac:dyDescent="0.35">
      <c r="A19" s="3">
        <v>18</v>
      </c>
      <c r="B19" s="4">
        <v>676.47999966144562</v>
      </c>
      <c r="C19" s="4">
        <v>621.59900002752738</v>
      </c>
      <c r="D19" s="4">
        <v>548.82161054288349</v>
      </c>
      <c r="E19" s="4">
        <v>510.28611069793499</v>
      </c>
      <c r="F19" s="4">
        <v>417.00194378296533</v>
      </c>
      <c r="G19" s="4">
        <v>370.19299981395397</v>
      </c>
      <c r="H19" s="4">
        <v>382.39999969303608</v>
      </c>
      <c r="I19" s="13">
        <v>379</v>
      </c>
      <c r="J19" s="13">
        <v>397</v>
      </c>
      <c r="K19" s="13">
        <v>0</v>
      </c>
      <c r="L19" s="13">
        <v>0</v>
      </c>
      <c r="M19" s="13">
        <v>0</v>
      </c>
    </row>
    <row r="20" spans="1:13" ht="18.5" x14ac:dyDescent="0.35">
      <c r="A20" s="3">
        <v>19</v>
      </c>
      <c r="B20" s="4">
        <v>367.3911110957464</v>
      </c>
      <c r="C20" s="4">
        <v>513.8022222871582</v>
      </c>
      <c r="D20" s="4">
        <v>590.04600009620185</v>
      </c>
      <c r="E20" s="4">
        <v>534.48133321205785</v>
      </c>
      <c r="F20" s="4">
        <v>454.43099994659417</v>
      </c>
      <c r="G20" s="4">
        <v>398.15999993681908</v>
      </c>
      <c r="H20" s="4">
        <v>310.31999990344048</v>
      </c>
      <c r="I20" s="13">
        <v>346</v>
      </c>
      <c r="J20" s="13">
        <v>385</v>
      </c>
      <c r="K20" s="13">
        <v>0</v>
      </c>
      <c r="L20" s="13">
        <v>0</v>
      </c>
      <c r="M20" s="13">
        <v>0</v>
      </c>
    </row>
    <row r="21" spans="1:13" ht="18.5" x14ac:dyDescent="0.35">
      <c r="A21" s="3">
        <v>20</v>
      </c>
      <c r="B21" s="4">
        <v>186.6562222674489</v>
      </c>
      <c r="C21" s="4">
        <v>241.01733335753281</v>
      </c>
      <c r="D21" s="4">
        <v>512.44833322465422</v>
      </c>
      <c r="E21" s="4">
        <v>481.24666633084422</v>
      </c>
      <c r="F21" s="4">
        <v>444.92999970614909</v>
      </c>
      <c r="G21" s="4">
        <v>348.20000007748598</v>
      </c>
      <c r="H21" s="4">
        <v>366.56400002539158</v>
      </c>
      <c r="I21" s="13">
        <v>290</v>
      </c>
      <c r="J21" s="13">
        <v>273</v>
      </c>
      <c r="K21" s="13">
        <v>0</v>
      </c>
      <c r="L21" s="13">
        <v>0</v>
      </c>
      <c r="M21" s="13">
        <v>0</v>
      </c>
    </row>
    <row r="22" spans="1:13" ht="18.5" x14ac:dyDescent="0.35">
      <c r="A22" s="3">
        <v>21</v>
      </c>
      <c r="B22" s="4">
        <v>241.60400011291111</v>
      </c>
      <c r="C22" s="4">
        <v>254.80222244113679</v>
      </c>
      <c r="D22" s="4">
        <v>253.29999958574768</v>
      </c>
      <c r="E22" s="4">
        <v>313.199999922514</v>
      </c>
      <c r="F22" s="4">
        <v>304.07999993860722</v>
      </c>
      <c r="G22" s="4">
        <v>245.10000011672579</v>
      </c>
      <c r="H22" s="4">
        <v>304.20000007748598</v>
      </c>
      <c r="I22" s="13">
        <v>257</v>
      </c>
      <c r="J22" s="13">
        <v>149</v>
      </c>
      <c r="K22" s="13">
        <v>0</v>
      </c>
      <c r="L22" s="13">
        <v>0</v>
      </c>
      <c r="M22" s="13">
        <v>0</v>
      </c>
    </row>
    <row r="23" spans="1:13" ht="18.5" x14ac:dyDescent="0.35">
      <c r="A23" s="3">
        <v>22</v>
      </c>
      <c r="B23" s="4">
        <v>178.8800000846386</v>
      </c>
      <c r="C23" s="4">
        <v>182.29555557767549</v>
      </c>
      <c r="D23" s="4">
        <v>211.16000011563301</v>
      </c>
      <c r="E23" s="4">
        <v>279.27700000504649</v>
      </c>
      <c r="F23" s="4">
        <v>471.20000007748598</v>
      </c>
      <c r="G23" s="4">
        <v>219.49999985098839</v>
      </c>
      <c r="H23" s="4">
        <v>117.12333339403069</v>
      </c>
      <c r="I23" s="13">
        <v>73</v>
      </c>
      <c r="J23" s="13">
        <v>154</v>
      </c>
      <c r="K23" s="13">
        <v>0</v>
      </c>
      <c r="L23" s="13">
        <v>0</v>
      </c>
      <c r="M23" s="13">
        <v>0</v>
      </c>
    </row>
    <row r="24" spans="1:13" ht="18.5" x14ac:dyDescent="0.35">
      <c r="A24" s="3">
        <v>23</v>
      </c>
      <c r="B24" s="4">
        <v>181.000000089407</v>
      </c>
      <c r="C24" s="4">
        <v>243.96000008285051</v>
      </c>
      <c r="D24" s="4">
        <v>296.10633361563089</v>
      </c>
      <c r="E24" s="4">
        <v>174.07333343774081</v>
      </c>
      <c r="F24" s="4">
        <v>238.5420002388457</v>
      </c>
      <c r="G24" s="4">
        <v>258.88666676779587</v>
      </c>
      <c r="H24" s="4">
        <v>176.8533333833019</v>
      </c>
      <c r="I24" s="13">
        <v>121</v>
      </c>
      <c r="J24" s="13">
        <v>185</v>
      </c>
      <c r="K24" s="13">
        <v>0</v>
      </c>
      <c r="L24" s="13">
        <v>0</v>
      </c>
      <c r="M24" s="13">
        <v>0</v>
      </c>
    </row>
    <row r="25" spans="1:13" ht="18.5" x14ac:dyDescent="0.35">
      <c r="A25" s="3">
        <v>24</v>
      </c>
      <c r="B25" s="4">
        <v>204.0000002682209</v>
      </c>
      <c r="C25" s="4">
        <v>163.8800002634525</v>
      </c>
      <c r="D25" s="4">
        <v>216.5138884837429</v>
      </c>
      <c r="E25" s="4">
        <v>225.08000011742121</v>
      </c>
      <c r="F25" s="4">
        <v>171.16000011563301</v>
      </c>
      <c r="G25" s="4">
        <v>177.72000012844799</v>
      </c>
      <c r="H25" s="4">
        <v>93.361777659878101</v>
      </c>
      <c r="I25" s="13">
        <v>112</v>
      </c>
      <c r="J25" s="13">
        <v>190</v>
      </c>
      <c r="K25" s="13">
        <v>0</v>
      </c>
      <c r="L25" s="13">
        <v>0</v>
      </c>
      <c r="M25" s="1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69721-770D-4700-957B-EC4AEA20AB1A}">
  <dimension ref="A1:M26"/>
  <sheetViews>
    <sheetView workbookViewId="0">
      <selection activeCell="J7" sqref="J7"/>
    </sheetView>
  </sheetViews>
  <sheetFormatPr defaultRowHeight="14.5" x14ac:dyDescent="0.35"/>
  <sheetData>
    <row r="1" spans="1:13" x14ac:dyDescent="0.35">
      <c r="F1" t="s">
        <v>47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7500-(1420-130)-'2022 Reg'!B2</f>
        <v>5977.4213332096733</v>
      </c>
      <c r="C3" s="4">
        <f>7500-(1420-130)-'2022 Reg'!C2</f>
        <v>5981.1306665470202</v>
      </c>
      <c r="D3" s="4">
        <f>7500-(1420-130)-'2022 Reg'!D2</f>
        <v>5907.6120004400609</v>
      </c>
      <c r="E3" s="4">
        <f>7500-(1420-130)-'2022 Reg'!E2</f>
        <v>5994.839999884367</v>
      </c>
      <c r="F3" s="4">
        <f>7500-(1420-130)-'2022 Reg'!F2</f>
        <v>6009.839999884367</v>
      </c>
      <c r="G3" s="4">
        <f>7500-(1420-130)-'2022 Reg'!G2</f>
        <v>5958.6337777475519</v>
      </c>
      <c r="H3" s="4">
        <f>7500-(1420-130)-'2022 Reg'!H2</f>
        <v>6019.4633334025739</v>
      </c>
      <c r="I3" s="13"/>
      <c r="J3" s="13"/>
      <c r="K3" s="13"/>
      <c r="L3" s="13"/>
    </row>
    <row r="4" spans="1:13" ht="18.5" x14ac:dyDescent="0.35">
      <c r="A4" s="3">
        <v>2</v>
      </c>
      <c r="B4" s="4">
        <f>7500-(1420-130)-'2022 Reg'!B3</f>
        <v>6016.3279998600483</v>
      </c>
      <c r="C4" s="4">
        <f>7500-(1420-130)-'2022 Reg'!C3</f>
        <v>6002.1999997533858</v>
      </c>
      <c r="D4" s="4">
        <f>7500-(1420-130)-'2022 Reg'!D3</f>
        <v>5955.839999884367</v>
      </c>
      <c r="E4" s="4">
        <f>7500-(1420-130)-'2022 Reg'!E3</f>
        <v>6012.799999922514</v>
      </c>
      <c r="F4" s="4">
        <f>7500-(1420-130)-'2022 Reg'!F3</f>
        <v>5943.799999922514</v>
      </c>
      <c r="G4" s="4">
        <f>7500-(1420-130)-'2022 Reg'!G3</f>
        <v>6040.1599998757247</v>
      </c>
      <c r="H4" s="4">
        <f>7500-(1420-130)-'2022 Reg'!H3</f>
        <v>6062.1213333760697</v>
      </c>
      <c r="I4" s="13"/>
      <c r="J4" s="13"/>
      <c r="K4" s="13"/>
      <c r="L4" s="13"/>
    </row>
    <row r="5" spans="1:13" ht="18.5" x14ac:dyDescent="0.35">
      <c r="A5" s="3">
        <v>3</v>
      </c>
      <c r="B5" s="4">
        <f>7500-(1420-130)-'2022 Reg'!B4</f>
        <v>5987.9093333760893</v>
      </c>
      <c r="C5" s="4">
        <f>7500-(1420-130)-'2022 Reg'!C4</f>
        <v>5961.6933331117034</v>
      </c>
      <c r="D5" s="4">
        <f>7500-(1420-130)-'2022 Reg'!D4</f>
        <v>5976.839999884367</v>
      </c>
      <c r="E5" s="4">
        <f>7500-(1420-130)-'2022 Reg'!E4</f>
        <v>6012.799999922514</v>
      </c>
      <c r="F5" s="4">
        <f>7500-(1420-130)-'2022 Reg'!F4</f>
        <v>5953.0100002676245</v>
      </c>
      <c r="G5" s="4">
        <f>7500-(1420-130)-'2022 Reg'!G4</f>
        <v>5991.4400001466274</v>
      </c>
      <c r="H5" s="4">
        <f>7500-(1420-130)-'2022 Reg'!H4</f>
        <v>6039.1140000760552</v>
      </c>
      <c r="I5" s="13"/>
      <c r="J5" s="13"/>
      <c r="K5" s="13"/>
      <c r="L5" s="13"/>
    </row>
    <row r="6" spans="1:13" ht="18.5" x14ac:dyDescent="0.35">
      <c r="A6" s="3">
        <v>4</v>
      </c>
      <c r="B6" s="4">
        <f>7500-(1420-130)-'2022 Reg'!B5</f>
        <v>5941.8733331610756</v>
      </c>
      <c r="C6" s="4">
        <f>7500-(1420-130)-'2022 Reg'!C5</f>
        <v>5944.6399998535717</v>
      </c>
      <c r="D6" s="4">
        <f>7500-(1420-130)-'2022 Reg'!D5</f>
        <v>5949.8400003612041</v>
      </c>
      <c r="E6" s="4">
        <f>7500-(1420-130)-'2022 Reg'!E5</f>
        <v>5949.3688887506723</v>
      </c>
      <c r="F6" s="4">
        <f>7500-(1420-130)-'2022 Reg'!F5</f>
        <v>5942.6399999250971</v>
      </c>
      <c r="G6" s="4">
        <f>7500-(1420-130)-'2022 Reg'!G5</f>
        <v>5942.6088887681562</v>
      </c>
      <c r="H6" s="4">
        <f>7500-(1420-130)-'2022 Reg'!H5</f>
        <v>6005.1480000451211</v>
      </c>
      <c r="I6" s="13"/>
      <c r="J6" s="13"/>
      <c r="K6" s="13"/>
      <c r="L6" s="13"/>
    </row>
    <row r="7" spans="1:13" ht="18.5" x14ac:dyDescent="0.35">
      <c r="A7" s="3">
        <v>5</v>
      </c>
      <c r="B7" s="4">
        <f>7500-(1420-130)-'2022 Reg'!B6</f>
        <v>5836.5777776738005</v>
      </c>
      <c r="C7" s="4">
        <f>7500-(1420-130)-'2022 Reg'!C6</f>
        <v>5825.9826665014025</v>
      </c>
      <c r="D7" s="4">
        <f>7500-(1420-130)-'2022 Reg'!D6</f>
        <v>5900.839999884367</v>
      </c>
      <c r="E7" s="4">
        <f>7500-(1420-130)-'2022 Reg'!E6</f>
        <v>5936.0795554464057</v>
      </c>
      <c r="F7" s="4">
        <f>7500-(1420-130)-'2022 Reg'!F6</f>
        <v>5921.5839998841284</v>
      </c>
      <c r="G7" s="4">
        <f>7500-(1420-130)-'2022 Reg'!G6</f>
        <v>5933.1759999180831</v>
      </c>
      <c r="H7" s="4">
        <f>7500-(1420-130)-'2022 Reg'!H6</f>
        <v>5960.6888887981577</v>
      </c>
      <c r="I7" s="13"/>
      <c r="J7" s="13"/>
      <c r="K7" s="13"/>
      <c r="L7" s="13"/>
    </row>
    <row r="8" spans="1:13" ht="18.5" x14ac:dyDescent="0.35">
      <c r="A8" s="3">
        <v>6</v>
      </c>
      <c r="B8" s="4">
        <f>7500-(1420-130)-'2022 Reg'!B7</f>
        <v>5675.8400000631809</v>
      </c>
      <c r="C8" s="4">
        <f>7500-(1420-130)-'2022 Reg'!C7</f>
        <v>5670.8000009208918</v>
      </c>
      <c r="D8" s="4">
        <f>7500-(1420-130)-'2022 Reg'!D7</f>
        <v>5763.3638889268041</v>
      </c>
      <c r="E8" s="4">
        <f>7500-(1420-130)-'2022 Reg'!E7</f>
        <v>5809.9999998509884</v>
      </c>
      <c r="F8" s="4">
        <f>7500-(1420-130)-'2022 Reg'!F7</f>
        <v>5846.799999922514</v>
      </c>
      <c r="G8" s="4">
        <f>7500-(1420-130)-'2022 Reg'!G7</f>
        <v>5843.8219999305902</v>
      </c>
      <c r="H8" s="4">
        <f>7500-(1420-130)-'2022 Reg'!H7</f>
        <v>5890.7020001225173</v>
      </c>
      <c r="I8" s="13"/>
      <c r="J8" s="13"/>
      <c r="K8" s="13"/>
      <c r="L8" s="13"/>
    </row>
    <row r="9" spans="1:13" ht="18.5" x14ac:dyDescent="0.35">
      <c r="A9" s="3">
        <v>7</v>
      </c>
      <c r="B9" s="4">
        <f>7500-(1420-130)-'2022 Reg'!B8</f>
        <v>5555.839999973774</v>
      </c>
      <c r="C9" s="4">
        <f>7500-(1420-130)-'2022 Reg'!C8</f>
        <v>5525.6800000965595</v>
      </c>
      <c r="D9" s="4">
        <f>7500-(1420-130)-'2022 Reg'!D8</f>
        <v>5677.1150001560645</v>
      </c>
      <c r="E9" s="4">
        <f>7500-(1420-130)-'2022 Reg'!E8</f>
        <v>5689.9200000613928</v>
      </c>
      <c r="F9" s="4">
        <f>7500-(1420-130)-'2022 Reg'!F8</f>
        <v>5698.799999922514</v>
      </c>
      <c r="G9" s="4">
        <f>7500-(1420-130)-'2022 Reg'!G8</f>
        <v>5774.563333304226</v>
      </c>
      <c r="H9" s="4">
        <f>7500-(1420-130)-'2022 Reg'!H8</f>
        <v>5820.0955554554857</v>
      </c>
      <c r="I9" s="13"/>
      <c r="J9" s="13"/>
      <c r="K9" s="13"/>
      <c r="L9" s="13"/>
    </row>
    <row r="10" spans="1:13" ht="18.5" x14ac:dyDescent="0.35">
      <c r="A10" s="3">
        <v>8</v>
      </c>
      <c r="B10" s="4">
        <f>7500-(1420-130)-'2022 Reg'!B9</f>
        <v>5816.5960000510013</v>
      </c>
      <c r="C10" s="4">
        <f>7500-(1420-130)-'2022 Reg'!C9</f>
        <v>5838.9199998676777</v>
      </c>
      <c r="D10" s="4">
        <f>7500-(1420-130)-'2022 Reg'!D9</f>
        <v>5808.839999884367</v>
      </c>
      <c r="E10" s="4">
        <f>7500-(1420-130)-'2022 Reg'!E9</f>
        <v>5893.1555553774042</v>
      </c>
      <c r="F10" s="4">
        <f>7500-(1420-130)-'2022 Reg'!F9</f>
        <v>5852.5662221262855</v>
      </c>
      <c r="G10" s="4">
        <f>7500-(1420-130)-'2022 Reg'!G9</f>
        <v>5801.8608888559047</v>
      </c>
      <c r="H10" s="4">
        <f>7500-(1420-130)-'2022 Reg'!H9</f>
        <v>5859.6493332748614</v>
      </c>
      <c r="I10" s="13"/>
      <c r="J10" s="13"/>
      <c r="K10" s="13"/>
      <c r="L10" s="13"/>
    </row>
    <row r="11" spans="1:13" ht="18.5" x14ac:dyDescent="0.35">
      <c r="A11" s="3">
        <v>9</v>
      </c>
      <c r="B11" s="4">
        <f>7500-(1420-130)-'2022 Reg'!B10</f>
        <v>5898.1555554072065</v>
      </c>
      <c r="C11" s="4">
        <f>7500-(1420-130)-'2022 Reg'!C10</f>
        <v>5828.3557777270671</v>
      </c>
      <c r="D11" s="4">
        <f>7500-(1420-130)-'2022 Reg'!D10</f>
        <v>5852.0786665367586</v>
      </c>
      <c r="E11" s="4">
        <f>7500-(1420-130)-'2022 Reg'!E10</f>
        <v>5844.1555553774042</v>
      </c>
      <c r="F11" s="4">
        <f>7500-(1420-130)-'2022 Reg'!F10</f>
        <v>5805.799999922514</v>
      </c>
      <c r="G11" s="4">
        <f>7500-(1420-130)-'2022 Reg'!G10</f>
        <v>5778.122666660448</v>
      </c>
      <c r="H11" s="4">
        <f>7500-(1420-130)-'2022 Reg'!H10</f>
        <v>5841.2399999638401</v>
      </c>
      <c r="I11" s="13"/>
      <c r="J11" s="13"/>
      <c r="K11" s="13"/>
      <c r="L11" s="13"/>
    </row>
    <row r="12" spans="1:13" ht="18.5" x14ac:dyDescent="0.35">
      <c r="A12" s="3">
        <v>10</v>
      </c>
      <c r="B12" s="4">
        <f>7500-(1420-130)-'2022 Reg'!B11</f>
        <v>5853.0381667986512</v>
      </c>
      <c r="C12" s="4">
        <f>7500-(1420-130)-'2022 Reg'!C11</f>
        <v>5828.8399999439716</v>
      </c>
      <c r="D12" s="4">
        <f>7500-(1420-130)-'2022 Reg'!D11</f>
        <v>5760.3333335777124</v>
      </c>
      <c r="E12" s="4">
        <f>7500-(1420-130)-'2022 Reg'!E11</f>
        <v>5752.8276665796839</v>
      </c>
      <c r="F12" s="4">
        <f>7500-(1420-130)-'2022 Reg'!F11</f>
        <v>5707.839999884367</v>
      </c>
      <c r="G12" s="4">
        <f>7500-(1420-130)-'2022 Reg'!G11</f>
        <v>5641.9262222270172</v>
      </c>
      <c r="H12" s="4">
        <f>7500-(1420-130)-'2022 Reg'!H11</f>
        <v>5640.2438892282544</v>
      </c>
      <c r="I12" s="13"/>
      <c r="J12" s="13"/>
      <c r="K12" s="13"/>
      <c r="L12" s="13"/>
    </row>
    <row r="13" spans="1:13" ht="18.5" x14ac:dyDescent="0.35">
      <c r="A13" s="3">
        <v>11</v>
      </c>
      <c r="B13" s="4">
        <f>7500-(1420-130)-'2022 Reg'!B12</f>
        <v>5869.839999884367</v>
      </c>
      <c r="C13" s="4">
        <f>7500-(1420-130)-'2022 Reg'!C12</f>
        <v>5854.1199997961521</v>
      </c>
      <c r="D13" s="4">
        <f>7500-(1420-130)-'2022 Reg'!D12</f>
        <v>5754.6333337644737</v>
      </c>
      <c r="E13" s="4">
        <f>7500-(1420-130)-'2022 Reg'!E12</f>
        <v>5797.7893332034346</v>
      </c>
      <c r="F13" s="4">
        <f>7500-(1420-130)-'2022 Reg'!F12</f>
        <v>5630.4491110345971</v>
      </c>
      <c r="G13" s="4">
        <f>7500-(1420-130)-'2022 Reg'!G12</f>
        <v>5580.5839998602869</v>
      </c>
      <c r="H13" s="4">
        <f>7500-(1420-130)-'2022 Reg'!H12</f>
        <v>5591.5560556545852</v>
      </c>
      <c r="I13" s="13"/>
      <c r="J13" s="13"/>
      <c r="K13" s="13"/>
      <c r="L13" s="13"/>
    </row>
    <row r="14" spans="1:13" ht="18.5" x14ac:dyDescent="0.35">
      <c r="A14" s="3">
        <v>12</v>
      </c>
      <c r="B14" s="4">
        <f>7500-(1420-130)-'2022 Reg'!B13</f>
        <v>5831.7600006759167</v>
      </c>
      <c r="C14" s="4">
        <f>7500-(1420-130)-'2022 Reg'!C13</f>
        <v>5836.0000007301569</v>
      </c>
      <c r="D14" s="4">
        <f>7500-(1420-130)-'2022 Reg'!D13</f>
        <v>5775.3500002086166</v>
      </c>
      <c r="E14" s="4">
        <f>7500-(1420-130)-'2022 Reg'!E13</f>
        <v>5742.3787779668965</v>
      </c>
      <c r="F14" s="4">
        <f>7500-(1420-130)-'2022 Reg'!F13</f>
        <v>5644.6400001943111</v>
      </c>
      <c r="G14" s="4">
        <f>7500-(1420-130)-'2022 Reg'!G13</f>
        <v>5603.1199999153614</v>
      </c>
      <c r="H14" s="4">
        <f>7500-(1420-130)-'2022 Reg'!H13</f>
        <v>5578.8800008744001</v>
      </c>
      <c r="I14" s="13"/>
      <c r="J14" s="13"/>
      <c r="K14" s="13"/>
      <c r="L14" s="13"/>
    </row>
    <row r="15" spans="1:13" ht="18.5" x14ac:dyDescent="0.35">
      <c r="A15" s="3">
        <v>13</v>
      </c>
      <c r="B15" s="4">
        <f>7500-(1420-130)-'2022 Reg'!B14</f>
        <v>5875.7600003376601</v>
      </c>
      <c r="C15" s="4">
        <f>7500-(1420-130)-'2022 Reg'!C14</f>
        <v>5758.8000002503395</v>
      </c>
      <c r="D15" s="4">
        <f>7500-(1420-130)-'2022 Reg'!D14</f>
        <v>5727.824500286828</v>
      </c>
      <c r="E15" s="4">
        <f>7500-(1420-130)-'2022 Reg'!E14</f>
        <v>5742.7300002207357</v>
      </c>
      <c r="F15" s="4">
        <f>7500-(1420-130)-'2022 Reg'!F14</f>
        <v>5674.5160002633929</v>
      </c>
      <c r="G15" s="4">
        <f>7500-(1420-130)-'2022 Reg'!G14</f>
        <v>5657.999999910593</v>
      </c>
      <c r="H15" s="4">
        <f>7500-(1420-130)-'2022 Reg'!H14</f>
        <v>5664.0888338702416</v>
      </c>
      <c r="I15" s="13"/>
      <c r="J15" s="13"/>
      <c r="K15" s="13"/>
      <c r="L15" s="13"/>
    </row>
    <row r="16" spans="1:13" ht="18.5" x14ac:dyDescent="0.35">
      <c r="A16" s="3">
        <v>14</v>
      </c>
      <c r="B16" s="4">
        <f>7500-(1420-130)-'2022 Reg'!B15</f>
        <v>5889.7600006759167</v>
      </c>
      <c r="C16" s="4">
        <f>7500-(1420-130)-'2022 Reg'!C15</f>
        <v>5793.6400006085632</v>
      </c>
      <c r="D16" s="4">
        <f>7500-(1420-130)-'2022 Reg'!D15</f>
        <v>5753.3480006414156</v>
      </c>
      <c r="E16" s="4">
        <f>7500-(1420-130)-'2022 Reg'!E15</f>
        <v>5741.6050000667574</v>
      </c>
      <c r="F16" s="4">
        <f>7500-(1420-130)-'2022 Reg'!F15</f>
        <v>5699.1000003710387</v>
      </c>
      <c r="G16" s="4">
        <f>7500-(1420-130)-'2022 Reg'!G15</f>
        <v>5717.999999910593</v>
      </c>
      <c r="H16" s="4">
        <f>7500-(1420-130)-'2022 Reg'!H15</f>
        <v>5711.600000448525</v>
      </c>
      <c r="I16" s="13"/>
      <c r="J16" s="13"/>
      <c r="K16" s="13"/>
      <c r="L16" s="13"/>
    </row>
    <row r="17" spans="1:12" ht="18.5" x14ac:dyDescent="0.35">
      <c r="A17" s="3">
        <v>15</v>
      </c>
      <c r="B17" s="4">
        <f>7500-(1420-130)-'2022 Reg'!B16</f>
        <v>5863.7600006759167</v>
      </c>
      <c r="C17" s="4">
        <f>7500-(1420-130)-'2022 Reg'!C16</f>
        <v>5785.8400006741285</v>
      </c>
      <c r="D17" s="4">
        <f>7500-(1420-130)-'2022 Reg'!D16</f>
        <v>5768.166665791472</v>
      </c>
      <c r="E17" s="4">
        <f>7500-(1420-130)-'2022 Reg'!E16</f>
        <v>5737.2466664686799</v>
      </c>
      <c r="F17" s="4">
        <f>7500-(1420-130)-'2022 Reg'!F16</f>
        <v>5724.3006668801108</v>
      </c>
      <c r="G17" s="4">
        <f>7500-(1420-130)-'2022 Reg'!G16</f>
        <v>5754.999999910593</v>
      </c>
      <c r="H17" s="4">
        <f>7500-(1420-130)-'2022 Reg'!H16</f>
        <v>5772.999999910593</v>
      </c>
      <c r="I17" s="13"/>
      <c r="J17" s="13"/>
      <c r="K17" s="13"/>
      <c r="L17" s="13"/>
    </row>
    <row r="18" spans="1:12" ht="18.5" x14ac:dyDescent="0.35">
      <c r="A18" s="3">
        <v>16</v>
      </c>
      <c r="B18" s="4">
        <f>7500-(1420-130)-'2022 Reg'!B17</f>
        <v>5773.7999993264675</v>
      </c>
      <c r="C18" s="4">
        <f>7500-(1420-130)-'2022 Reg'!C17</f>
        <v>5754.7999993264675</v>
      </c>
      <c r="D18" s="4">
        <f>7500-(1420-130)-'2022 Reg'!D17</f>
        <v>5757.3253331651285</v>
      </c>
      <c r="E18" s="4">
        <f>7500-(1420-130)-'2022 Reg'!E17</f>
        <v>5738.238722932525</v>
      </c>
      <c r="F18" s="4">
        <f>7500-(1420-130)-'2022 Reg'!F17</f>
        <v>5719.2905006890496</v>
      </c>
      <c r="G18" s="4">
        <f>7500-(1420-130)-'2022 Reg'!G17</f>
        <v>5807.6000003665686</v>
      </c>
      <c r="H18" s="4">
        <f>7500-(1420-130)-'2022 Reg'!H17</f>
        <v>5800.415000015746</v>
      </c>
      <c r="I18" s="13"/>
      <c r="J18" s="13"/>
      <c r="K18" s="13"/>
      <c r="L18" s="13"/>
    </row>
    <row r="19" spans="1:12" ht="18.5" x14ac:dyDescent="0.35">
      <c r="A19" s="3">
        <v>17</v>
      </c>
      <c r="B19" s="4">
        <f>7500-(1420-130)-'2022 Reg'!B18</f>
        <v>5646.7200003266335</v>
      </c>
      <c r="C19" s="4">
        <f>7500-(1420-130)-'2022 Reg'!C18</f>
        <v>5661.22566729337</v>
      </c>
      <c r="D19" s="4">
        <f>7500-(1420-130)-'2022 Reg'!D18</f>
        <v>5645.5715003165105</v>
      </c>
      <c r="E19" s="4">
        <f>7500-(1420-130)-'2022 Reg'!E18</f>
        <v>5729.3933896468334</v>
      </c>
      <c r="F19" s="4">
        <f>7500-(1420-130)-'2022 Reg'!F18</f>
        <v>5706.8000003427269</v>
      </c>
      <c r="G19" s="4">
        <f>7500-(1420-130)-'2022 Reg'!G18</f>
        <v>5832.0310005664824</v>
      </c>
      <c r="H19" s="4">
        <f>7500-(1420-130)-'2022 Reg'!H18</f>
        <v>5820.6800004690886</v>
      </c>
      <c r="I19" s="13"/>
      <c r="J19" s="13"/>
      <c r="K19" s="13"/>
      <c r="L19" s="13"/>
    </row>
    <row r="20" spans="1:12" ht="18.5" x14ac:dyDescent="0.35">
      <c r="A20" s="3">
        <v>18</v>
      </c>
      <c r="B20" s="4">
        <f>7500-(1420-130)-'2022 Reg'!B19</f>
        <v>5533.5200003385544</v>
      </c>
      <c r="C20" s="4">
        <f>7500-(1420-130)-'2022 Reg'!C19</f>
        <v>5588.4009999724731</v>
      </c>
      <c r="D20" s="4">
        <f>7500-(1420-130)-'2022 Reg'!D19</f>
        <v>5661.1783894571163</v>
      </c>
      <c r="E20" s="4">
        <f>7500-(1420-130)-'2022 Reg'!E19</f>
        <v>5699.7138893020647</v>
      </c>
      <c r="F20" s="4">
        <f>7500-(1420-130)-'2022 Reg'!F19</f>
        <v>5792.9980562170349</v>
      </c>
      <c r="G20" s="4">
        <f>7500-(1420-130)-'2022 Reg'!G19</f>
        <v>5839.807000186046</v>
      </c>
      <c r="H20" s="4">
        <f>7500-(1420-130)-'2022 Reg'!H19</f>
        <v>5827.6000003069639</v>
      </c>
      <c r="I20" s="13"/>
      <c r="J20" s="13"/>
      <c r="K20" s="13"/>
      <c r="L20" s="13"/>
    </row>
    <row r="21" spans="1:12" ht="18.5" x14ac:dyDescent="0.35">
      <c r="A21" s="3">
        <v>19</v>
      </c>
      <c r="B21" s="4">
        <f>7500-(1420-130)-'2022 Reg'!B20</f>
        <v>5842.6088889042539</v>
      </c>
      <c r="C21" s="4">
        <f>7500-(1420-130)-'2022 Reg'!C20</f>
        <v>5696.1977777128413</v>
      </c>
      <c r="D21" s="4">
        <f>7500-(1420-130)-'2022 Reg'!D20</f>
        <v>5619.9539999037979</v>
      </c>
      <c r="E21" s="4">
        <f>7500-(1420-130)-'2022 Reg'!E20</f>
        <v>5675.5186667879425</v>
      </c>
      <c r="F21" s="4">
        <f>7500-(1420-130)-'2022 Reg'!F20</f>
        <v>5755.5690000534059</v>
      </c>
      <c r="G21" s="4">
        <f>7500-(1420-130)-'2022 Reg'!G20</f>
        <v>5811.8400000631809</v>
      </c>
      <c r="H21" s="4">
        <f>7500-(1420-130)-'2022 Reg'!H20</f>
        <v>5899.6800000965595</v>
      </c>
      <c r="I21" s="13"/>
      <c r="J21" s="13"/>
      <c r="K21" s="13"/>
      <c r="L21" s="13"/>
    </row>
    <row r="22" spans="1:12" ht="18.5" x14ac:dyDescent="0.35">
      <c r="A22" s="3">
        <v>20</v>
      </c>
      <c r="B22" s="4">
        <f>7500-(1420-130)-'2022 Reg'!B21</f>
        <v>6023.3437777325507</v>
      </c>
      <c r="C22" s="4">
        <f>7500-(1420-130)-'2022 Reg'!C21</f>
        <v>5968.9826666424669</v>
      </c>
      <c r="D22" s="4">
        <f>7500-(1420-130)-'2022 Reg'!D21</f>
        <v>5697.5516667753454</v>
      </c>
      <c r="E22" s="4">
        <f>7500-(1420-130)-'2022 Reg'!E21</f>
        <v>5728.7533336691558</v>
      </c>
      <c r="F22" s="4">
        <f>7500-(1420-130)-'2022 Reg'!F21</f>
        <v>5765.0700002938511</v>
      </c>
      <c r="G22" s="4">
        <f>7500-(1420-130)-'2022 Reg'!G21</f>
        <v>5861.799999922514</v>
      </c>
      <c r="H22" s="4">
        <f>7500-(1420-130)-'2022 Reg'!H21</f>
        <v>5843.4359999746084</v>
      </c>
      <c r="I22" s="13"/>
      <c r="J22" s="13"/>
      <c r="K22" s="13"/>
      <c r="L22" s="13"/>
    </row>
    <row r="23" spans="1:12" ht="18.5" x14ac:dyDescent="0.35">
      <c r="A23" s="3">
        <v>21</v>
      </c>
      <c r="B23" s="4">
        <f>7500-(1420-130)-'2022 Reg'!B22</f>
        <v>5968.3959998870887</v>
      </c>
      <c r="C23" s="4">
        <f>7500-(1420-130)-'2022 Reg'!C22</f>
        <v>5955.197777558863</v>
      </c>
      <c r="D23" s="4">
        <f>7500-(1420-130)-'2022 Reg'!D22</f>
        <v>5956.7000004142519</v>
      </c>
      <c r="E23" s="4">
        <f>7500-(1420-130)-'2022 Reg'!E22</f>
        <v>5896.8000000774864</v>
      </c>
      <c r="F23" s="4">
        <f>7500-(1420-130)-'2022 Reg'!F22</f>
        <v>5905.9200000613928</v>
      </c>
      <c r="G23" s="4">
        <f>7500-(1420-130)-'2022 Reg'!G22</f>
        <v>5964.8999998832742</v>
      </c>
      <c r="H23" s="4">
        <f>7500-(1420-130)-'2022 Reg'!H22</f>
        <v>5905.799999922514</v>
      </c>
      <c r="I23" s="13"/>
      <c r="J23" s="13"/>
      <c r="K23" s="13"/>
      <c r="L23" s="13"/>
    </row>
    <row r="24" spans="1:12" ht="18.5" x14ac:dyDescent="0.35">
      <c r="A24" s="3">
        <v>22</v>
      </c>
      <c r="B24" s="4">
        <f>7500-(1420-130)-'2022 Reg'!B23</f>
        <v>6031.1199999153614</v>
      </c>
      <c r="C24" s="4">
        <f>7500-(1420-130)-'2022 Reg'!C23</f>
        <v>6027.7044444223247</v>
      </c>
      <c r="D24" s="4">
        <f>7500-(1420-130)-'2022 Reg'!D23</f>
        <v>5998.839999884367</v>
      </c>
      <c r="E24" s="4">
        <f>7500-(1420-130)-'2022 Reg'!E23</f>
        <v>5930.7229999949532</v>
      </c>
      <c r="F24" s="4">
        <f>7500-(1420-130)-'2022 Reg'!F23</f>
        <v>5738.799999922514</v>
      </c>
      <c r="G24" s="4">
        <f>7500-(1420-130)-'2022 Reg'!G23</f>
        <v>5990.5000001490116</v>
      </c>
      <c r="H24" s="4">
        <f>7500-(1420-130)-'2022 Reg'!H23</f>
        <v>6092.8766666059691</v>
      </c>
      <c r="I24" s="13"/>
      <c r="J24" s="13"/>
      <c r="K24" s="13"/>
      <c r="L24" s="13"/>
    </row>
    <row r="25" spans="1:12" ht="18.5" x14ac:dyDescent="0.35">
      <c r="A25" s="3">
        <v>23</v>
      </c>
      <c r="B25" s="4">
        <f>7500-(1420-130)-'2022 Reg'!B24</f>
        <v>6028.999999910593</v>
      </c>
      <c r="C25" s="4">
        <f>7500-(1420-130)-'2022 Reg'!C24</f>
        <v>5966.0399999171495</v>
      </c>
      <c r="D25" s="4">
        <f>7500-(1420-130)-'2022 Reg'!D24</f>
        <v>5913.8936663843688</v>
      </c>
      <c r="E25" s="4">
        <f>7500-(1420-130)-'2022 Reg'!E24</f>
        <v>6035.926666562259</v>
      </c>
      <c r="F25" s="4">
        <f>7500-(1420-130)-'2022 Reg'!F24</f>
        <v>5971.4579997611545</v>
      </c>
      <c r="G25" s="4">
        <f>7500-(1420-130)-'2022 Reg'!G24</f>
        <v>5951.1133332322042</v>
      </c>
      <c r="H25" s="4">
        <f>7500-(1420-130)-'2022 Reg'!H24</f>
        <v>6033.146666616698</v>
      </c>
      <c r="I25" s="13"/>
      <c r="J25" s="13"/>
      <c r="K25" s="13"/>
      <c r="L25" s="13"/>
    </row>
    <row r="26" spans="1:12" ht="18.5" x14ac:dyDescent="0.35">
      <c r="A26" s="3">
        <v>24</v>
      </c>
      <c r="B26" s="4">
        <f>7500-(1420-130)-'2022 Reg'!B25</f>
        <v>6005.9999997317791</v>
      </c>
      <c r="C26" s="4">
        <f>7500-(1420-130)-'2022 Reg'!C25</f>
        <v>6046.1199997365475</v>
      </c>
      <c r="D26" s="4">
        <f>7500-(1420-130)-'2022 Reg'!D25</f>
        <v>5993.4861115162566</v>
      </c>
      <c r="E26" s="4">
        <f>7500-(1420-130)-'2022 Reg'!E25</f>
        <v>5984.9199998825788</v>
      </c>
      <c r="F26" s="4">
        <f>7500-(1420-130)-'2022 Reg'!F25</f>
        <v>6038.839999884367</v>
      </c>
      <c r="G26" s="4">
        <f>7500-(1420-130)-'2022 Reg'!G25</f>
        <v>6032.2799998715518</v>
      </c>
      <c r="H26" s="4">
        <f>7500-(1420-130)-'2022 Reg'!H25</f>
        <v>6116.6382223401215</v>
      </c>
      <c r="I26" s="13"/>
      <c r="J26" s="13"/>
      <c r="K26" s="13"/>
      <c r="L2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2020 NSRS</vt:lpstr>
      <vt:lpstr>2021 NSRS</vt:lpstr>
      <vt:lpstr>2022 NSRS (Dec 2020 Method)</vt:lpstr>
      <vt:lpstr>2022 NSRS (6500 Method)</vt:lpstr>
      <vt:lpstr>2022 NSRS (Proposed)</vt:lpstr>
      <vt:lpstr>Charts</vt:lpstr>
      <vt:lpstr>outage</vt:lpstr>
      <vt:lpstr>2022 Reg</vt:lpstr>
      <vt:lpstr>2022 high_variability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ERCOT</cp:lastModifiedBy>
  <dcterms:created xsi:type="dcterms:W3CDTF">2018-09-11T22:03:11Z</dcterms:created>
  <dcterms:modified xsi:type="dcterms:W3CDTF">2021-11-02T08:42:17Z</dcterms:modified>
</cp:coreProperties>
</file>