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5_PDCWG_09082021\"/>
    </mc:Choice>
  </mc:AlternateContent>
  <xr:revisionPtr revIDLastSave="0" documentId="13_ncr:1_{0EE34358-28ED-4FCD-9419-C31C5126DFB9}" xr6:coauthVersionLast="46" xr6:coauthVersionMax="46" xr10:uidLastSave="{00000000-0000-0000-0000-000000000000}"/>
  <bookViews>
    <workbookView xWindow="-110" yWindow="-110" windowWidth="19420" windowHeight="12420" tabRatio="779" firstSheet="2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state="hidden" r:id="rId8"/>
    <sheet name="2022 high_variability" sheetId="10" state="hidden" r:id="rId9"/>
  </sheets>
  <externalReferences>
    <externalReference r:id="rId10"/>
    <externalReference r:id="rId11"/>
  </externalReferences>
  <definedNames>
    <definedName name="_xlnm._FilterDatabase" localSheetId="5" hidden="1">Charts!$A$1:$F$289</definedName>
  </definedNames>
  <calcPr calcId="191029"/>
  <pivotCaches>
    <pivotCache cacheId="0" r:id="rId12"/>
    <pivotCache cacheId="6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7" i="3" l="1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46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4" i="9" l="1"/>
  <c r="J4" i="9"/>
  <c r="K4" i="9"/>
  <c r="L4" i="9"/>
  <c r="M4" i="9"/>
  <c r="I5" i="9"/>
  <c r="J5" i="9"/>
  <c r="K5" i="9"/>
  <c r="L5" i="9"/>
  <c r="M5" i="9"/>
  <c r="I6" i="9"/>
  <c r="J6" i="9"/>
  <c r="K6" i="9"/>
  <c r="L6" i="9"/>
  <c r="M6" i="9"/>
  <c r="I7" i="9"/>
  <c r="J7" i="9"/>
  <c r="K7" i="9"/>
  <c r="L7" i="9"/>
  <c r="M7" i="9"/>
  <c r="I8" i="9"/>
  <c r="J8" i="9"/>
  <c r="K8" i="9"/>
  <c r="L8" i="9"/>
  <c r="M8" i="9"/>
  <c r="I9" i="9"/>
  <c r="J9" i="9"/>
  <c r="K9" i="9"/>
  <c r="L9" i="9"/>
  <c r="M9" i="9"/>
  <c r="I10" i="9"/>
  <c r="J10" i="9"/>
  <c r="K10" i="9"/>
  <c r="L10" i="9"/>
  <c r="M10" i="9"/>
  <c r="I11" i="9"/>
  <c r="J11" i="9"/>
  <c r="K11" i="9"/>
  <c r="L11" i="9"/>
  <c r="M11" i="9"/>
  <c r="I12" i="9"/>
  <c r="J12" i="9"/>
  <c r="K12" i="9"/>
  <c r="L12" i="9"/>
  <c r="M12" i="9"/>
  <c r="I13" i="9"/>
  <c r="J13" i="9"/>
  <c r="K13" i="9"/>
  <c r="L13" i="9"/>
  <c r="M13" i="9"/>
  <c r="I14" i="9"/>
  <c r="J14" i="9"/>
  <c r="K14" i="9"/>
  <c r="L14" i="9"/>
  <c r="M14" i="9"/>
  <c r="I15" i="9"/>
  <c r="J15" i="9"/>
  <c r="K15" i="9"/>
  <c r="L15" i="9"/>
  <c r="M15" i="9"/>
  <c r="I16" i="9"/>
  <c r="J16" i="9"/>
  <c r="K16" i="9"/>
  <c r="L16" i="9"/>
  <c r="M16" i="9"/>
  <c r="I17" i="9"/>
  <c r="J17" i="9"/>
  <c r="K17" i="9"/>
  <c r="L17" i="9"/>
  <c r="M17" i="9"/>
  <c r="I18" i="9"/>
  <c r="J18" i="9"/>
  <c r="K18" i="9"/>
  <c r="L18" i="9"/>
  <c r="M18" i="9"/>
  <c r="I19" i="9"/>
  <c r="J19" i="9"/>
  <c r="K19" i="9"/>
  <c r="L19" i="9"/>
  <c r="M19" i="9"/>
  <c r="I20" i="9"/>
  <c r="J20" i="9"/>
  <c r="K20" i="9"/>
  <c r="L20" i="9"/>
  <c r="M20" i="9"/>
  <c r="I21" i="9"/>
  <c r="J21" i="9"/>
  <c r="K21" i="9"/>
  <c r="L21" i="9"/>
  <c r="M21" i="9"/>
  <c r="I22" i="9"/>
  <c r="J22" i="9"/>
  <c r="K22" i="9"/>
  <c r="L22" i="9"/>
  <c r="M22" i="9"/>
  <c r="I23" i="9"/>
  <c r="J23" i="9"/>
  <c r="K23" i="9"/>
  <c r="L23" i="9"/>
  <c r="M23" i="9"/>
  <c r="I24" i="9"/>
  <c r="J24" i="9"/>
  <c r="K24" i="9"/>
  <c r="L24" i="9"/>
  <c r="M24" i="9"/>
  <c r="I25" i="9"/>
  <c r="J25" i="9"/>
  <c r="K25" i="9"/>
  <c r="L25" i="9"/>
  <c r="M25" i="9"/>
  <c r="I26" i="9"/>
  <c r="J26" i="9"/>
  <c r="K26" i="9"/>
  <c r="L26" i="9"/>
  <c r="M26" i="9"/>
  <c r="J3" i="9"/>
  <c r="K3" i="9"/>
  <c r="L3" i="9"/>
  <c r="M3" i="9"/>
  <c r="I3" i="9"/>
  <c r="I4" i="25"/>
  <c r="J4" i="25"/>
  <c r="K4" i="25"/>
  <c r="L4" i="25"/>
  <c r="M4" i="25"/>
  <c r="I5" i="25"/>
  <c r="J5" i="25"/>
  <c r="K5" i="25"/>
  <c r="L5" i="25"/>
  <c r="M5" i="25"/>
  <c r="I6" i="25"/>
  <c r="J6" i="25"/>
  <c r="K6" i="25"/>
  <c r="L6" i="25"/>
  <c r="M6" i="25"/>
  <c r="I7" i="25"/>
  <c r="J7" i="25"/>
  <c r="K7" i="25"/>
  <c r="L7" i="25"/>
  <c r="M7" i="25"/>
  <c r="I8" i="25"/>
  <c r="J8" i="25"/>
  <c r="K8" i="25"/>
  <c r="L8" i="25"/>
  <c r="M8" i="25"/>
  <c r="I9" i="25"/>
  <c r="J9" i="25"/>
  <c r="K9" i="25"/>
  <c r="L9" i="25"/>
  <c r="M9" i="25"/>
  <c r="I10" i="25"/>
  <c r="J10" i="25"/>
  <c r="K10" i="25"/>
  <c r="L10" i="25"/>
  <c r="M10" i="25"/>
  <c r="I11" i="25"/>
  <c r="J11" i="25"/>
  <c r="K11" i="25"/>
  <c r="L11" i="25"/>
  <c r="M11" i="25"/>
  <c r="I12" i="25"/>
  <c r="J12" i="25"/>
  <c r="K12" i="25"/>
  <c r="L12" i="25"/>
  <c r="M12" i="25"/>
  <c r="I13" i="25"/>
  <c r="J13" i="25"/>
  <c r="K13" i="25"/>
  <c r="L13" i="25"/>
  <c r="M13" i="25"/>
  <c r="I14" i="25"/>
  <c r="J14" i="25"/>
  <c r="K14" i="25"/>
  <c r="L14" i="25"/>
  <c r="M14" i="25"/>
  <c r="I15" i="25"/>
  <c r="J15" i="25"/>
  <c r="K15" i="25"/>
  <c r="L15" i="25"/>
  <c r="M15" i="25"/>
  <c r="I16" i="25"/>
  <c r="J16" i="25"/>
  <c r="K16" i="25"/>
  <c r="L16" i="25"/>
  <c r="M16" i="25"/>
  <c r="I17" i="25"/>
  <c r="J17" i="25"/>
  <c r="K17" i="25"/>
  <c r="L17" i="25"/>
  <c r="M17" i="25"/>
  <c r="I18" i="25"/>
  <c r="J18" i="25"/>
  <c r="K18" i="25"/>
  <c r="L18" i="25"/>
  <c r="M18" i="25"/>
  <c r="I19" i="25"/>
  <c r="J19" i="25"/>
  <c r="K19" i="25"/>
  <c r="L19" i="25"/>
  <c r="M19" i="25"/>
  <c r="I20" i="25"/>
  <c r="J20" i="25"/>
  <c r="K20" i="25"/>
  <c r="L20" i="25"/>
  <c r="M20" i="25"/>
  <c r="I21" i="25"/>
  <c r="J21" i="25"/>
  <c r="K21" i="25"/>
  <c r="L21" i="25"/>
  <c r="M21" i="25"/>
  <c r="I22" i="25"/>
  <c r="J22" i="25"/>
  <c r="K22" i="25"/>
  <c r="L22" i="25"/>
  <c r="M22" i="25"/>
  <c r="I23" i="25"/>
  <c r="J23" i="25"/>
  <c r="K23" i="25"/>
  <c r="L23" i="25"/>
  <c r="M23" i="25"/>
  <c r="I24" i="25"/>
  <c r="J24" i="25"/>
  <c r="K24" i="25"/>
  <c r="L24" i="25"/>
  <c r="M24" i="25"/>
  <c r="I25" i="25"/>
  <c r="J25" i="25"/>
  <c r="K25" i="25"/>
  <c r="L25" i="25"/>
  <c r="M25" i="25"/>
  <c r="I26" i="25"/>
  <c r="J26" i="25"/>
  <c r="K26" i="25"/>
  <c r="L26" i="25"/>
  <c r="M26" i="25"/>
  <c r="J3" i="25"/>
  <c r="K3" i="25"/>
  <c r="L3" i="25"/>
  <c r="M3" i="25"/>
  <c r="I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W34" i="3"/>
  <c r="X34" i="3"/>
  <c r="Y34" i="3"/>
  <c r="W35" i="3"/>
  <c r="X35" i="3"/>
  <c r="Y35" i="3"/>
  <c r="W36" i="3"/>
  <c r="X36" i="3"/>
  <c r="Y36" i="3"/>
  <c r="W37" i="3"/>
  <c r="X37" i="3"/>
  <c r="Y37" i="3"/>
  <c r="W38" i="3"/>
  <c r="X38" i="3"/>
  <c r="Y38" i="3"/>
  <c r="W39" i="3"/>
  <c r="X39" i="3"/>
  <c r="Y39" i="3"/>
  <c r="W40" i="3"/>
  <c r="X40" i="3"/>
  <c r="Y40" i="3"/>
  <c r="W41" i="3"/>
  <c r="X41" i="3"/>
  <c r="Y41" i="3"/>
  <c r="W42" i="3"/>
  <c r="X42" i="3"/>
  <c r="Y42" i="3"/>
  <c r="W43" i="3"/>
  <c r="X43" i="3"/>
  <c r="Y43" i="3"/>
  <c r="W44" i="3"/>
  <c r="X44" i="3"/>
  <c r="Y44" i="3"/>
  <c r="Y33" i="3"/>
  <c r="X33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46" i="3"/>
  <c r="R27" i="4"/>
  <c r="Q27" i="4"/>
  <c r="P27" i="4"/>
  <c r="O27" i="4"/>
  <c r="J27" i="4"/>
  <c r="I27" i="4"/>
  <c r="H27" i="4"/>
  <c r="G27" i="4"/>
  <c r="F27" i="4"/>
  <c r="E27" i="4"/>
  <c r="D27" i="4"/>
  <c r="C27" i="4"/>
  <c r="B27" i="4"/>
  <c r="W33" i="3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K2" i="3" s="1"/>
  <c r="H25" i="8" l="1"/>
  <c r="H26" i="10" s="1"/>
  <c r="H24" i="8"/>
  <c r="H25" i="10" s="1"/>
  <c r="H23" i="8"/>
  <c r="H24" i="10" s="1"/>
  <c r="H22" i="8"/>
  <c r="H23" i="10" s="1"/>
  <c r="H21" i="8"/>
  <c r="H22" i="10" s="1"/>
  <c r="H20" i="8"/>
  <c r="H21" i="10" s="1"/>
  <c r="H19" i="8"/>
  <c r="H20" i="10" s="1"/>
  <c r="H18" i="8"/>
  <c r="H19" i="10" s="1"/>
  <c r="H17" i="8"/>
  <c r="H18" i="10" s="1"/>
  <c r="H16" i="8"/>
  <c r="H17" i="10" s="1"/>
  <c r="H15" i="8"/>
  <c r="H16" i="10" s="1"/>
  <c r="H14" i="8"/>
  <c r="H15" i="10" s="1"/>
  <c r="H13" i="8"/>
  <c r="H14" i="10" s="1"/>
  <c r="H12" i="8"/>
  <c r="H13" i="10" s="1"/>
  <c r="H11" i="8"/>
  <c r="H12" i="10" s="1"/>
  <c r="H10" i="8"/>
  <c r="H11" i="10" s="1"/>
  <c r="H9" i="8"/>
  <c r="H10" i="10" s="1"/>
  <c r="H8" i="8"/>
  <c r="H9" i="10" s="1"/>
  <c r="H7" i="8"/>
  <c r="H8" i="10" s="1"/>
  <c r="H6" i="8"/>
  <c r="H7" i="10" s="1"/>
  <c r="H5" i="8"/>
  <c r="H6" i="10" s="1"/>
  <c r="H4" i="8"/>
  <c r="H5" i="10" s="1"/>
  <c r="H3" i="8"/>
  <c r="H4" i="10" s="1"/>
  <c r="H2" i="8"/>
  <c r="H3" i="9" s="1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K289" i="3" s="1"/>
  <c r="L288" i="3"/>
  <c r="K288" i="3" s="1"/>
  <c r="L287" i="3"/>
  <c r="K287" i="3" s="1"/>
  <c r="L286" i="3"/>
  <c r="K286" i="3" s="1"/>
  <c r="L285" i="3"/>
  <c r="K285" i="3" s="1"/>
  <c r="L284" i="3"/>
  <c r="K284" i="3" s="1"/>
  <c r="L283" i="3"/>
  <c r="K283" i="3" s="1"/>
  <c r="L282" i="3"/>
  <c r="K282" i="3" s="1"/>
  <c r="L281" i="3"/>
  <c r="K281" i="3" s="1"/>
  <c r="L280" i="3"/>
  <c r="K280" i="3" s="1"/>
  <c r="L279" i="3"/>
  <c r="K279" i="3" s="1"/>
  <c r="L278" i="3"/>
  <c r="K278" i="3" s="1"/>
  <c r="L277" i="3"/>
  <c r="K277" i="3" s="1"/>
  <c r="L276" i="3"/>
  <c r="K276" i="3" s="1"/>
  <c r="L275" i="3"/>
  <c r="K275" i="3" s="1"/>
  <c r="L274" i="3"/>
  <c r="K274" i="3" s="1"/>
  <c r="L273" i="3"/>
  <c r="K273" i="3" s="1"/>
  <c r="L272" i="3"/>
  <c r="K272" i="3" s="1"/>
  <c r="L271" i="3"/>
  <c r="K271" i="3" s="1"/>
  <c r="L270" i="3"/>
  <c r="K270" i="3" s="1"/>
  <c r="L269" i="3"/>
  <c r="K269" i="3" s="1"/>
  <c r="L268" i="3"/>
  <c r="K268" i="3" s="1"/>
  <c r="L267" i="3"/>
  <c r="K267" i="3" s="1"/>
  <c r="L266" i="3"/>
  <c r="K266" i="3" s="1"/>
  <c r="L265" i="3"/>
  <c r="K265" i="3" s="1"/>
  <c r="L264" i="3"/>
  <c r="K264" i="3" s="1"/>
  <c r="L263" i="3"/>
  <c r="K263" i="3" s="1"/>
  <c r="L262" i="3"/>
  <c r="K262" i="3" s="1"/>
  <c r="L261" i="3"/>
  <c r="K261" i="3" s="1"/>
  <c r="L260" i="3"/>
  <c r="K260" i="3" s="1"/>
  <c r="L259" i="3"/>
  <c r="K259" i="3" s="1"/>
  <c r="L258" i="3"/>
  <c r="K258" i="3" s="1"/>
  <c r="L257" i="3"/>
  <c r="K257" i="3" s="1"/>
  <c r="L256" i="3"/>
  <c r="K256" i="3" s="1"/>
  <c r="L255" i="3"/>
  <c r="K255" i="3" s="1"/>
  <c r="L254" i="3"/>
  <c r="K254" i="3" s="1"/>
  <c r="L253" i="3"/>
  <c r="K253" i="3" s="1"/>
  <c r="L252" i="3"/>
  <c r="K252" i="3" s="1"/>
  <c r="L251" i="3"/>
  <c r="K251" i="3" s="1"/>
  <c r="L250" i="3"/>
  <c r="K250" i="3" s="1"/>
  <c r="L249" i="3"/>
  <c r="K249" i="3" s="1"/>
  <c r="L248" i="3"/>
  <c r="K248" i="3" s="1"/>
  <c r="L247" i="3"/>
  <c r="K247" i="3" s="1"/>
  <c r="L246" i="3"/>
  <c r="K246" i="3" s="1"/>
  <c r="L245" i="3"/>
  <c r="K245" i="3" s="1"/>
  <c r="L244" i="3"/>
  <c r="K244" i="3" s="1"/>
  <c r="L243" i="3"/>
  <c r="K243" i="3" s="1"/>
  <c r="L242" i="3"/>
  <c r="K242" i="3" s="1"/>
  <c r="L241" i="3"/>
  <c r="K241" i="3" s="1"/>
  <c r="L240" i="3"/>
  <c r="K240" i="3" s="1"/>
  <c r="L239" i="3"/>
  <c r="K239" i="3" s="1"/>
  <c r="L238" i="3"/>
  <c r="K238" i="3" s="1"/>
  <c r="L237" i="3"/>
  <c r="K237" i="3" s="1"/>
  <c r="L236" i="3"/>
  <c r="K236" i="3" s="1"/>
  <c r="L235" i="3"/>
  <c r="K235" i="3" s="1"/>
  <c r="L234" i="3"/>
  <c r="K234" i="3" s="1"/>
  <c r="L233" i="3"/>
  <c r="K233" i="3" s="1"/>
  <c r="L232" i="3"/>
  <c r="K232" i="3" s="1"/>
  <c r="L231" i="3"/>
  <c r="K231" i="3" s="1"/>
  <c r="L230" i="3"/>
  <c r="K230" i="3" s="1"/>
  <c r="L229" i="3"/>
  <c r="K229" i="3" s="1"/>
  <c r="L228" i="3"/>
  <c r="K228" i="3" s="1"/>
  <c r="L227" i="3"/>
  <c r="K227" i="3" s="1"/>
  <c r="L226" i="3"/>
  <c r="K226" i="3" s="1"/>
  <c r="L225" i="3"/>
  <c r="K225" i="3" s="1"/>
  <c r="L224" i="3"/>
  <c r="K224" i="3" s="1"/>
  <c r="L223" i="3"/>
  <c r="K223" i="3" s="1"/>
  <c r="L222" i="3"/>
  <c r="K222" i="3" s="1"/>
  <c r="L221" i="3"/>
  <c r="K221" i="3" s="1"/>
  <c r="L220" i="3"/>
  <c r="K220" i="3" s="1"/>
  <c r="L219" i="3"/>
  <c r="K219" i="3" s="1"/>
  <c r="L218" i="3"/>
  <c r="K218" i="3" s="1"/>
  <c r="L217" i="3"/>
  <c r="K217" i="3" s="1"/>
  <c r="L216" i="3"/>
  <c r="K216" i="3" s="1"/>
  <c r="L215" i="3"/>
  <c r="K215" i="3" s="1"/>
  <c r="L214" i="3"/>
  <c r="K214" i="3" s="1"/>
  <c r="L213" i="3"/>
  <c r="K213" i="3" s="1"/>
  <c r="L212" i="3"/>
  <c r="K212" i="3" s="1"/>
  <c r="L211" i="3"/>
  <c r="K211" i="3" s="1"/>
  <c r="L210" i="3"/>
  <c r="K210" i="3" s="1"/>
  <c r="L209" i="3"/>
  <c r="K209" i="3" s="1"/>
  <c r="L208" i="3"/>
  <c r="K208" i="3" s="1"/>
  <c r="L207" i="3"/>
  <c r="K207" i="3" s="1"/>
  <c r="L206" i="3"/>
  <c r="K206" i="3" s="1"/>
  <c r="L205" i="3"/>
  <c r="K205" i="3" s="1"/>
  <c r="L204" i="3"/>
  <c r="K204" i="3" s="1"/>
  <c r="L203" i="3"/>
  <c r="K203" i="3" s="1"/>
  <c r="L202" i="3"/>
  <c r="K202" i="3" s="1"/>
  <c r="L201" i="3"/>
  <c r="K201" i="3" s="1"/>
  <c r="L200" i="3"/>
  <c r="K200" i="3" s="1"/>
  <c r="L199" i="3"/>
  <c r="K199" i="3" s="1"/>
  <c r="L198" i="3"/>
  <c r="K198" i="3" s="1"/>
  <c r="L197" i="3"/>
  <c r="K197" i="3" s="1"/>
  <c r="L196" i="3"/>
  <c r="K196" i="3" s="1"/>
  <c r="L195" i="3"/>
  <c r="K195" i="3" s="1"/>
  <c r="L194" i="3"/>
  <c r="K194" i="3" s="1"/>
  <c r="L193" i="3"/>
  <c r="K193" i="3" s="1"/>
  <c r="L192" i="3"/>
  <c r="K192" i="3" s="1"/>
  <c r="L191" i="3"/>
  <c r="K191" i="3" s="1"/>
  <c r="L190" i="3"/>
  <c r="K190" i="3" s="1"/>
  <c r="L189" i="3"/>
  <c r="K189" i="3" s="1"/>
  <c r="L188" i="3"/>
  <c r="K188" i="3" s="1"/>
  <c r="L187" i="3"/>
  <c r="K187" i="3" s="1"/>
  <c r="L186" i="3"/>
  <c r="K186" i="3" s="1"/>
  <c r="L185" i="3"/>
  <c r="K185" i="3" s="1"/>
  <c r="L184" i="3"/>
  <c r="K184" i="3" s="1"/>
  <c r="L183" i="3"/>
  <c r="K183" i="3" s="1"/>
  <c r="L182" i="3"/>
  <c r="K182" i="3" s="1"/>
  <c r="L181" i="3"/>
  <c r="K181" i="3" s="1"/>
  <c r="L180" i="3"/>
  <c r="K180" i="3" s="1"/>
  <c r="L179" i="3"/>
  <c r="K179" i="3" s="1"/>
  <c r="L178" i="3"/>
  <c r="K178" i="3" s="1"/>
  <c r="L177" i="3"/>
  <c r="K177" i="3" s="1"/>
  <c r="L176" i="3"/>
  <c r="K176" i="3" s="1"/>
  <c r="L175" i="3"/>
  <c r="K175" i="3" s="1"/>
  <c r="L174" i="3"/>
  <c r="K174" i="3" s="1"/>
  <c r="L173" i="3"/>
  <c r="K173" i="3" s="1"/>
  <c r="L172" i="3"/>
  <c r="K172" i="3" s="1"/>
  <c r="L171" i="3"/>
  <c r="K171" i="3" s="1"/>
  <c r="L170" i="3"/>
  <c r="K170" i="3" s="1"/>
  <c r="L169" i="3"/>
  <c r="K169" i="3" s="1"/>
  <c r="L168" i="3"/>
  <c r="K168" i="3" s="1"/>
  <c r="L167" i="3"/>
  <c r="K167" i="3" s="1"/>
  <c r="L166" i="3"/>
  <c r="K166" i="3" s="1"/>
  <c r="L165" i="3"/>
  <c r="K165" i="3" s="1"/>
  <c r="L164" i="3"/>
  <c r="K164" i="3" s="1"/>
  <c r="L163" i="3"/>
  <c r="K163" i="3" s="1"/>
  <c r="L162" i="3"/>
  <c r="K162" i="3" s="1"/>
  <c r="L161" i="3"/>
  <c r="K161" i="3" s="1"/>
  <c r="L160" i="3"/>
  <c r="K160" i="3" s="1"/>
  <c r="L159" i="3"/>
  <c r="K159" i="3" s="1"/>
  <c r="L158" i="3"/>
  <c r="K158" i="3" s="1"/>
  <c r="L157" i="3"/>
  <c r="K157" i="3" s="1"/>
  <c r="L156" i="3"/>
  <c r="K156" i="3" s="1"/>
  <c r="L155" i="3"/>
  <c r="K155" i="3" s="1"/>
  <c r="L154" i="3"/>
  <c r="K154" i="3" s="1"/>
  <c r="L153" i="3"/>
  <c r="K153" i="3" s="1"/>
  <c r="L152" i="3"/>
  <c r="K152" i="3" s="1"/>
  <c r="L151" i="3"/>
  <c r="K151" i="3" s="1"/>
  <c r="L150" i="3"/>
  <c r="K150" i="3" s="1"/>
  <c r="L149" i="3"/>
  <c r="K149" i="3" s="1"/>
  <c r="L148" i="3"/>
  <c r="K148" i="3" s="1"/>
  <c r="L147" i="3"/>
  <c r="K147" i="3" s="1"/>
  <c r="L146" i="3"/>
  <c r="K146" i="3" s="1"/>
  <c r="L145" i="3"/>
  <c r="K145" i="3" s="1"/>
  <c r="L144" i="3"/>
  <c r="K144" i="3" s="1"/>
  <c r="L143" i="3"/>
  <c r="K143" i="3" s="1"/>
  <c r="L142" i="3"/>
  <c r="K142" i="3" s="1"/>
  <c r="L141" i="3"/>
  <c r="K141" i="3" s="1"/>
  <c r="L140" i="3"/>
  <c r="K140" i="3" s="1"/>
  <c r="L139" i="3"/>
  <c r="K139" i="3" s="1"/>
  <c r="L138" i="3"/>
  <c r="K138" i="3" s="1"/>
  <c r="L137" i="3"/>
  <c r="K137" i="3" s="1"/>
  <c r="L136" i="3"/>
  <c r="K136" i="3" s="1"/>
  <c r="L135" i="3"/>
  <c r="K135" i="3" s="1"/>
  <c r="L134" i="3"/>
  <c r="K134" i="3" s="1"/>
  <c r="L133" i="3"/>
  <c r="K133" i="3" s="1"/>
  <c r="L132" i="3"/>
  <c r="K132" i="3" s="1"/>
  <c r="L131" i="3"/>
  <c r="K131" i="3" s="1"/>
  <c r="L130" i="3"/>
  <c r="K130" i="3" s="1"/>
  <c r="L129" i="3"/>
  <c r="K129" i="3" s="1"/>
  <c r="L128" i="3"/>
  <c r="K128" i="3" s="1"/>
  <c r="L127" i="3"/>
  <c r="K127" i="3" s="1"/>
  <c r="L126" i="3"/>
  <c r="K126" i="3" s="1"/>
  <c r="L125" i="3"/>
  <c r="K125" i="3" s="1"/>
  <c r="L124" i="3"/>
  <c r="K124" i="3" s="1"/>
  <c r="L123" i="3"/>
  <c r="K123" i="3" s="1"/>
  <c r="L122" i="3"/>
  <c r="K122" i="3" s="1"/>
  <c r="L121" i="3"/>
  <c r="K121" i="3" s="1"/>
  <c r="L120" i="3"/>
  <c r="K120" i="3" s="1"/>
  <c r="L119" i="3"/>
  <c r="K119" i="3" s="1"/>
  <c r="L118" i="3"/>
  <c r="K118" i="3" s="1"/>
  <c r="L117" i="3"/>
  <c r="K117" i="3" s="1"/>
  <c r="L116" i="3"/>
  <c r="K116" i="3" s="1"/>
  <c r="L115" i="3"/>
  <c r="K115" i="3" s="1"/>
  <c r="L114" i="3"/>
  <c r="K114" i="3" s="1"/>
  <c r="L113" i="3"/>
  <c r="K113" i="3" s="1"/>
  <c r="L112" i="3"/>
  <c r="K112" i="3" s="1"/>
  <c r="L111" i="3"/>
  <c r="K111" i="3" s="1"/>
  <c r="L110" i="3"/>
  <c r="K110" i="3" s="1"/>
  <c r="L109" i="3"/>
  <c r="K109" i="3" s="1"/>
  <c r="L108" i="3"/>
  <c r="K108" i="3" s="1"/>
  <c r="L107" i="3"/>
  <c r="K107" i="3" s="1"/>
  <c r="L106" i="3"/>
  <c r="K106" i="3" s="1"/>
  <c r="L105" i="3"/>
  <c r="K105" i="3" s="1"/>
  <c r="L104" i="3"/>
  <c r="K104" i="3" s="1"/>
  <c r="L103" i="3"/>
  <c r="K103" i="3" s="1"/>
  <c r="L102" i="3"/>
  <c r="K102" i="3" s="1"/>
  <c r="L101" i="3"/>
  <c r="K101" i="3" s="1"/>
  <c r="L100" i="3"/>
  <c r="K100" i="3" s="1"/>
  <c r="L99" i="3"/>
  <c r="K99" i="3" s="1"/>
  <c r="L98" i="3"/>
  <c r="K98" i="3" s="1"/>
  <c r="L97" i="3"/>
  <c r="K97" i="3" s="1"/>
  <c r="L96" i="3"/>
  <c r="K96" i="3" s="1"/>
  <c r="L95" i="3"/>
  <c r="K95" i="3" s="1"/>
  <c r="L94" i="3"/>
  <c r="K94" i="3" s="1"/>
  <c r="L93" i="3"/>
  <c r="K93" i="3" s="1"/>
  <c r="L92" i="3"/>
  <c r="K92" i="3" s="1"/>
  <c r="L91" i="3"/>
  <c r="K91" i="3" s="1"/>
  <c r="L90" i="3"/>
  <c r="K90" i="3" s="1"/>
  <c r="L89" i="3"/>
  <c r="K89" i="3" s="1"/>
  <c r="L88" i="3"/>
  <c r="K88" i="3" s="1"/>
  <c r="L87" i="3"/>
  <c r="K87" i="3" s="1"/>
  <c r="L86" i="3"/>
  <c r="K86" i="3" s="1"/>
  <c r="L85" i="3"/>
  <c r="K85" i="3" s="1"/>
  <c r="L84" i="3"/>
  <c r="K84" i="3" s="1"/>
  <c r="L83" i="3"/>
  <c r="K83" i="3" s="1"/>
  <c r="L82" i="3"/>
  <c r="K82" i="3" s="1"/>
  <c r="L81" i="3"/>
  <c r="K81" i="3" s="1"/>
  <c r="L80" i="3"/>
  <c r="K80" i="3" s="1"/>
  <c r="L79" i="3"/>
  <c r="K79" i="3" s="1"/>
  <c r="L78" i="3"/>
  <c r="K78" i="3" s="1"/>
  <c r="L77" i="3"/>
  <c r="K77" i="3" s="1"/>
  <c r="L76" i="3"/>
  <c r="K76" i="3" s="1"/>
  <c r="L75" i="3"/>
  <c r="K75" i="3" s="1"/>
  <c r="L74" i="3"/>
  <c r="K74" i="3" s="1"/>
  <c r="L73" i="3"/>
  <c r="K73" i="3" s="1"/>
  <c r="L72" i="3"/>
  <c r="K72" i="3" s="1"/>
  <c r="L71" i="3"/>
  <c r="K71" i="3" s="1"/>
  <c r="L70" i="3"/>
  <c r="K70" i="3" s="1"/>
  <c r="L69" i="3"/>
  <c r="K69" i="3" s="1"/>
  <c r="L68" i="3"/>
  <c r="K68" i="3" s="1"/>
  <c r="L67" i="3"/>
  <c r="K67" i="3" s="1"/>
  <c r="L66" i="3"/>
  <c r="K66" i="3" s="1"/>
  <c r="L65" i="3"/>
  <c r="K65" i="3" s="1"/>
  <c r="L64" i="3"/>
  <c r="K64" i="3" s="1"/>
  <c r="L63" i="3"/>
  <c r="K63" i="3" s="1"/>
  <c r="L62" i="3"/>
  <c r="K62" i="3" s="1"/>
  <c r="L61" i="3"/>
  <c r="K61" i="3" s="1"/>
  <c r="L60" i="3"/>
  <c r="K60" i="3" s="1"/>
  <c r="L59" i="3"/>
  <c r="K59" i="3" s="1"/>
  <c r="L58" i="3"/>
  <c r="K58" i="3" s="1"/>
  <c r="L57" i="3"/>
  <c r="K57" i="3" s="1"/>
  <c r="L56" i="3"/>
  <c r="K56" i="3" s="1"/>
  <c r="L55" i="3"/>
  <c r="K55" i="3" s="1"/>
  <c r="L54" i="3"/>
  <c r="K54" i="3" s="1"/>
  <c r="L53" i="3"/>
  <c r="K53" i="3" s="1"/>
  <c r="L52" i="3"/>
  <c r="K52" i="3" s="1"/>
  <c r="L51" i="3"/>
  <c r="K51" i="3" s="1"/>
  <c r="L50" i="3"/>
  <c r="K50" i="3" s="1"/>
  <c r="L49" i="3"/>
  <c r="K49" i="3" s="1"/>
  <c r="L48" i="3"/>
  <c r="K48" i="3" s="1"/>
  <c r="L47" i="3"/>
  <c r="K47" i="3" s="1"/>
  <c r="L46" i="3"/>
  <c r="K46" i="3" s="1"/>
  <c r="L45" i="3"/>
  <c r="K45" i="3" s="1"/>
  <c r="L44" i="3"/>
  <c r="K44" i="3" s="1"/>
  <c r="L43" i="3"/>
  <c r="K43" i="3" s="1"/>
  <c r="L42" i="3"/>
  <c r="K42" i="3" s="1"/>
  <c r="L41" i="3"/>
  <c r="K41" i="3" s="1"/>
  <c r="L40" i="3"/>
  <c r="K40" i="3" s="1"/>
  <c r="L39" i="3"/>
  <c r="K39" i="3" s="1"/>
  <c r="L38" i="3"/>
  <c r="K38" i="3" s="1"/>
  <c r="L37" i="3"/>
  <c r="K37" i="3" s="1"/>
  <c r="L36" i="3"/>
  <c r="K36" i="3" s="1"/>
  <c r="L35" i="3"/>
  <c r="K35" i="3" s="1"/>
  <c r="L34" i="3"/>
  <c r="K34" i="3" s="1"/>
  <c r="L33" i="3"/>
  <c r="K33" i="3" s="1"/>
  <c r="L32" i="3"/>
  <c r="K32" i="3" s="1"/>
  <c r="L31" i="3"/>
  <c r="K31" i="3" s="1"/>
  <c r="L30" i="3"/>
  <c r="K30" i="3" s="1"/>
  <c r="L29" i="3"/>
  <c r="K29" i="3" s="1"/>
  <c r="L28" i="3"/>
  <c r="K28" i="3" s="1"/>
  <c r="L27" i="3"/>
  <c r="K27" i="3" s="1"/>
  <c r="L26" i="3"/>
  <c r="K26" i="3" s="1"/>
  <c r="L25" i="3"/>
  <c r="K25" i="3" s="1"/>
  <c r="L24" i="3"/>
  <c r="K24" i="3" s="1"/>
  <c r="L23" i="3"/>
  <c r="K23" i="3" s="1"/>
  <c r="L22" i="3"/>
  <c r="K22" i="3" s="1"/>
  <c r="L21" i="3"/>
  <c r="K21" i="3" s="1"/>
  <c r="L20" i="3"/>
  <c r="K20" i="3" s="1"/>
  <c r="L19" i="3"/>
  <c r="K19" i="3" s="1"/>
  <c r="L18" i="3"/>
  <c r="K18" i="3" s="1"/>
  <c r="L17" i="3"/>
  <c r="K17" i="3" s="1"/>
  <c r="L16" i="3"/>
  <c r="K16" i="3" s="1"/>
  <c r="L15" i="3"/>
  <c r="K15" i="3" s="1"/>
  <c r="L14" i="3"/>
  <c r="K14" i="3" s="1"/>
  <c r="L13" i="3"/>
  <c r="K13" i="3" s="1"/>
  <c r="L12" i="3"/>
  <c r="K12" i="3" s="1"/>
  <c r="L11" i="3"/>
  <c r="K11" i="3" s="1"/>
  <c r="L10" i="3"/>
  <c r="K10" i="3" s="1"/>
  <c r="L9" i="3"/>
  <c r="K9" i="3" s="1"/>
  <c r="L8" i="3"/>
  <c r="K8" i="3" s="1"/>
  <c r="L7" i="3"/>
  <c r="K7" i="3" s="1"/>
  <c r="L6" i="3"/>
  <c r="K6" i="3" s="1"/>
  <c r="L5" i="3"/>
  <c r="K5" i="3" s="1"/>
  <c r="L4" i="3"/>
  <c r="K4" i="3" s="1"/>
  <c r="L3" i="3"/>
  <c r="K3" i="3" s="1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R28" i="4"/>
  <c r="Q28" i="4" l="1"/>
  <c r="P28" i="4"/>
  <c r="O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X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J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<sst xmlns="http://schemas.openxmlformats.org/spreadsheetml/2006/main" count="659" uniqueCount="81">
  <si>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</si>
  <si>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</si>
  <si>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</si>
  <si>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</si>
  <si>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</si>
  <si>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</si>
  <si>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</si>
  <si>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</si>
  <si>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</si>
  <si>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</si>
  <si>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</si>
  <si>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</si>
  <si>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</si>
  <si>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</si>
  <si>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</si>
  <si>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</si>
  <si>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</si>
  <si>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</si>
  <si>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</si>
  <si>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</si>
  <si>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</si>
  <si>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</si>
  <si>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</si>
  <si>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</si>
  <si>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</si>
  <si>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</si>
  <si>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</si>
  <si>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</si>
  <si>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</si>
  <si>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</si>
  <si>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</si>
  <si>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</si>
  <si>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</si>
  <si>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</si>
  <si>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</si>
  <si>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</si>
  <si>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</si>
  <si>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</si>
  <si>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</si>
  <si>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</si>
  <si>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</si>
  <si>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</si>
  <si>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</si>
  <si>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</si>
  <si>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</si>
  <si>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</si>
  <si>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</si>
  <si>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</si>
  <si>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</si>
  <si>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</si>
  <si>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</si>
  <si>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</si>
  <si>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</si>
  <si>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</si>
  <si>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</si>
  <si>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</si>
  <si>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</si>
  <si>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</si>
  <si>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</si>
  <si>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</si>
  <si>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</si>
  <si>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2021 (Dec Posting)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</si>
  <si>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</si>
  <si>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</si>
  <si>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</si>
  <si>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</si>
  <si>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</si>
  <si>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</si>
  <si>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</si>
  <si>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</si>
  <si>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</si>
  <si>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</si>
  <si>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</si>
  <si>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</si>
  <si>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(6500 Method)</t>
  </si>
  <si>
    <t>2022 NSRS (6500 MW Method)</t>
  </si>
  <si>
    <t>2022 NSRS Proposed</t>
  </si>
  <si>
    <t>Effective 9/1/2021</t>
  </si>
  <si>
    <t>Effective 1/1/2021</t>
  </si>
  <si>
    <t>2021 (Jul 12 Posting)</t>
  </si>
  <si>
    <t>2021 (JJul 12 Posting)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</si>
</sst>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FF8200"/>
      <color rgb="FF00AEC7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[03_2022_NSRS_v6.xlsx]Charts!PivotTable1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1110</c:v>
                </c:pt>
                <c:pt idx="1">
                  <c:v>1110</c:v>
                </c:pt>
                <c:pt idx="2">
                  <c:v>1245</c:v>
                </c:pt>
                <c:pt idx="3">
                  <c:v>1245</c:v>
                </c:pt>
                <c:pt idx="4">
                  <c:v>1245</c:v>
                </c:pt>
                <c:pt idx="5">
                  <c:v>1245</c:v>
                </c:pt>
                <c:pt idx="6">
                  <c:v>1577</c:v>
                </c:pt>
                <c:pt idx="7">
                  <c:v>1577</c:v>
                </c:pt>
                <c:pt idx="8">
                  <c:v>1577</c:v>
                </c:pt>
                <c:pt idx="9">
                  <c:v>1577</c:v>
                </c:pt>
                <c:pt idx="10">
                  <c:v>1599</c:v>
                </c:pt>
                <c:pt idx="11">
                  <c:v>1599</c:v>
                </c:pt>
                <c:pt idx="12">
                  <c:v>1599</c:v>
                </c:pt>
                <c:pt idx="13">
                  <c:v>1599</c:v>
                </c:pt>
                <c:pt idx="14">
                  <c:v>1406</c:v>
                </c:pt>
                <c:pt idx="15">
                  <c:v>1406</c:v>
                </c:pt>
                <c:pt idx="16">
                  <c:v>1406</c:v>
                </c:pt>
                <c:pt idx="17">
                  <c:v>1406</c:v>
                </c:pt>
                <c:pt idx="18">
                  <c:v>1276</c:v>
                </c:pt>
                <c:pt idx="19">
                  <c:v>1276</c:v>
                </c:pt>
                <c:pt idx="20">
                  <c:v>1276</c:v>
                </c:pt>
                <c:pt idx="21">
                  <c:v>1276</c:v>
                </c:pt>
                <c:pt idx="22">
                  <c:v>1110</c:v>
                </c:pt>
                <c:pt idx="23">
                  <c:v>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1358</c:v>
                </c:pt>
                <c:pt idx="1">
                  <c:v>1358</c:v>
                </c:pt>
                <c:pt idx="2">
                  <c:v>1369</c:v>
                </c:pt>
                <c:pt idx="3">
                  <c:v>1369</c:v>
                </c:pt>
                <c:pt idx="4">
                  <c:v>1369</c:v>
                </c:pt>
                <c:pt idx="5">
                  <c:v>1369</c:v>
                </c:pt>
                <c:pt idx="6">
                  <c:v>2356</c:v>
                </c:pt>
                <c:pt idx="7">
                  <c:v>2356</c:v>
                </c:pt>
                <c:pt idx="8">
                  <c:v>2356</c:v>
                </c:pt>
                <c:pt idx="9">
                  <c:v>2356</c:v>
                </c:pt>
                <c:pt idx="10">
                  <c:v>1658</c:v>
                </c:pt>
                <c:pt idx="11">
                  <c:v>1658</c:v>
                </c:pt>
                <c:pt idx="12">
                  <c:v>1658</c:v>
                </c:pt>
                <c:pt idx="13">
                  <c:v>1658</c:v>
                </c:pt>
                <c:pt idx="14">
                  <c:v>1540</c:v>
                </c:pt>
                <c:pt idx="15">
                  <c:v>1540</c:v>
                </c:pt>
                <c:pt idx="16">
                  <c:v>1540</c:v>
                </c:pt>
                <c:pt idx="17">
                  <c:v>1540</c:v>
                </c:pt>
                <c:pt idx="18">
                  <c:v>1299</c:v>
                </c:pt>
                <c:pt idx="19">
                  <c:v>1299</c:v>
                </c:pt>
                <c:pt idx="20">
                  <c:v>1299</c:v>
                </c:pt>
                <c:pt idx="21">
                  <c:v>1299</c:v>
                </c:pt>
                <c:pt idx="22">
                  <c:v>1358</c:v>
                </c:pt>
                <c:pt idx="23">
                  <c:v>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ser>
          <c:idx val="3"/>
          <c:order val="3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3423</c:v>
                </c:pt>
                <c:pt idx="1">
                  <c:v>3423</c:v>
                </c:pt>
                <c:pt idx="2">
                  <c:v>3314</c:v>
                </c:pt>
                <c:pt idx="3">
                  <c:v>3314</c:v>
                </c:pt>
                <c:pt idx="4">
                  <c:v>3314</c:v>
                </c:pt>
                <c:pt idx="5">
                  <c:v>3314</c:v>
                </c:pt>
                <c:pt idx="6">
                  <c:v>4083</c:v>
                </c:pt>
                <c:pt idx="7">
                  <c:v>4083</c:v>
                </c:pt>
                <c:pt idx="8">
                  <c:v>4083</c:v>
                </c:pt>
                <c:pt idx="9">
                  <c:v>4083</c:v>
                </c:pt>
                <c:pt idx="10">
                  <c:v>4273</c:v>
                </c:pt>
                <c:pt idx="11">
                  <c:v>4273</c:v>
                </c:pt>
                <c:pt idx="12">
                  <c:v>4293</c:v>
                </c:pt>
                <c:pt idx="13">
                  <c:v>4293</c:v>
                </c:pt>
                <c:pt idx="14">
                  <c:v>3501</c:v>
                </c:pt>
                <c:pt idx="15">
                  <c:v>3501</c:v>
                </c:pt>
                <c:pt idx="16">
                  <c:v>3501</c:v>
                </c:pt>
                <c:pt idx="17">
                  <c:v>3501</c:v>
                </c:pt>
                <c:pt idx="18">
                  <c:v>3733</c:v>
                </c:pt>
                <c:pt idx="19">
                  <c:v>3733</c:v>
                </c:pt>
                <c:pt idx="20">
                  <c:v>3733</c:v>
                </c:pt>
                <c:pt idx="21">
                  <c:v>3733</c:v>
                </c:pt>
                <c:pt idx="22">
                  <c:v>3745</c:v>
                </c:pt>
                <c:pt idx="23">
                  <c:v>3745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lineChart>
        <c:grouping val="standard"/>
        <c:varyColors val="0"/>
        <c:ser>
          <c:idx val="1"/>
          <c:order val="1"/>
          <c:tx>
            <c:strRef>
              <c:f>Charts!$X$1</c:f>
              <c:strCache>
                <c:ptCount val="1"/>
                <c:pt idx="0">
                  <c:v>2021 (JJul 12 Posting)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3835</c:v>
                </c:pt>
                <c:pt idx="1">
                  <c:v>3876</c:v>
                </c:pt>
                <c:pt idx="2">
                  <c:v>3789</c:v>
                </c:pt>
                <c:pt idx="3">
                  <c:v>3756</c:v>
                </c:pt>
                <c:pt idx="4">
                  <c:v>3712</c:v>
                </c:pt>
                <c:pt idx="5">
                  <c:v>3631</c:v>
                </c:pt>
                <c:pt idx="6">
                  <c:v>3676</c:v>
                </c:pt>
                <c:pt idx="7">
                  <c:v>3661</c:v>
                </c:pt>
                <c:pt idx="8">
                  <c:v>3609</c:v>
                </c:pt>
                <c:pt idx="9">
                  <c:v>3521</c:v>
                </c:pt>
                <c:pt idx="10">
                  <c:v>3628</c:v>
                </c:pt>
                <c:pt idx="11">
                  <c:v>3631</c:v>
                </c:pt>
                <c:pt idx="12">
                  <c:v>3709</c:v>
                </c:pt>
                <c:pt idx="13">
                  <c:v>3753</c:v>
                </c:pt>
                <c:pt idx="14">
                  <c:v>3328</c:v>
                </c:pt>
                <c:pt idx="15">
                  <c:v>3382</c:v>
                </c:pt>
                <c:pt idx="16">
                  <c:v>3405</c:v>
                </c:pt>
                <c:pt idx="17">
                  <c:v>3411</c:v>
                </c:pt>
                <c:pt idx="18">
                  <c:v>3461</c:v>
                </c:pt>
                <c:pt idx="19">
                  <c:v>3501</c:v>
                </c:pt>
                <c:pt idx="20">
                  <c:v>3484</c:v>
                </c:pt>
                <c:pt idx="21">
                  <c:v>3552</c:v>
                </c:pt>
                <c:pt idx="22">
                  <c:v>3813</c:v>
                </c:pt>
                <c:pt idx="23">
                  <c:v>3922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4"/>
          <c:order val="4"/>
          <c:tx>
            <c:strRef>
              <c:f>Charts!$X$1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5040</c:v>
                </c:pt>
                <c:pt idx="1">
                  <c:v>5081</c:v>
                </c:pt>
                <c:pt idx="2">
                  <c:v>5057</c:v>
                </c:pt>
                <c:pt idx="3">
                  <c:v>5021</c:v>
                </c:pt>
                <c:pt idx="4">
                  <c:v>4976</c:v>
                </c:pt>
                <c:pt idx="5">
                  <c:v>4909</c:v>
                </c:pt>
                <c:pt idx="6">
                  <c:v>4840</c:v>
                </c:pt>
                <c:pt idx="7">
                  <c:v>4879</c:v>
                </c:pt>
                <c:pt idx="8">
                  <c:v>4853</c:v>
                </c:pt>
                <c:pt idx="9">
                  <c:v>4664</c:v>
                </c:pt>
                <c:pt idx="10">
                  <c:v>4614</c:v>
                </c:pt>
                <c:pt idx="11">
                  <c:v>4605</c:v>
                </c:pt>
                <c:pt idx="12">
                  <c:v>4690</c:v>
                </c:pt>
                <c:pt idx="13">
                  <c:v>4738</c:v>
                </c:pt>
                <c:pt idx="14">
                  <c:v>4799</c:v>
                </c:pt>
                <c:pt idx="15">
                  <c:v>4827</c:v>
                </c:pt>
                <c:pt idx="16">
                  <c:v>4847</c:v>
                </c:pt>
                <c:pt idx="17">
                  <c:v>4857</c:v>
                </c:pt>
                <c:pt idx="18">
                  <c:v>4926</c:v>
                </c:pt>
                <c:pt idx="19">
                  <c:v>4883</c:v>
                </c:pt>
                <c:pt idx="20">
                  <c:v>4931</c:v>
                </c:pt>
                <c:pt idx="21">
                  <c:v>5113</c:v>
                </c:pt>
                <c:pt idx="22">
                  <c:v>5055</c:v>
                </c:pt>
                <c:pt idx="23">
                  <c:v>5138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7816"/>
        <c:axId val="577115072"/>
      </c:line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3.4024139102687222E-2"/>
          <c:y val="0.1209349593495935"/>
          <c:w val="0.70588740009750184"/>
          <c:h val="0.125514264985169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[03_2022_NSRS_v6.xlsx]Charts!PivotTable2</c:name>
    <c:fmtId val="0"/>
  </c:pivotSource>
  <c:chart>
    <c:title>
      <c:tx>
        <c:strRef>
          <c:f>Charts!$X$30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Charts!$X$30</c:f>
              <c:strCache>
                <c:ptCount val="1"/>
                <c:pt idx="0">
                  <c:v>2021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3641.5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1508.8333333333333</c:v>
                </c:pt>
                <c:pt idx="11">
                  <c:v>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ser>
          <c:idx val="3"/>
          <c:order val="3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9776"/>
        <c:axId val="577120168"/>
      </c:barChart>
      <c:lineChart>
        <c:grouping val="standar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(Jul 12 Posting)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4"/>
          <c:order val="4"/>
          <c:tx>
            <c:strRef>
              <c:f>Charts!$X$30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4889.833333333333</c:v>
                </c:pt>
                <c:pt idx="1">
                  <c:v>4863.291666666667</c:v>
                </c:pt>
                <c:pt idx="2">
                  <c:v>4846.583333333333</c:v>
                </c:pt>
                <c:pt idx="3">
                  <c:v>4865.625</c:v>
                </c:pt>
                <c:pt idx="4">
                  <c:v>4837.958333333333</c:v>
                </c:pt>
                <c:pt idx="5">
                  <c:v>4861.75</c:v>
                </c:pt>
                <c:pt idx="6">
                  <c:v>4889.291666666667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7-498E-BF30-E938C005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9776"/>
        <c:axId val="577120168"/>
      </c:line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179226288036808E-2"/>
          <c:y val="0.10015295785666668"/>
          <c:w val="0.80799522677275837"/>
          <c:h val="0.1368781782290417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1249506</xdr:colOff>
      <xdr:row>42</xdr:row>
      <xdr:rowOff>72678</xdr:rowOff>
    </xdr:from>
    <xdr:to>
      <xdr:col>25</xdr:col>
      <xdr:colOff>965570</xdr:colOff>
      <xdr:row>63</xdr:row>
      <xdr:rowOff>110143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S2022\regulation\reg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_up_2022_beforesolar"/>
      <sheetName val="reg_down_2022_beforesolar"/>
      <sheetName val="total_solar_up_adjust"/>
      <sheetName val="total_solar_down_adjust"/>
      <sheetName val="reg_up_2022_aftersolar"/>
      <sheetName val="reg_down_2022_aftersolar"/>
      <sheetName val="up_ad_2022"/>
      <sheetName val="down_ad_2022"/>
      <sheetName val="solar_down_2022"/>
      <sheetName val="solar_up_2022"/>
      <sheetName val="Sheet1"/>
    </sheetNames>
    <sheetDataSet>
      <sheetData sheetId="0">
        <row r="2">
          <cell r="H2">
            <v>170</v>
          </cell>
        </row>
        <row r="3">
          <cell r="H3">
            <v>129</v>
          </cell>
        </row>
        <row r="4">
          <cell r="H4">
            <v>153</v>
          </cell>
        </row>
        <row r="5">
          <cell r="H5">
            <v>189</v>
          </cell>
        </row>
        <row r="6">
          <cell r="H6">
            <v>234</v>
          </cell>
        </row>
        <row r="7">
          <cell r="H7">
            <v>301</v>
          </cell>
        </row>
        <row r="8">
          <cell r="H8">
            <v>372</v>
          </cell>
        </row>
        <row r="9">
          <cell r="H9">
            <v>342</v>
          </cell>
        </row>
        <row r="10">
          <cell r="H10">
            <v>351</v>
          </cell>
        </row>
        <row r="11">
          <cell r="H11">
            <v>507</v>
          </cell>
        </row>
        <row r="12">
          <cell r="H12">
            <v>564</v>
          </cell>
        </row>
        <row r="13">
          <cell r="H13">
            <v>572</v>
          </cell>
        </row>
        <row r="14">
          <cell r="H14">
            <v>472</v>
          </cell>
        </row>
        <row r="15">
          <cell r="H15">
            <v>416</v>
          </cell>
        </row>
        <row r="16">
          <cell r="H16">
            <v>354</v>
          </cell>
        </row>
        <row r="17">
          <cell r="H17">
            <v>320</v>
          </cell>
        </row>
        <row r="18">
          <cell r="H18">
            <v>300</v>
          </cell>
        </row>
        <row r="19">
          <cell r="H19">
            <v>280</v>
          </cell>
        </row>
        <row r="20">
          <cell r="H20">
            <v>218</v>
          </cell>
        </row>
        <row r="21">
          <cell r="H21">
            <v>278</v>
          </cell>
        </row>
        <row r="22">
          <cell r="H22">
            <v>261</v>
          </cell>
        </row>
        <row r="23">
          <cell r="H23">
            <v>95</v>
          </cell>
        </row>
        <row r="24">
          <cell r="H24">
            <v>155</v>
          </cell>
        </row>
        <row r="25">
          <cell r="H25">
            <v>72</v>
          </cell>
        </row>
      </sheetData>
      <sheetData sheetId="1"/>
      <sheetData sheetId="2">
        <row r="2">
          <cell r="H2">
            <v>0</v>
          </cell>
        </row>
        <row r="3">
          <cell r="H3">
            <v>0</v>
          </cell>
        </row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-1.7337825</v>
          </cell>
        </row>
        <row r="9">
          <cell r="H9">
            <v>-10.88430125</v>
          </cell>
        </row>
        <row r="10">
          <cell r="H10">
            <v>6.1645599999999998</v>
          </cell>
        </row>
        <row r="11">
          <cell r="H11">
            <v>38.624821249999997</v>
          </cell>
        </row>
        <row r="12">
          <cell r="H12">
            <v>32.363939999999999</v>
          </cell>
        </row>
        <row r="13">
          <cell r="H13">
            <v>33.038188750000003</v>
          </cell>
        </row>
        <row r="14">
          <cell r="H14">
            <v>47.582697500000002</v>
          </cell>
        </row>
        <row r="15">
          <cell r="H15">
            <v>55.577361250000003</v>
          </cell>
        </row>
        <row r="16">
          <cell r="H16">
            <v>56.829537500000001</v>
          </cell>
        </row>
        <row r="17">
          <cell r="H17">
            <v>62.89777625</v>
          </cell>
        </row>
        <row r="18">
          <cell r="H18">
            <v>62.89777625</v>
          </cell>
        </row>
        <row r="19">
          <cell r="H19">
            <v>73.204149999999998</v>
          </cell>
        </row>
        <row r="20">
          <cell r="H20">
            <v>65.594771249999994</v>
          </cell>
        </row>
        <row r="21">
          <cell r="H21">
            <v>48.545909999999999</v>
          </cell>
        </row>
        <row r="22">
          <cell r="H22">
            <v>17.9157525</v>
          </cell>
        </row>
        <row r="23">
          <cell r="H23">
            <v>2.02274625</v>
          </cell>
        </row>
        <row r="24">
          <cell r="H24">
            <v>0</v>
          </cell>
        </row>
        <row r="25">
          <cell r="H2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46.954107638892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26" maxValue="3923"/>
    </cacheField>
    <cacheField name="2021 Prime NSRS" numFmtId="0">
      <sharedItems containsString="0" containsBlank="1" containsNumber="1" containsInteger="1" minValue="1076" maxValue="5081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1076" maxValue="3032"/>
    </cacheField>
    <cacheField name="2022 NSRS (Dec 2020 Method)" numFmtId="0">
      <sharedItems containsString="0" containsBlank="1" containsNumber="1" containsInteger="1" minValue="0" maxValue="2618"/>
    </cacheField>
    <cacheField name="2022 NSRS (6500 Method)" numFmtId="0">
      <sharedItems containsBlank="1" containsMixedTypes="1" containsNumber="1" containsInteger="1" minValue="4552" maxValue="5138"/>
    </cacheField>
    <cacheField name="2022 NSRS (Proposed)" numFmtId="0">
      <sharedItems containsBlank="1" containsMixedTypes="1" containsNumber="1" containsInteger="1" minValue="3207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46.961128587966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76" maxValue="5081"/>
    </cacheField>
    <cacheField name="2021 Prime NSRS" numFmtId="1">
      <sharedItems containsSemiMixedTypes="0" containsString="0" containsNumber="1" containsInteger="1" minValue="1026" maxValue="3923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18"/>
    </cacheField>
    <cacheField name="2022 NSRS (6500 Method)" numFmtId="1">
      <sharedItems containsMixedTypes="1" containsNumber="1" containsInteger="1" minValue="4552" maxValue="5138"/>
    </cacheField>
    <cacheField name="2022 NSRS (Proposed)" numFmtId="1">
      <sharedItems containsMixedTypes="1" containsNumber="1" containsInteger="1" minValue="3207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1884"/>
    <n v="1323"/>
    <n v="5003"/>
    <n v="3207"/>
  </r>
  <r>
    <x v="0"/>
    <d v="2018-01-01T00:00:00"/>
    <x v="0"/>
    <n v="2"/>
    <x v="0"/>
    <n v="1196"/>
    <n v="1169"/>
    <n v="1169"/>
    <m/>
    <m/>
    <n v="1884"/>
    <n v="1323"/>
    <n v="5039"/>
    <n v="3207"/>
  </r>
  <r>
    <x v="0"/>
    <d v="2018-01-01T00:00:00"/>
    <x v="1"/>
    <n v="3"/>
    <x v="0"/>
    <n v="1227"/>
    <n v="1147"/>
    <n v="1147"/>
    <m/>
    <m/>
    <n v="1809"/>
    <n v="1486"/>
    <n v="5010"/>
    <n v="3295"/>
  </r>
  <r>
    <x v="0"/>
    <d v="2018-01-01T00:00:00"/>
    <x v="1"/>
    <n v="4"/>
    <x v="0"/>
    <n v="1227"/>
    <n v="1147"/>
    <n v="1147"/>
    <m/>
    <m/>
    <n v="1809"/>
    <n v="1486"/>
    <n v="4965"/>
    <n v="3295"/>
  </r>
  <r>
    <x v="0"/>
    <d v="2018-01-01T00:00:00"/>
    <x v="1"/>
    <n v="5"/>
    <x v="0"/>
    <n v="1227"/>
    <n v="1147"/>
    <n v="1147"/>
    <m/>
    <m/>
    <n v="1809"/>
    <n v="1486"/>
    <n v="4862"/>
    <n v="3295"/>
  </r>
  <r>
    <x v="0"/>
    <d v="2018-01-01T00:00:00"/>
    <x v="1"/>
    <n v="6"/>
    <x v="0"/>
    <n v="1227"/>
    <n v="1147"/>
    <n v="1147"/>
    <m/>
    <m/>
    <n v="1809"/>
    <n v="1486"/>
    <n v="4702"/>
    <n v="3295"/>
  </r>
  <r>
    <x v="0"/>
    <d v="2018-01-01T00:00:00"/>
    <x v="2"/>
    <n v="7"/>
    <x v="0"/>
    <n v="2036"/>
    <n v="1895"/>
    <n v="1895"/>
    <m/>
    <m/>
    <n v="2158"/>
    <n v="1879"/>
    <n v="4582"/>
    <n v="4037"/>
  </r>
  <r>
    <x v="0"/>
    <d v="2018-01-01T00:00:00"/>
    <x v="2"/>
    <n v="8"/>
    <x v="0"/>
    <n v="2036"/>
    <n v="1895"/>
    <n v="1895"/>
    <m/>
    <m/>
    <n v="2158"/>
    <n v="1879"/>
    <n v="4842"/>
    <n v="4037"/>
  </r>
  <r>
    <x v="0"/>
    <d v="2018-01-01T00:00:00"/>
    <x v="2"/>
    <n v="9"/>
    <x v="0"/>
    <n v="2036"/>
    <n v="1895"/>
    <n v="1895"/>
    <m/>
    <m/>
    <n v="2158"/>
    <n v="1879"/>
    <n v="4923"/>
    <n v="4037"/>
  </r>
  <r>
    <x v="0"/>
    <d v="2018-01-01T00:00:00"/>
    <x v="2"/>
    <n v="10"/>
    <x v="0"/>
    <n v="2036"/>
    <n v="1895"/>
    <n v="1895"/>
    <m/>
    <m/>
    <n v="2158"/>
    <n v="1879"/>
    <n v="4879"/>
    <n v="4037"/>
  </r>
  <r>
    <x v="0"/>
    <d v="2018-01-01T00:00:00"/>
    <x v="3"/>
    <n v="11"/>
    <x v="0"/>
    <n v="1612"/>
    <n v="1531"/>
    <n v="1531"/>
    <m/>
    <m/>
    <n v="1934"/>
    <n v="1867"/>
    <n v="4896"/>
    <n v="3801"/>
  </r>
  <r>
    <x v="0"/>
    <d v="2018-01-01T00:00:00"/>
    <x v="3"/>
    <n v="12"/>
    <x v="0"/>
    <n v="1612"/>
    <n v="1531"/>
    <n v="1531"/>
    <m/>
    <m/>
    <n v="1934"/>
    <n v="1867"/>
    <n v="4858"/>
    <n v="3801"/>
  </r>
  <r>
    <x v="0"/>
    <d v="2018-01-01T00:00:00"/>
    <x v="3"/>
    <n v="13"/>
    <x v="0"/>
    <n v="1612"/>
    <n v="1531"/>
    <n v="1531"/>
    <m/>
    <m/>
    <n v="2086"/>
    <n v="1867"/>
    <n v="4902"/>
    <n v="3953"/>
  </r>
  <r>
    <x v="0"/>
    <d v="2018-01-01T00:00:00"/>
    <x v="3"/>
    <n v="14"/>
    <x v="0"/>
    <n v="1612"/>
    <n v="1531"/>
    <n v="1531"/>
    <m/>
    <m/>
    <n v="2086"/>
    <n v="1867"/>
    <n v="4916"/>
    <n v="3953"/>
  </r>
  <r>
    <x v="0"/>
    <d v="2018-01-01T00:00:00"/>
    <x v="4"/>
    <n v="15"/>
    <x v="0"/>
    <n v="1418"/>
    <n v="1420"/>
    <n v="1420"/>
    <m/>
    <m/>
    <n v="2878"/>
    <n v="1642"/>
    <n v="4890"/>
    <n v="4520"/>
  </r>
  <r>
    <x v="0"/>
    <d v="2018-01-01T00:00:00"/>
    <x v="4"/>
    <n v="16"/>
    <x v="0"/>
    <n v="1418"/>
    <n v="1420"/>
    <n v="1420"/>
    <m/>
    <m/>
    <n v="2878"/>
    <n v="1642"/>
    <n v="4800"/>
    <n v="4520"/>
  </r>
  <r>
    <x v="0"/>
    <d v="2018-01-01T00:00:00"/>
    <x v="4"/>
    <n v="17"/>
    <x v="0"/>
    <n v="1418"/>
    <n v="1420"/>
    <n v="1420"/>
    <m/>
    <m/>
    <n v="2878"/>
    <n v="1642"/>
    <n v="4673"/>
    <n v="4520"/>
  </r>
  <r>
    <x v="0"/>
    <d v="2018-01-01T00:00:00"/>
    <x v="4"/>
    <n v="18"/>
    <x v="0"/>
    <n v="1418"/>
    <n v="1420"/>
    <n v="1420"/>
    <m/>
    <m/>
    <n v="2878"/>
    <n v="1642"/>
    <n v="4560"/>
    <n v="4520"/>
  </r>
  <r>
    <x v="0"/>
    <d v="2018-01-01T00:00:00"/>
    <x v="5"/>
    <n v="19"/>
    <x v="0"/>
    <n v="1901"/>
    <n v="2047"/>
    <n v="2047"/>
    <m/>
    <m/>
    <n v="1964"/>
    <n v="1933"/>
    <n v="4868"/>
    <n v="3897"/>
  </r>
  <r>
    <x v="0"/>
    <d v="2018-01-01T00:00:00"/>
    <x v="5"/>
    <n v="20"/>
    <x v="0"/>
    <n v="1901"/>
    <n v="2047"/>
    <n v="2047"/>
    <m/>
    <m/>
    <n v="1964"/>
    <n v="1933"/>
    <n v="5049"/>
    <n v="3897"/>
  </r>
  <r>
    <x v="0"/>
    <d v="2018-01-01T00:00:00"/>
    <x v="5"/>
    <n v="21"/>
    <x v="0"/>
    <n v="1901"/>
    <n v="2047"/>
    <n v="2047"/>
    <m/>
    <m/>
    <n v="1964"/>
    <n v="1933"/>
    <n v="4993"/>
    <n v="3897"/>
  </r>
  <r>
    <x v="0"/>
    <d v="2018-01-01T00:00:00"/>
    <x v="5"/>
    <n v="22"/>
    <x v="0"/>
    <n v="1901"/>
    <n v="2047"/>
    <n v="2047"/>
    <m/>
    <m/>
    <n v="1964"/>
    <n v="1933"/>
    <n v="5057"/>
    <n v="3897"/>
  </r>
  <r>
    <x v="0"/>
    <d v="2018-01-01T00:00:00"/>
    <x v="0"/>
    <n v="23"/>
    <x v="0"/>
    <n v="1196"/>
    <n v="1169"/>
    <n v="1169"/>
    <m/>
    <m/>
    <n v="2095"/>
    <n v="1323"/>
    <n v="5055"/>
    <n v="3418"/>
  </r>
  <r>
    <x v="0"/>
    <d v="2018-01-01T00:00:00"/>
    <x v="0"/>
    <n v="24"/>
    <x v="0"/>
    <n v="1196"/>
    <n v="1169"/>
    <n v="1169"/>
    <m/>
    <m/>
    <n v="2095"/>
    <n v="1323"/>
    <n v="5032"/>
    <n v="3418"/>
  </r>
  <r>
    <x v="1"/>
    <d v="2018-02-01T00:00:00"/>
    <x v="0"/>
    <n v="1"/>
    <x v="0"/>
    <n v="1238"/>
    <n v="1190"/>
    <n v="1190"/>
    <m/>
    <m/>
    <n v="2058"/>
    <n v="1565"/>
    <n v="5007"/>
    <n v="3623"/>
  </r>
  <r>
    <x v="1"/>
    <d v="2018-02-01T00:00:00"/>
    <x v="0"/>
    <n v="2"/>
    <x v="0"/>
    <n v="1238"/>
    <n v="1190"/>
    <n v="1190"/>
    <m/>
    <m/>
    <n v="2058"/>
    <n v="1565"/>
    <n v="5024"/>
    <n v="3623"/>
  </r>
  <r>
    <x v="1"/>
    <d v="2018-02-01T00:00:00"/>
    <x v="1"/>
    <n v="3"/>
    <x v="0"/>
    <n v="1402"/>
    <n v="1257"/>
    <n v="1257"/>
    <m/>
    <m/>
    <n v="2427"/>
    <n v="1401"/>
    <n v="4985"/>
    <n v="3828"/>
  </r>
  <r>
    <x v="1"/>
    <d v="2018-02-01T00:00:00"/>
    <x v="1"/>
    <n v="4"/>
    <x v="0"/>
    <n v="1402"/>
    <n v="1257"/>
    <n v="1257"/>
    <m/>
    <m/>
    <n v="2427"/>
    <n v="1401"/>
    <n v="4968"/>
    <n v="3828"/>
  </r>
  <r>
    <x v="1"/>
    <d v="2018-02-01T00:00:00"/>
    <x v="1"/>
    <n v="5"/>
    <x v="0"/>
    <n v="1402"/>
    <n v="1257"/>
    <n v="1257"/>
    <m/>
    <m/>
    <n v="2427"/>
    <n v="1401"/>
    <n v="4851"/>
    <n v="3828"/>
  </r>
  <r>
    <x v="1"/>
    <d v="2018-02-01T00:00:00"/>
    <x v="1"/>
    <n v="6"/>
    <x v="0"/>
    <n v="1402"/>
    <n v="1257"/>
    <n v="1257"/>
    <m/>
    <m/>
    <n v="2427"/>
    <n v="1401"/>
    <n v="4697"/>
    <n v="3828"/>
  </r>
  <r>
    <x v="1"/>
    <d v="2018-02-01T00:00:00"/>
    <x v="2"/>
    <n v="7"/>
    <x v="0"/>
    <n v="2128"/>
    <n v="1984"/>
    <n v="1984"/>
    <m/>
    <m/>
    <n v="2230"/>
    <n v="1818"/>
    <n v="4552"/>
    <n v="4048"/>
  </r>
  <r>
    <x v="1"/>
    <d v="2018-02-01T00:00:00"/>
    <x v="2"/>
    <n v="8"/>
    <x v="0"/>
    <n v="2128"/>
    <n v="1984"/>
    <n v="1984"/>
    <m/>
    <m/>
    <n v="2230"/>
    <n v="1818"/>
    <n v="4865"/>
    <n v="4048"/>
  </r>
  <r>
    <x v="1"/>
    <d v="2018-02-01T00:00:00"/>
    <x v="2"/>
    <n v="9"/>
    <x v="0"/>
    <n v="2128"/>
    <n v="1984"/>
    <n v="1984"/>
    <m/>
    <m/>
    <n v="2230"/>
    <n v="1818"/>
    <n v="4854"/>
    <n v="4048"/>
  </r>
  <r>
    <x v="1"/>
    <d v="2018-02-01T00:00:00"/>
    <x v="2"/>
    <n v="10"/>
    <x v="0"/>
    <n v="2128"/>
    <n v="1984"/>
    <n v="1984"/>
    <m/>
    <m/>
    <n v="2230"/>
    <n v="1818"/>
    <n v="4855"/>
    <n v="4048"/>
  </r>
  <r>
    <x v="1"/>
    <d v="2018-02-01T00:00:00"/>
    <x v="3"/>
    <n v="11"/>
    <x v="0"/>
    <n v="1612"/>
    <n v="1632"/>
    <n v="1632"/>
    <m/>
    <m/>
    <n v="2076"/>
    <n v="2034"/>
    <n v="4880"/>
    <n v="4110"/>
  </r>
  <r>
    <x v="1"/>
    <d v="2018-02-01T00:00:00"/>
    <x v="3"/>
    <n v="12"/>
    <x v="0"/>
    <n v="1612"/>
    <n v="1632"/>
    <n v="1632"/>
    <m/>
    <m/>
    <n v="2076"/>
    <n v="2034"/>
    <n v="4862"/>
    <n v="4110"/>
  </r>
  <r>
    <x v="1"/>
    <d v="2018-02-01T00:00:00"/>
    <x v="3"/>
    <n v="13"/>
    <x v="0"/>
    <n v="1612"/>
    <n v="1632"/>
    <n v="1632"/>
    <m/>
    <m/>
    <n v="1968"/>
    <n v="2034"/>
    <n v="4785"/>
    <n v="4002"/>
  </r>
  <r>
    <x v="1"/>
    <d v="2018-02-01T00:00:00"/>
    <x v="3"/>
    <n v="14"/>
    <x v="0"/>
    <n v="1612"/>
    <n v="1632"/>
    <n v="1632"/>
    <m/>
    <m/>
    <n v="1968"/>
    <n v="2034"/>
    <n v="4820"/>
    <n v="4002"/>
  </r>
  <r>
    <x v="1"/>
    <d v="2018-02-01T00:00:00"/>
    <x v="4"/>
    <n v="15"/>
    <x v="0"/>
    <n v="1667"/>
    <n v="1636"/>
    <n v="1636"/>
    <m/>
    <m/>
    <n v="3032"/>
    <n v="2085"/>
    <n v="4812"/>
    <n v="5117"/>
  </r>
  <r>
    <x v="1"/>
    <d v="2018-02-01T00:00:00"/>
    <x v="4"/>
    <n v="16"/>
    <x v="0"/>
    <n v="1667"/>
    <n v="1636"/>
    <n v="1636"/>
    <m/>
    <m/>
    <n v="3032"/>
    <n v="2085"/>
    <n v="4781"/>
    <n v="5117"/>
  </r>
  <r>
    <x v="1"/>
    <d v="2018-02-01T00:00:00"/>
    <x v="4"/>
    <n v="17"/>
    <x v="0"/>
    <n v="1667"/>
    <n v="1636"/>
    <n v="1636"/>
    <m/>
    <m/>
    <n v="3032"/>
    <n v="2085"/>
    <n v="4690"/>
    <n v="5117"/>
  </r>
  <r>
    <x v="1"/>
    <d v="2018-02-01T00:00:00"/>
    <x v="4"/>
    <n v="18"/>
    <x v="0"/>
    <n v="1667"/>
    <n v="1636"/>
    <n v="1636"/>
    <m/>
    <m/>
    <n v="3032"/>
    <n v="2085"/>
    <n v="4618"/>
    <n v="5117"/>
  </r>
  <r>
    <x v="1"/>
    <d v="2018-02-01T00:00:00"/>
    <x v="5"/>
    <n v="19"/>
    <x v="0"/>
    <n v="1752"/>
    <n v="1926"/>
    <n v="1926"/>
    <m/>
    <m/>
    <n v="2302"/>
    <n v="2102"/>
    <n v="4722"/>
    <n v="4404"/>
  </r>
  <r>
    <x v="1"/>
    <d v="2018-02-01T00:00:00"/>
    <x v="5"/>
    <n v="20"/>
    <x v="0"/>
    <n v="1752"/>
    <n v="1926"/>
    <n v="1926"/>
    <m/>
    <m/>
    <n v="2302"/>
    <n v="2102"/>
    <n v="4994"/>
    <n v="4404"/>
  </r>
  <r>
    <x v="1"/>
    <d v="2018-02-01T00:00:00"/>
    <x v="5"/>
    <n v="21"/>
    <x v="0"/>
    <n v="1752"/>
    <n v="1926"/>
    <n v="1926"/>
    <m/>
    <m/>
    <n v="2302"/>
    <n v="2102"/>
    <n v="4981"/>
    <n v="4404"/>
  </r>
  <r>
    <x v="1"/>
    <d v="2018-02-01T00:00:00"/>
    <x v="5"/>
    <n v="22"/>
    <x v="0"/>
    <n v="1752"/>
    <n v="1926"/>
    <n v="1926"/>
    <m/>
    <m/>
    <n v="2302"/>
    <n v="2102"/>
    <n v="5052"/>
    <n v="4404"/>
  </r>
  <r>
    <x v="1"/>
    <d v="2018-02-01T00:00:00"/>
    <x v="0"/>
    <n v="23"/>
    <x v="0"/>
    <n v="1238"/>
    <n v="1190"/>
    <n v="1190"/>
    <m/>
    <m/>
    <n v="2250"/>
    <n v="1565"/>
    <n v="4992"/>
    <n v="3815"/>
  </r>
  <r>
    <x v="1"/>
    <d v="2018-02-01T00:00:00"/>
    <x v="0"/>
    <n v="24"/>
    <x v="0"/>
    <n v="1238"/>
    <n v="1190"/>
    <n v="1190"/>
    <m/>
    <m/>
    <n v="2250"/>
    <n v="1565"/>
    <n v="5072"/>
    <n v="3815"/>
  </r>
  <r>
    <x v="2"/>
    <d v="2018-03-01T00:00:00"/>
    <x v="0"/>
    <n v="1"/>
    <x v="0"/>
    <n v="1222"/>
    <n v="1136"/>
    <n v="1136"/>
    <m/>
    <m/>
    <n v="2068"/>
    <n v="1293"/>
    <n v="4939"/>
    <n v="3361"/>
  </r>
  <r>
    <x v="2"/>
    <d v="2018-03-01T00:00:00"/>
    <x v="0"/>
    <n v="2"/>
    <x v="0"/>
    <n v="1222"/>
    <n v="1136"/>
    <n v="1136"/>
    <m/>
    <m/>
    <n v="2068"/>
    <n v="1293"/>
    <n v="4982"/>
    <n v="3361"/>
  </r>
  <r>
    <x v="2"/>
    <d v="2018-03-01T00:00:00"/>
    <x v="1"/>
    <n v="3"/>
    <x v="0"/>
    <n v="1221"/>
    <n v="1327"/>
    <n v="1327"/>
    <m/>
    <m/>
    <n v="1797"/>
    <n v="1885"/>
    <n v="5003"/>
    <n v="3682"/>
  </r>
  <r>
    <x v="2"/>
    <d v="2018-03-01T00:00:00"/>
    <x v="1"/>
    <n v="4"/>
    <x v="0"/>
    <n v="1221"/>
    <n v="1327"/>
    <n v="1327"/>
    <m/>
    <m/>
    <n v="1797"/>
    <n v="1885"/>
    <n v="4976"/>
    <n v="3682"/>
  </r>
  <r>
    <x v="2"/>
    <d v="2018-03-01T00:00:00"/>
    <x v="1"/>
    <n v="5"/>
    <x v="0"/>
    <n v="1221"/>
    <n v="1327"/>
    <n v="1327"/>
    <m/>
    <m/>
    <n v="1797"/>
    <n v="1885"/>
    <n v="4927"/>
    <n v="3682"/>
  </r>
  <r>
    <x v="2"/>
    <d v="2018-03-01T00:00:00"/>
    <x v="1"/>
    <n v="6"/>
    <x v="0"/>
    <n v="1221"/>
    <n v="1327"/>
    <n v="1327"/>
    <m/>
    <m/>
    <n v="1797"/>
    <n v="1885"/>
    <n v="4792"/>
    <n v="3682"/>
  </r>
  <r>
    <x v="2"/>
    <d v="2018-03-01T00:00:00"/>
    <x v="2"/>
    <n v="7"/>
    <x v="0"/>
    <n v="1773"/>
    <n v="1816"/>
    <n v="1816"/>
    <m/>
    <m/>
    <n v="1764"/>
    <n v="2130"/>
    <n v="4709"/>
    <n v="3894"/>
  </r>
  <r>
    <x v="2"/>
    <d v="2018-03-01T00:00:00"/>
    <x v="2"/>
    <n v="8"/>
    <x v="0"/>
    <n v="1773"/>
    <n v="1816"/>
    <n v="1816"/>
    <m/>
    <m/>
    <n v="1764"/>
    <n v="2130"/>
    <n v="4835"/>
    <n v="3894"/>
  </r>
  <r>
    <x v="2"/>
    <d v="2018-03-01T00:00:00"/>
    <x v="2"/>
    <n v="9"/>
    <x v="0"/>
    <n v="1773"/>
    <n v="1816"/>
    <n v="1816"/>
    <m/>
    <m/>
    <n v="1764"/>
    <n v="2130"/>
    <n v="4881"/>
    <n v="3894"/>
  </r>
  <r>
    <x v="2"/>
    <d v="2018-03-01T00:00:00"/>
    <x v="2"/>
    <n v="10"/>
    <x v="0"/>
    <n v="1773"/>
    <n v="1816"/>
    <n v="1816"/>
    <m/>
    <m/>
    <n v="1764"/>
    <n v="2130"/>
    <n v="4795"/>
    <n v="3894"/>
  </r>
  <r>
    <x v="2"/>
    <d v="2018-03-01T00:00:00"/>
    <x v="3"/>
    <n v="11"/>
    <x v="0"/>
    <n v="1734"/>
    <n v="1770"/>
    <n v="1770"/>
    <m/>
    <m/>
    <n v="1195"/>
    <n v="2612"/>
    <n v="4788"/>
    <n v="3807"/>
  </r>
  <r>
    <x v="2"/>
    <d v="2018-03-01T00:00:00"/>
    <x v="3"/>
    <n v="12"/>
    <x v="0"/>
    <n v="1734"/>
    <n v="1770"/>
    <n v="1770"/>
    <m/>
    <m/>
    <n v="1195"/>
    <n v="2612"/>
    <n v="4808"/>
    <n v="3807"/>
  </r>
  <r>
    <x v="2"/>
    <d v="2018-03-01T00:00:00"/>
    <x v="3"/>
    <n v="13"/>
    <x v="0"/>
    <n v="1734"/>
    <n v="1770"/>
    <n v="1770"/>
    <m/>
    <m/>
    <n v="1076"/>
    <n v="2612"/>
    <n v="4761"/>
    <n v="3688"/>
  </r>
  <r>
    <x v="2"/>
    <d v="2018-03-01T00:00:00"/>
    <x v="3"/>
    <n v="14"/>
    <x v="0"/>
    <n v="1734"/>
    <n v="1770"/>
    <n v="1770"/>
    <m/>
    <m/>
    <n v="1076"/>
    <n v="2612"/>
    <n v="4789"/>
    <n v="3688"/>
  </r>
  <r>
    <x v="2"/>
    <d v="2018-03-01T00:00:00"/>
    <x v="4"/>
    <n v="15"/>
    <x v="0"/>
    <n v="1204"/>
    <n v="1390"/>
    <n v="1390"/>
    <m/>
    <m/>
    <n v="1992"/>
    <n v="2319"/>
    <n v="4805"/>
    <n v="4311"/>
  </r>
  <r>
    <x v="2"/>
    <d v="2018-03-01T00:00:00"/>
    <x v="4"/>
    <n v="16"/>
    <x v="0"/>
    <n v="1204"/>
    <n v="1390"/>
    <n v="1390"/>
    <m/>
    <m/>
    <n v="1992"/>
    <n v="2319"/>
    <n v="4791"/>
    <n v="4311"/>
  </r>
  <r>
    <x v="2"/>
    <d v="2018-03-01T00:00:00"/>
    <x v="4"/>
    <n v="17"/>
    <x v="0"/>
    <n v="1204"/>
    <n v="1390"/>
    <n v="1390"/>
    <m/>
    <m/>
    <n v="1992"/>
    <n v="2319"/>
    <n v="4683"/>
    <n v="4311"/>
  </r>
  <r>
    <x v="2"/>
    <d v="2018-03-01T00:00:00"/>
    <x v="4"/>
    <n v="18"/>
    <x v="0"/>
    <n v="1204"/>
    <n v="1390"/>
    <n v="1390"/>
    <m/>
    <m/>
    <n v="1992"/>
    <n v="2319"/>
    <n v="4699"/>
    <n v="4311"/>
  </r>
  <r>
    <x v="2"/>
    <d v="2018-03-01T00:00:00"/>
    <x v="5"/>
    <n v="19"/>
    <x v="0"/>
    <n v="1615"/>
    <n v="1560"/>
    <n v="1560"/>
    <m/>
    <m/>
    <n v="1995"/>
    <n v="1625"/>
    <n v="4652"/>
    <n v="3620"/>
  </r>
  <r>
    <x v="2"/>
    <d v="2018-03-01T00:00:00"/>
    <x v="5"/>
    <n v="20"/>
    <x v="0"/>
    <n v="1615"/>
    <n v="1560"/>
    <n v="1560"/>
    <m/>
    <m/>
    <n v="1995"/>
    <n v="1625"/>
    <n v="4727"/>
    <n v="3620"/>
  </r>
  <r>
    <x v="2"/>
    <d v="2018-03-01T00:00:00"/>
    <x v="5"/>
    <n v="21"/>
    <x v="0"/>
    <n v="1615"/>
    <n v="1560"/>
    <n v="1560"/>
    <m/>
    <m/>
    <n v="1995"/>
    <n v="1625"/>
    <n v="4984"/>
    <n v="3620"/>
  </r>
  <r>
    <x v="2"/>
    <d v="2018-03-01T00:00:00"/>
    <x v="5"/>
    <n v="22"/>
    <x v="0"/>
    <n v="1615"/>
    <n v="1560"/>
    <n v="1560"/>
    <m/>
    <m/>
    <n v="1995"/>
    <n v="1625"/>
    <n v="5025"/>
    <n v="3620"/>
  </r>
  <r>
    <x v="2"/>
    <d v="2018-03-01T00:00:00"/>
    <x v="0"/>
    <n v="23"/>
    <x v="0"/>
    <n v="1222"/>
    <n v="1136"/>
    <n v="1136"/>
    <m/>
    <m/>
    <n v="2218"/>
    <n v="1293"/>
    <n v="4943"/>
    <n v="3511"/>
  </r>
  <r>
    <x v="2"/>
    <d v="2018-03-01T00:00:00"/>
    <x v="0"/>
    <n v="24"/>
    <x v="0"/>
    <n v="1222"/>
    <n v="1136"/>
    <n v="1136"/>
    <m/>
    <m/>
    <n v="2218"/>
    <n v="1293"/>
    <n v="5024"/>
    <n v="3511"/>
  </r>
  <r>
    <x v="3"/>
    <d v="2018-04-01T00:00:00"/>
    <x v="0"/>
    <n v="1"/>
    <x v="0"/>
    <n v="1128"/>
    <n v="1196"/>
    <n v="1196"/>
    <m/>
    <m/>
    <n v="2096"/>
    <n v="1763"/>
    <n v="5021"/>
    <n v="3859"/>
  </r>
  <r>
    <x v="3"/>
    <d v="2018-04-01T00:00:00"/>
    <x v="0"/>
    <n v="2"/>
    <x v="0"/>
    <n v="1128"/>
    <n v="1196"/>
    <n v="1196"/>
    <m/>
    <m/>
    <n v="2096"/>
    <n v="1763"/>
    <n v="5038"/>
    <n v="3859"/>
  </r>
  <r>
    <x v="3"/>
    <d v="2018-04-01T00:00:00"/>
    <x v="1"/>
    <n v="3"/>
    <x v="0"/>
    <n v="1409"/>
    <n v="1379"/>
    <n v="1379"/>
    <m/>
    <m/>
    <n v="2252"/>
    <n v="1839"/>
    <n v="5038"/>
    <n v="4091"/>
  </r>
  <r>
    <x v="3"/>
    <d v="2018-04-01T00:00:00"/>
    <x v="1"/>
    <n v="4"/>
    <x v="0"/>
    <n v="1409"/>
    <n v="1379"/>
    <n v="1379"/>
    <m/>
    <m/>
    <n v="2252"/>
    <n v="1839"/>
    <n v="4974"/>
    <n v="4091"/>
  </r>
  <r>
    <x v="3"/>
    <d v="2018-04-01T00:00:00"/>
    <x v="1"/>
    <n v="5"/>
    <x v="0"/>
    <n v="1409"/>
    <n v="1379"/>
    <n v="1379"/>
    <m/>
    <m/>
    <n v="2252"/>
    <n v="1839"/>
    <n v="4961"/>
    <n v="4091"/>
  </r>
  <r>
    <x v="3"/>
    <d v="2018-04-01T00:00:00"/>
    <x v="1"/>
    <n v="6"/>
    <x v="0"/>
    <n v="1409"/>
    <n v="1379"/>
    <n v="1379"/>
    <m/>
    <m/>
    <n v="2252"/>
    <n v="1839"/>
    <n v="4836"/>
    <n v="4091"/>
  </r>
  <r>
    <x v="3"/>
    <d v="2018-04-01T00:00:00"/>
    <x v="2"/>
    <n v="7"/>
    <x v="0"/>
    <n v="1810"/>
    <n v="1820"/>
    <n v="1820"/>
    <m/>
    <m/>
    <n v="1893"/>
    <n v="2501"/>
    <n v="4716"/>
    <n v="4394"/>
  </r>
  <r>
    <x v="3"/>
    <d v="2018-04-01T00:00:00"/>
    <x v="2"/>
    <n v="8"/>
    <x v="0"/>
    <n v="1810"/>
    <n v="1820"/>
    <n v="1820"/>
    <m/>
    <m/>
    <n v="1893"/>
    <n v="2501"/>
    <n v="4918"/>
    <n v="4394"/>
  </r>
  <r>
    <x v="3"/>
    <d v="2018-04-01T00:00:00"/>
    <x v="2"/>
    <n v="9"/>
    <x v="0"/>
    <n v="1810"/>
    <n v="1820"/>
    <n v="1820"/>
    <m/>
    <m/>
    <n v="1893"/>
    <n v="2501"/>
    <n v="4869"/>
    <n v="4394"/>
  </r>
  <r>
    <x v="3"/>
    <d v="2018-04-01T00:00:00"/>
    <x v="2"/>
    <n v="10"/>
    <x v="0"/>
    <n v="1810"/>
    <n v="1820"/>
    <n v="1820"/>
    <m/>
    <m/>
    <n v="1893"/>
    <n v="2501"/>
    <n v="4780"/>
    <n v="4394"/>
  </r>
  <r>
    <x v="3"/>
    <d v="2018-04-01T00:00:00"/>
    <x v="3"/>
    <n v="11"/>
    <x v="0"/>
    <n v="1256"/>
    <n v="1540"/>
    <n v="1540"/>
    <m/>
    <m/>
    <n v="1694"/>
    <n v="2443"/>
    <n v="4823"/>
    <n v="4137"/>
  </r>
  <r>
    <x v="3"/>
    <d v="2018-04-01T00:00:00"/>
    <x v="3"/>
    <n v="12"/>
    <x v="0"/>
    <n v="1256"/>
    <n v="1540"/>
    <n v="1540"/>
    <m/>
    <m/>
    <n v="1694"/>
    <n v="2443"/>
    <n v="4769"/>
    <n v="4137"/>
  </r>
  <r>
    <x v="3"/>
    <d v="2018-04-01T00:00:00"/>
    <x v="3"/>
    <n v="13"/>
    <x v="0"/>
    <n v="1256"/>
    <n v="1540"/>
    <n v="1540"/>
    <m/>
    <m/>
    <n v="1696"/>
    <n v="2443"/>
    <n v="4774"/>
    <n v="4139"/>
  </r>
  <r>
    <x v="3"/>
    <d v="2018-04-01T00:00:00"/>
    <x v="3"/>
    <n v="14"/>
    <x v="0"/>
    <n v="1256"/>
    <n v="1540"/>
    <n v="1540"/>
    <m/>
    <m/>
    <n v="1696"/>
    <n v="2443"/>
    <n v="4777"/>
    <n v="4139"/>
  </r>
  <r>
    <x v="3"/>
    <d v="2018-04-01T00:00:00"/>
    <x v="4"/>
    <n v="15"/>
    <x v="0"/>
    <n v="1290"/>
    <n v="1530"/>
    <n v="1530"/>
    <m/>
    <m/>
    <n v="1848"/>
    <n v="2191"/>
    <n v="4772"/>
    <n v="4039"/>
  </r>
  <r>
    <x v="3"/>
    <d v="2018-04-01T00:00:00"/>
    <x v="4"/>
    <n v="16"/>
    <x v="0"/>
    <n v="1290"/>
    <n v="1530"/>
    <n v="1530"/>
    <m/>
    <m/>
    <n v="1848"/>
    <n v="2191"/>
    <n v="4774"/>
    <n v="4039"/>
  </r>
  <r>
    <x v="3"/>
    <d v="2018-04-01T00:00:00"/>
    <x v="4"/>
    <n v="17"/>
    <x v="0"/>
    <n v="1290"/>
    <n v="1530"/>
    <n v="1530"/>
    <m/>
    <m/>
    <n v="1848"/>
    <n v="2191"/>
    <n v="4765"/>
    <n v="4039"/>
  </r>
  <r>
    <x v="3"/>
    <d v="2018-04-01T00:00:00"/>
    <x v="4"/>
    <n v="18"/>
    <x v="0"/>
    <n v="1290"/>
    <n v="1530"/>
    <n v="1530"/>
    <m/>
    <m/>
    <n v="1848"/>
    <n v="2191"/>
    <n v="4738"/>
    <n v="4039"/>
  </r>
  <r>
    <x v="3"/>
    <d v="2018-04-01T00:00:00"/>
    <x v="5"/>
    <n v="19"/>
    <x v="0"/>
    <n v="1770"/>
    <n v="1718"/>
    <n v="1718"/>
    <m/>
    <m/>
    <n v="2220"/>
    <n v="1537"/>
    <n v="4714"/>
    <n v="3757"/>
  </r>
  <r>
    <x v="3"/>
    <d v="2018-04-01T00:00:00"/>
    <x v="5"/>
    <n v="20"/>
    <x v="0"/>
    <n v="1770"/>
    <n v="1718"/>
    <n v="1718"/>
    <m/>
    <m/>
    <n v="2220"/>
    <n v="1537"/>
    <n v="4761"/>
    <n v="3757"/>
  </r>
  <r>
    <x v="3"/>
    <d v="2018-04-01T00:00:00"/>
    <x v="5"/>
    <n v="21"/>
    <x v="0"/>
    <n v="1770"/>
    <n v="1718"/>
    <n v="1718"/>
    <m/>
    <m/>
    <n v="2220"/>
    <n v="1537"/>
    <n v="4922"/>
    <n v="3757"/>
  </r>
  <r>
    <x v="3"/>
    <d v="2018-04-01T00:00:00"/>
    <x v="5"/>
    <n v="22"/>
    <x v="0"/>
    <n v="1770"/>
    <n v="1718"/>
    <n v="1718"/>
    <m/>
    <m/>
    <n v="2220"/>
    <n v="1537"/>
    <n v="4957"/>
    <n v="3757"/>
  </r>
  <r>
    <x v="3"/>
    <d v="2018-04-01T00:00:00"/>
    <x v="0"/>
    <n v="23"/>
    <x v="0"/>
    <n v="1128"/>
    <n v="1196"/>
    <n v="1196"/>
    <m/>
    <m/>
    <n v="2369"/>
    <n v="1763"/>
    <n v="5067"/>
    <n v="4132"/>
  </r>
  <r>
    <x v="3"/>
    <d v="2018-04-01T00:00:00"/>
    <x v="0"/>
    <n v="24"/>
    <x v="0"/>
    <n v="1128"/>
    <n v="1196"/>
    <n v="1196"/>
    <m/>
    <m/>
    <n v="2369"/>
    <n v="1763"/>
    <n v="5011"/>
    <n v="4132"/>
  </r>
  <r>
    <x v="4"/>
    <d v="2018-05-01T00:00:00"/>
    <x v="0"/>
    <n v="1"/>
    <x v="0"/>
    <n v="1061"/>
    <n v="1076"/>
    <n v="1076"/>
    <m/>
    <m/>
    <n v="2104"/>
    <n v="1795"/>
    <n v="5036"/>
    <n v="3899"/>
  </r>
  <r>
    <x v="4"/>
    <d v="2018-05-01T00:00:00"/>
    <x v="0"/>
    <n v="2"/>
    <x v="0"/>
    <n v="1061"/>
    <n v="1076"/>
    <n v="1076"/>
    <m/>
    <m/>
    <n v="2104"/>
    <n v="1795"/>
    <n v="4969"/>
    <n v="3899"/>
  </r>
  <r>
    <x v="4"/>
    <d v="2018-05-01T00:00:00"/>
    <x v="1"/>
    <n v="3"/>
    <x v="0"/>
    <n v="1409"/>
    <n v="1314"/>
    <n v="1314"/>
    <m/>
    <m/>
    <n v="2036"/>
    <n v="2306"/>
    <n v="4978"/>
    <n v="4342"/>
  </r>
  <r>
    <x v="4"/>
    <d v="2018-05-01T00:00:00"/>
    <x v="1"/>
    <n v="4"/>
    <x v="0"/>
    <n v="1409"/>
    <n v="1314"/>
    <n v="1314"/>
    <m/>
    <m/>
    <n v="2036"/>
    <n v="2306"/>
    <n v="4967"/>
    <n v="4342"/>
  </r>
  <r>
    <x v="4"/>
    <d v="2018-05-01T00:00:00"/>
    <x v="1"/>
    <n v="5"/>
    <x v="0"/>
    <n v="1409"/>
    <n v="1314"/>
    <n v="1314"/>
    <m/>
    <m/>
    <n v="2036"/>
    <n v="2306"/>
    <n v="4946"/>
    <n v="4342"/>
  </r>
  <r>
    <x v="4"/>
    <d v="2018-05-01T00:00:00"/>
    <x v="1"/>
    <n v="6"/>
    <x v="0"/>
    <n v="1409"/>
    <n v="1314"/>
    <n v="1314"/>
    <m/>
    <m/>
    <n v="2036"/>
    <n v="2306"/>
    <n v="4872"/>
    <n v="4342"/>
  </r>
  <r>
    <x v="4"/>
    <d v="2018-05-01T00:00:00"/>
    <x v="2"/>
    <n v="7"/>
    <x v="0"/>
    <n v="2048"/>
    <n v="1881"/>
    <n v="1881"/>
    <m/>
    <m/>
    <n v="2342"/>
    <n v="2618"/>
    <n v="4724"/>
    <n v="4960"/>
  </r>
  <r>
    <x v="4"/>
    <d v="2018-05-01T00:00:00"/>
    <x v="2"/>
    <n v="8"/>
    <x v="0"/>
    <n v="2048"/>
    <n v="1881"/>
    <n v="1881"/>
    <m/>
    <m/>
    <n v="2342"/>
    <n v="2618"/>
    <n v="4876"/>
    <n v="4960"/>
  </r>
  <r>
    <x v="4"/>
    <d v="2018-05-01T00:00:00"/>
    <x v="2"/>
    <n v="9"/>
    <x v="0"/>
    <n v="2048"/>
    <n v="1881"/>
    <n v="1881"/>
    <m/>
    <m/>
    <n v="2342"/>
    <n v="2618"/>
    <n v="4831"/>
    <n v="4960"/>
  </r>
  <r>
    <x v="4"/>
    <d v="2018-05-01T00:00:00"/>
    <x v="2"/>
    <n v="10"/>
    <x v="0"/>
    <n v="2048"/>
    <n v="1881"/>
    <n v="1881"/>
    <m/>
    <m/>
    <n v="2342"/>
    <n v="2618"/>
    <n v="4734"/>
    <n v="4960"/>
  </r>
  <r>
    <x v="4"/>
    <d v="2018-05-01T00:00:00"/>
    <x v="3"/>
    <n v="11"/>
    <x v="0"/>
    <n v="1663"/>
    <n v="1686"/>
    <n v="1686"/>
    <m/>
    <m/>
    <n v="2371"/>
    <n v="2558"/>
    <n v="4657"/>
    <n v="4929"/>
  </r>
  <r>
    <x v="4"/>
    <d v="2018-05-01T00:00:00"/>
    <x v="3"/>
    <n v="12"/>
    <x v="0"/>
    <n v="1663"/>
    <n v="1686"/>
    <n v="1686"/>
    <m/>
    <m/>
    <n v="2371"/>
    <n v="2558"/>
    <n v="4671"/>
    <n v="4929"/>
  </r>
  <r>
    <x v="4"/>
    <d v="2018-05-01T00:00:00"/>
    <x v="3"/>
    <n v="13"/>
    <x v="0"/>
    <n v="1663"/>
    <n v="1686"/>
    <n v="1686"/>
    <m/>
    <m/>
    <n v="2436"/>
    <n v="2558"/>
    <n v="4703"/>
    <n v="4994"/>
  </r>
  <r>
    <x v="4"/>
    <d v="2018-05-01T00:00:00"/>
    <x v="3"/>
    <n v="14"/>
    <x v="0"/>
    <n v="1663"/>
    <n v="1686"/>
    <n v="1686"/>
    <m/>
    <m/>
    <n v="2436"/>
    <n v="2558"/>
    <n v="4729"/>
    <n v="4994"/>
  </r>
  <r>
    <x v="4"/>
    <d v="2018-05-01T00:00:00"/>
    <x v="4"/>
    <n v="15"/>
    <x v="0"/>
    <n v="1397"/>
    <n v="1538"/>
    <n v="1538"/>
    <m/>
    <m/>
    <n v="2513"/>
    <n v="2150"/>
    <n v="4758"/>
    <n v="4663"/>
  </r>
  <r>
    <x v="4"/>
    <d v="2018-05-01T00:00:00"/>
    <x v="4"/>
    <n v="16"/>
    <x v="0"/>
    <n v="1397"/>
    <n v="1538"/>
    <n v="1538"/>
    <m/>
    <m/>
    <n v="2513"/>
    <n v="2150"/>
    <n v="4753"/>
    <n v="4663"/>
  </r>
  <r>
    <x v="4"/>
    <d v="2018-05-01T00:00:00"/>
    <x v="4"/>
    <n v="17"/>
    <x v="0"/>
    <n v="1397"/>
    <n v="1538"/>
    <n v="1538"/>
    <m/>
    <m/>
    <n v="2513"/>
    <n v="2150"/>
    <n v="4742"/>
    <n v="4663"/>
  </r>
  <r>
    <x v="4"/>
    <d v="2018-05-01T00:00:00"/>
    <x v="4"/>
    <n v="18"/>
    <x v="0"/>
    <n v="1397"/>
    <n v="1538"/>
    <n v="1538"/>
    <m/>
    <m/>
    <n v="2513"/>
    <n v="2150"/>
    <n v="4830"/>
    <n v="4663"/>
  </r>
  <r>
    <x v="4"/>
    <d v="2018-05-01T00:00:00"/>
    <x v="5"/>
    <n v="19"/>
    <x v="0"/>
    <n v="1373"/>
    <n v="1388"/>
    <n v="1388"/>
    <m/>
    <m/>
    <n v="2511"/>
    <n v="1600"/>
    <n v="4784"/>
    <n v="4111"/>
  </r>
  <r>
    <x v="4"/>
    <d v="2018-05-01T00:00:00"/>
    <x v="5"/>
    <n v="20"/>
    <x v="0"/>
    <n v="1373"/>
    <n v="1388"/>
    <n v="1388"/>
    <m/>
    <m/>
    <n v="2511"/>
    <n v="1600"/>
    <n v="4793"/>
    <n v="4111"/>
  </r>
  <r>
    <x v="4"/>
    <d v="2018-05-01T00:00:00"/>
    <x v="5"/>
    <n v="21"/>
    <x v="0"/>
    <n v="1373"/>
    <n v="1388"/>
    <n v="1388"/>
    <m/>
    <m/>
    <n v="2511"/>
    <n v="1600"/>
    <n v="4932"/>
    <n v="4111"/>
  </r>
  <r>
    <x v="4"/>
    <d v="2018-05-01T00:00:00"/>
    <x v="5"/>
    <n v="22"/>
    <x v="0"/>
    <n v="1373"/>
    <n v="1388"/>
    <n v="1388"/>
    <m/>
    <m/>
    <n v="2511"/>
    <n v="1600"/>
    <n v="4764"/>
    <n v="4111"/>
  </r>
  <r>
    <x v="4"/>
    <d v="2018-05-01T00:00:00"/>
    <x v="0"/>
    <n v="23"/>
    <x v="0"/>
    <n v="1061"/>
    <n v="1076"/>
    <n v="1076"/>
    <m/>
    <m/>
    <n v="2355"/>
    <n v="1795"/>
    <n v="4997"/>
    <n v="4150"/>
  </r>
  <r>
    <x v="4"/>
    <d v="2018-05-01T00:00:00"/>
    <x v="0"/>
    <n v="24"/>
    <x v="0"/>
    <n v="1061"/>
    <n v="1076"/>
    <n v="1076"/>
    <m/>
    <m/>
    <n v="2355"/>
    <n v="1795"/>
    <n v="5065"/>
    <n v="4150"/>
  </r>
  <r>
    <x v="5"/>
    <d v="2018-06-01T00:00:00"/>
    <x v="0"/>
    <n v="1"/>
    <x v="0"/>
    <n v="1057"/>
    <n v="1106"/>
    <n v="1106"/>
    <m/>
    <m/>
    <n v="2384"/>
    <n v="1499"/>
    <n v="4982"/>
    <n v="3883"/>
  </r>
  <r>
    <x v="5"/>
    <d v="2018-06-01T00:00:00"/>
    <x v="0"/>
    <n v="2"/>
    <x v="0"/>
    <n v="1057"/>
    <n v="1106"/>
    <n v="1106"/>
    <m/>
    <m/>
    <n v="2384"/>
    <n v="1499"/>
    <n v="5062"/>
    <n v="3883"/>
  </r>
  <r>
    <x v="5"/>
    <d v="2018-06-01T00:00:00"/>
    <x v="1"/>
    <n v="3"/>
    <x v="0"/>
    <n v="1360"/>
    <n v="1316"/>
    <n v="1316"/>
    <m/>
    <m/>
    <n v="1912"/>
    <n v="1592"/>
    <n v="5011"/>
    <n v="3504"/>
  </r>
  <r>
    <x v="5"/>
    <d v="2018-06-01T00:00:00"/>
    <x v="1"/>
    <n v="4"/>
    <x v="0"/>
    <n v="1360"/>
    <n v="1316"/>
    <n v="1316"/>
    <m/>
    <m/>
    <n v="1912"/>
    <n v="1592"/>
    <n v="4963"/>
    <n v="3504"/>
  </r>
  <r>
    <x v="5"/>
    <d v="2018-06-01T00:00:00"/>
    <x v="1"/>
    <n v="5"/>
    <x v="0"/>
    <n v="1360"/>
    <n v="1316"/>
    <n v="1316"/>
    <m/>
    <m/>
    <n v="1912"/>
    <n v="1592"/>
    <n v="4954"/>
    <n v="3504"/>
  </r>
  <r>
    <x v="5"/>
    <d v="2018-06-01T00:00:00"/>
    <x v="1"/>
    <n v="6"/>
    <x v="0"/>
    <n v="1360"/>
    <n v="1316"/>
    <n v="1316"/>
    <m/>
    <m/>
    <n v="1912"/>
    <n v="1592"/>
    <n v="4866"/>
    <n v="3504"/>
  </r>
  <r>
    <x v="5"/>
    <d v="2018-06-01T00:00:00"/>
    <x v="2"/>
    <n v="7"/>
    <x v="0"/>
    <n v="1926"/>
    <n v="2003"/>
    <n v="2003"/>
    <m/>
    <m/>
    <n v="2238"/>
    <n v="2167"/>
    <n v="4796"/>
    <n v="4405"/>
  </r>
  <r>
    <x v="5"/>
    <d v="2018-06-01T00:00:00"/>
    <x v="2"/>
    <n v="8"/>
    <x v="0"/>
    <n v="1926"/>
    <n v="2003"/>
    <n v="2003"/>
    <m/>
    <m/>
    <n v="2238"/>
    <n v="2167"/>
    <n v="4824"/>
    <n v="4405"/>
  </r>
  <r>
    <x v="5"/>
    <d v="2018-06-01T00:00:00"/>
    <x v="2"/>
    <n v="9"/>
    <x v="0"/>
    <n v="1926"/>
    <n v="2003"/>
    <n v="2003"/>
    <m/>
    <m/>
    <n v="2238"/>
    <n v="2167"/>
    <n v="4800"/>
    <n v="4405"/>
  </r>
  <r>
    <x v="5"/>
    <d v="2018-06-01T00:00:00"/>
    <x v="2"/>
    <n v="10"/>
    <x v="0"/>
    <n v="1926"/>
    <n v="2003"/>
    <n v="2003"/>
    <m/>
    <m/>
    <n v="2238"/>
    <n v="2167"/>
    <n v="4667"/>
    <n v="4405"/>
  </r>
  <r>
    <x v="5"/>
    <d v="2018-06-01T00:00:00"/>
    <x v="3"/>
    <n v="11"/>
    <x v="0"/>
    <n v="1493"/>
    <n v="1553"/>
    <n v="1553"/>
    <m/>
    <m/>
    <n v="2682"/>
    <n v="2071"/>
    <n v="4605"/>
    <n v="4753"/>
  </r>
  <r>
    <x v="5"/>
    <d v="2018-06-01T00:00:00"/>
    <x v="3"/>
    <n v="12"/>
    <x v="0"/>
    <n v="1493"/>
    <n v="1553"/>
    <n v="1553"/>
    <m/>
    <m/>
    <n v="2682"/>
    <n v="2071"/>
    <n v="4629"/>
    <n v="4753"/>
  </r>
  <r>
    <x v="5"/>
    <d v="2018-06-01T00:00:00"/>
    <x v="3"/>
    <n v="13"/>
    <x v="0"/>
    <n v="1493"/>
    <n v="1553"/>
    <n v="1553"/>
    <m/>
    <m/>
    <n v="2768"/>
    <n v="2071"/>
    <n v="4684"/>
    <n v="4839"/>
  </r>
  <r>
    <x v="5"/>
    <d v="2018-06-01T00:00:00"/>
    <x v="3"/>
    <n v="14"/>
    <x v="0"/>
    <n v="1493"/>
    <n v="1553"/>
    <n v="1553"/>
    <m/>
    <m/>
    <n v="2768"/>
    <n v="2071"/>
    <n v="4744"/>
    <n v="4839"/>
  </r>
  <r>
    <x v="5"/>
    <d v="2018-06-01T00:00:00"/>
    <x v="4"/>
    <n v="15"/>
    <x v="0"/>
    <n v="1578"/>
    <n v="1828"/>
    <n v="1828"/>
    <m/>
    <m/>
    <n v="1877"/>
    <n v="2012"/>
    <n v="4781"/>
    <n v="3889"/>
  </r>
  <r>
    <x v="5"/>
    <d v="2018-06-01T00:00:00"/>
    <x v="4"/>
    <n v="16"/>
    <x v="0"/>
    <n v="1578"/>
    <n v="1828"/>
    <n v="1828"/>
    <m/>
    <m/>
    <n v="1877"/>
    <n v="2012"/>
    <n v="4834"/>
    <n v="3889"/>
  </r>
  <r>
    <x v="5"/>
    <d v="2018-06-01T00:00:00"/>
    <x v="4"/>
    <n v="17"/>
    <x v="0"/>
    <n v="1578"/>
    <n v="1828"/>
    <n v="1828"/>
    <m/>
    <m/>
    <n v="1877"/>
    <n v="2012"/>
    <n v="4862"/>
    <n v="3889"/>
  </r>
  <r>
    <x v="5"/>
    <d v="2018-06-01T00:00:00"/>
    <x v="4"/>
    <n v="18"/>
    <x v="0"/>
    <n v="1578"/>
    <n v="1828"/>
    <n v="1828"/>
    <m/>
    <m/>
    <n v="1877"/>
    <n v="2012"/>
    <n v="4867"/>
    <n v="3889"/>
  </r>
  <r>
    <x v="5"/>
    <d v="2018-06-01T00:00:00"/>
    <x v="5"/>
    <n v="19"/>
    <x v="0"/>
    <n v="1249"/>
    <n v="1355"/>
    <n v="1355"/>
    <m/>
    <m/>
    <n v="2810"/>
    <n v="1594"/>
    <n v="4838"/>
    <n v="4404"/>
  </r>
  <r>
    <x v="5"/>
    <d v="2018-06-01T00:00:00"/>
    <x v="5"/>
    <n v="20"/>
    <x v="0"/>
    <n v="1249"/>
    <n v="1355"/>
    <n v="1355"/>
    <m/>
    <m/>
    <n v="2810"/>
    <n v="1594"/>
    <n v="4887"/>
    <n v="4404"/>
  </r>
  <r>
    <x v="5"/>
    <d v="2018-06-01T00:00:00"/>
    <x v="5"/>
    <n v="21"/>
    <x v="0"/>
    <n v="1249"/>
    <n v="1355"/>
    <n v="1355"/>
    <m/>
    <m/>
    <n v="2810"/>
    <n v="1594"/>
    <n v="4988"/>
    <n v="4404"/>
  </r>
  <r>
    <x v="5"/>
    <d v="2018-06-01T00:00:00"/>
    <x v="5"/>
    <n v="22"/>
    <x v="0"/>
    <n v="1249"/>
    <n v="1355"/>
    <n v="1355"/>
    <m/>
    <m/>
    <n v="2810"/>
    <n v="1594"/>
    <n v="5010"/>
    <n v="4404"/>
  </r>
  <r>
    <x v="5"/>
    <d v="2018-06-01T00:00:00"/>
    <x v="0"/>
    <n v="23"/>
    <x v="0"/>
    <n v="1057"/>
    <n v="1106"/>
    <n v="1106"/>
    <m/>
    <m/>
    <n v="2896"/>
    <n v="1499"/>
    <n v="4975"/>
    <n v="4395"/>
  </r>
  <r>
    <x v="5"/>
    <d v="2018-06-01T00:00:00"/>
    <x v="0"/>
    <n v="24"/>
    <x v="0"/>
    <n v="1057"/>
    <n v="1106"/>
    <n v="1106"/>
    <m/>
    <m/>
    <n v="2896"/>
    <n v="1499"/>
    <n v="5053"/>
    <n v="4395"/>
  </r>
  <r>
    <x v="6"/>
    <d v="2018-07-01T00:00:00"/>
    <x v="0"/>
    <n v="1"/>
    <x v="0"/>
    <n v="1238"/>
    <n v="3835"/>
    <n v="1110"/>
    <m/>
    <m/>
    <n v="2065"/>
    <n v="1358"/>
    <n v="5040"/>
    <n v="3423"/>
  </r>
  <r>
    <x v="6"/>
    <d v="2018-07-01T00:00:00"/>
    <x v="0"/>
    <n v="2"/>
    <x v="0"/>
    <n v="1238"/>
    <n v="3876"/>
    <n v="1110"/>
    <m/>
    <m/>
    <n v="2065"/>
    <n v="1358"/>
    <n v="5081"/>
    <n v="3423"/>
  </r>
  <r>
    <x v="6"/>
    <d v="2018-07-01T00:00:00"/>
    <x v="1"/>
    <n v="3"/>
    <x v="0"/>
    <n v="1313"/>
    <n v="3789"/>
    <n v="1245"/>
    <m/>
    <m/>
    <n v="1945"/>
    <n v="1369"/>
    <n v="5057"/>
    <n v="3314"/>
  </r>
  <r>
    <x v="6"/>
    <d v="2018-07-01T00:00:00"/>
    <x v="1"/>
    <n v="4"/>
    <x v="0"/>
    <n v="1313"/>
    <n v="3756"/>
    <n v="1245"/>
    <m/>
    <m/>
    <n v="1945"/>
    <n v="1369"/>
    <n v="5021"/>
    <n v="3314"/>
  </r>
  <r>
    <x v="6"/>
    <d v="2018-07-01T00:00:00"/>
    <x v="1"/>
    <n v="5"/>
    <x v="0"/>
    <n v="1313"/>
    <n v="3712"/>
    <n v="1245"/>
    <m/>
    <m/>
    <n v="1945"/>
    <n v="1369"/>
    <n v="4976"/>
    <n v="3314"/>
  </r>
  <r>
    <x v="6"/>
    <d v="2018-07-01T00:00:00"/>
    <x v="1"/>
    <n v="6"/>
    <x v="0"/>
    <n v="1313"/>
    <n v="3631"/>
    <n v="1245"/>
    <m/>
    <m/>
    <n v="1945"/>
    <n v="1369"/>
    <n v="4909"/>
    <n v="3314"/>
  </r>
  <r>
    <x v="6"/>
    <d v="2018-07-01T00:00:00"/>
    <x v="2"/>
    <n v="7"/>
    <x v="0"/>
    <n v="1533"/>
    <n v="3676"/>
    <n v="1577"/>
    <m/>
    <m/>
    <n v="1727"/>
    <n v="2356"/>
    <n v="4840"/>
    <n v="4083"/>
  </r>
  <r>
    <x v="6"/>
    <d v="2018-07-01T00:00:00"/>
    <x v="2"/>
    <n v="8"/>
    <x v="0"/>
    <n v="1533"/>
    <n v="3661"/>
    <n v="1577"/>
    <m/>
    <m/>
    <n v="1727"/>
    <n v="2356"/>
    <n v="4879"/>
    <n v="4083"/>
  </r>
  <r>
    <x v="6"/>
    <d v="2018-07-01T00:00:00"/>
    <x v="2"/>
    <n v="9"/>
    <x v="0"/>
    <n v="1533"/>
    <n v="3609"/>
    <n v="1577"/>
    <m/>
    <m/>
    <n v="1727"/>
    <n v="2356"/>
    <n v="4853"/>
    <n v="4083"/>
  </r>
  <r>
    <x v="6"/>
    <d v="2018-07-01T00:00:00"/>
    <x v="2"/>
    <n v="10"/>
    <x v="0"/>
    <n v="1533"/>
    <n v="3521"/>
    <n v="1577"/>
    <m/>
    <m/>
    <n v="1727"/>
    <n v="2356"/>
    <n v="4664"/>
    <n v="4083"/>
  </r>
  <r>
    <x v="6"/>
    <d v="2018-07-01T00:00:00"/>
    <x v="3"/>
    <n v="11"/>
    <x v="0"/>
    <n v="1574"/>
    <n v="3628"/>
    <n v="1599"/>
    <m/>
    <m/>
    <n v="2615"/>
    <n v="1658"/>
    <n v="4614"/>
    <n v="4273"/>
  </r>
  <r>
    <x v="6"/>
    <d v="2018-07-01T00:00:00"/>
    <x v="3"/>
    <n v="12"/>
    <x v="0"/>
    <n v="1574"/>
    <n v="3631"/>
    <n v="1599"/>
    <m/>
    <m/>
    <n v="2615"/>
    <n v="1658"/>
    <n v="4605"/>
    <n v="4273"/>
  </r>
  <r>
    <x v="6"/>
    <d v="2018-07-01T00:00:00"/>
    <x v="3"/>
    <n v="13"/>
    <x v="0"/>
    <n v="1574"/>
    <n v="3709"/>
    <n v="1599"/>
    <m/>
    <m/>
    <n v="2635"/>
    <n v="1658"/>
    <n v="4690"/>
    <n v="4293"/>
  </r>
  <r>
    <x v="6"/>
    <d v="2018-07-01T00:00:00"/>
    <x v="3"/>
    <n v="14"/>
    <x v="0"/>
    <n v="1574"/>
    <n v="3753"/>
    <n v="1599"/>
    <m/>
    <m/>
    <n v="2635"/>
    <n v="1658"/>
    <n v="4738"/>
    <n v="4293"/>
  </r>
  <r>
    <x v="6"/>
    <d v="2018-07-01T00:00:00"/>
    <x v="4"/>
    <n v="15"/>
    <x v="0"/>
    <n v="1150"/>
    <n v="3328"/>
    <n v="1406"/>
    <m/>
    <m/>
    <n v="1961"/>
    <n v="1540"/>
    <n v="4799"/>
    <n v="3501"/>
  </r>
  <r>
    <x v="6"/>
    <d v="2018-07-01T00:00:00"/>
    <x v="4"/>
    <n v="16"/>
    <x v="0"/>
    <n v="1150"/>
    <n v="3382"/>
    <n v="1406"/>
    <m/>
    <m/>
    <n v="1961"/>
    <n v="1540"/>
    <n v="4827"/>
    <n v="3501"/>
  </r>
  <r>
    <x v="6"/>
    <d v="2018-07-01T00:00:00"/>
    <x v="4"/>
    <n v="17"/>
    <x v="0"/>
    <n v="1150"/>
    <n v="3405"/>
    <n v="1406"/>
    <m/>
    <m/>
    <n v="1961"/>
    <n v="1540"/>
    <n v="4847"/>
    <n v="3501"/>
  </r>
  <r>
    <x v="6"/>
    <d v="2018-07-01T00:00:00"/>
    <x v="4"/>
    <n v="18"/>
    <x v="0"/>
    <n v="1150"/>
    <n v="3411"/>
    <n v="1406"/>
    <m/>
    <m/>
    <n v="1961"/>
    <n v="1540"/>
    <n v="4857"/>
    <n v="3501"/>
  </r>
  <r>
    <x v="6"/>
    <d v="2018-07-01T00:00:00"/>
    <x v="5"/>
    <n v="19"/>
    <x v="0"/>
    <n v="1117"/>
    <n v="3461"/>
    <n v="1276"/>
    <m/>
    <m/>
    <n v="2434"/>
    <n v="1299"/>
    <n v="4926"/>
    <n v="3733"/>
  </r>
  <r>
    <x v="6"/>
    <d v="2018-07-01T00:00:00"/>
    <x v="5"/>
    <n v="20"/>
    <x v="0"/>
    <n v="1117"/>
    <n v="3501"/>
    <n v="1276"/>
    <m/>
    <m/>
    <n v="2434"/>
    <n v="1299"/>
    <n v="4883"/>
    <n v="3733"/>
  </r>
  <r>
    <x v="6"/>
    <d v="2018-07-01T00:00:00"/>
    <x v="5"/>
    <n v="21"/>
    <x v="0"/>
    <n v="1117"/>
    <n v="3484"/>
    <n v="1276"/>
    <m/>
    <m/>
    <n v="2434"/>
    <n v="1299"/>
    <n v="4931"/>
    <n v="3733"/>
  </r>
  <r>
    <x v="6"/>
    <d v="2018-07-01T00:00:00"/>
    <x v="5"/>
    <n v="22"/>
    <x v="0"/>
    <n v="1117"/>
    <n v="3552"/>
    <n v="1276"/>
    <m/>
    <m/>
    <n v="2434"/>
    <n v="1299"/>
    <n v="5113"/>
    <n v="3733"/>
  </r>
  <r>
    <x v="6"/>
    <d v="2018-07-01T00:00:00"/>
    <x v="0"/>
    <n v="23"/>
    <x v="0"/>
    <n v="1238"/>
    <n v="3813"/>
    <n v="1110"/>
    <m/>
    <m/>
    <n v="2387"/>
    <n v="1358"/>
    <n v="5055"/>
    <n v="3745"/>
  </r>
  <r>
    <x v="6"/>
    <d v="2018-07-01T00:00:00"/>
    <x v="0"/>
    <n v="24"/>
    <x v="0"/>
    <n v="1238"/>
    <n v="3922"/>
    <n v="1110"/>
    <m/>
    <m/>
    <n v="2387"/>
    <n v="1358"/>
    <n v="5138"/>
    <n v="3745"/>
  </r>
  <r>
    <x v="7"/>
    <d v="2018-08-01T00:00:00"/>
    <x v="0"/>
    <n v="1"/>
    <x v="0"/>
    <n v="1194"/>
    <n v="3817"/>
    <n v="3817"/>
    <m/>
    <m/>
    <e v="#N/A"/>
    <n v="0"/>
    <e v="#N/A"/>
    <e v="#N/A"/>
  </r>
  <r>
    <x v="7"/>
    <d v="2018-08-01T00:00:00"/>
    <x v="0"/>
    <n v="2"/>
    <x v="0"/>
    <n v="1194"/>
    <n v="3923"/>
    <n v="3923"/>
    <m/>
    <m/>
    <e v="#N/A"/>
    <n v="0"/>
    <e v="#N/A"/>
    <e v="#N/A"/>
  </r>
  <r>
    <x v="7"/>
    <d v="2018-08-01T00:00:00"/>
    <x v="1"/>
    <n v="3"/>
    <x v="0"/>
    <n v="1401"/>
    <n v="3891"/>
    <n v="3891"/>
    <m/>
    <m/>
    <e v="#N/A"/>
    <n v="0"/>
    <e v="#N/A"/>
    <e v="#N/A"/>
  </r>
  <r>
    <x v="7"/>
    <d v="2018-08-01T00:00:00"/>
    <x v="1"/>
    <n v="4"/>
    <x v="0"/>
    <n v="1401"/>
    <n v="3838"/>
    <n v="3838"/>
    <m/>
    <m/>
    <e v="#N/A"/>
    <n v="0"/>
    <e v="#N/A"/>
    <e v="#N/A"/>
  </r>
  <r>
    <x v="7"/>
    <d v="2018-08-01T00:00:00"/>
    <x v="1"/>
    <n v="5"/>
    <x v="0"/>
    <n v="1401"/>
    <n v="3792"/>
    <n v="3792"/>
    <m/>
    <m/>
    <e v="#N/A"/>
    <n v="0"/>
    <e v="#N/A"/>
    <e v="#N/A"/>
  </r>
  <r>
    <x v="7"/>
    <d v="2018-08-01T00:00:00"/>
    <x v="1"/>
    <n v="6"/>
    <x v="0"/>
    <n v="1401"/>
    <n v="3656"/>
    <n v="3656"/>
    <m/>
    <m/>
    <e v="#N/A"/>
    <n v="0"/>
    <e v="#N/A"/>
    <e v="#N/A"/>
  </r>
  <r>
    <x v="7"/>
    <d v="2018-08-01T00:00:00"/>
    <x v="2"/>
    <n v="7"/>
    <x v="0"/>
    <n v="1755"/>
    <n v="3646"/>
    <n v="3646"/>
    <m/>
    <m/>
    <e v="#N/A"/>
    <n v="0"/>
    <e v="#N/A"/>
    <e v="#N/A"/>
  </r>
  <r>
    <x v="7"/>
    <d v="2018-08-01T00:00:00"/>
    <x v="2"/>
    <n v="8"/>
    <x v="0"/>
    <n v="1755"/>
    <n v="3756"/>
    <n v="3756"/>
    <m/>
    <m/>
    <e v="#N/A"/>
    <n v="0"/>
    <e v="#N/A"/>
    <e v="#N/A"/>
  </r>
  <r>
    <x v="7"/>
    <d v="2018-08-01T00:00:00"/>
    <x v="2"/>
    <n v="9"/>
    <x v="0"/>
    <n v="1755"/>
    <n v="3684"/>
    <n v="3684"/>
    <m/>
    <m/>
    <e v="#N/A"/>
    <n v="0"/>
    <e v="#N/A"/>
    <e v="#N/A"/>
  </r>
  <r>
    <x v="7"/>
    <d v="2018-08-01T00:00:00"/>
    <x v="2"/>
    <n v="10"/>
    <x v="0"/>
    <n v="1755"/>
    <n v="3615"/>
    <n v="3615"/>
    <m/>
    <m/>
    <e v="#N/A"/>
    <n v="0"/>
    <e v="#N/A"/>
    <e v="#N/A"/>
  </r>
  <r>
    <x v="7"/>
    <d v="2018-08-01T00:00:00"/>
    <x v="3"/>
    <n v="11"/>
    <x v="0"/>
    <n v="1776"/>
    <n v="3582"/>
    <n v="3582"/>
    <m/>
    <m/>
    <e v="#N/A"/>
    <n v="0"/>
    <e v="#N/A"/>
    <e v="#N/A"/>
  </r>
  <r>
    <x v="7"/>
    <d v="2018-08-01T00:00:00"/>
    <x v="3"/>
    <n v="12"/>
    <x v="0"/>
    <n v="1776"/>
    <n v="3607"/>
    <n v="3607"/>
    <m/>
    <m/>
    <e v="#N/A"/>
    <n v="0"/>
    <e v="#N/A"/>
    <e v="#N/A"/>
  </r>
  <r>
    <x v="7"/>
    <d v="2018-08-01T00:00:00"/>
    <x v="3"/>
    <n v="13"/>
    <x v="0"/>
    <n v="1776"/>
    <n v="3679"/>
    <n v="3679"/>
    <m/>
    <m/>
    <e v="#N/A"/>
    <n v="0"/>
    <e v="#N/A"/>
    <e v="#N/A"/>
  </r>
  <r>
    <x v="7"/>
    <d v="2018-08-01T00:00:00"/>
    <x v="3"/>
    <n v="14"/>
    <x v="0"/>
    <n v="1776"/>
    <n v="3733"/>
    <n v="3733"/>
    <m/>
    <m/>
    <e v="#N/A"/>
    <n v="0"/>
    <e v="#N/A"/>
    <e v="#N/A"/>
  </r>
  <r>
    <x v="7"/>
    <d v="2018-08-01T00:00:00"/>
    <x v="4"/>
    <n v="15"/>
    <x v="0"/>
    <n v="1157"/>
    <n v="3266"/>
    <n v="3266"/>
    <m/>
    <m/>
    <e v="#N/A"/>
    <n v="0"/>
    <e v="#N/A"/>
    <e v="#N/A"/>
  </r>
  <r>
    <x v="7"/>
    <d v="2018-08-01T00:00:00"/>
    <x v="4"/>
    <n v="16"/>
    <x v="0"/>
    <n v="1157"/>
    <n v="3343"/>
    <n v="3343"/>
    <m/>
    <m/>
    <e v="#N/A"/>
    <n v="0"/>
    <e v="#N/A"/>
    <e v="#N/A"/>
  </r>
  <r>
    <x v="7"/>
    <d v="2018-08-01T00:00:00"/>
    <x v="4"/>
    <n v="17"/>
    <x v="0"/>
    <n v="1157"/>
    <n v="3386"/>
    <n v="3386"/>
    <m/>
    <m/>
    <e v="#N/A"/>
    <n v="0"/>
    <e v="#N/A"/>
    <e v="#N/A"/>
  </r>
  <r>
    <x v="7"/>
    <d v="2018-08-01T00:00:00"/>
    <x v="4"/>
    <n v="18"/>
    <x v="0"/>
    <n v="1157"/>
    <n v="3442"/>
    <n v="3442"/>
    <m/>
    <m/>
    <e v="#N/A"/>
    <n v="0"/>
    <e v="#N/A"/>
    <e v="#N/A"/>
  </r>
  <r>
    <x v="7"/>
    <d v="2018-08-01T00:00:00"/>
    <x v="5"/>
    <n v="19"/>
    <x v="0"/>
    <n v="1198"/>
    <n v="3443"/>
    <n v="3443"/>
    <m/>
    <m/>
    <e v="#N/A"/>
    <n v="0"/>
    <e v="#N/A"/>
    <e v="#N/A"/>
  </r>
  <r>
    <x v="7"/>
    <d v="2018-08-01T00:00:00"/>
    <x v="5"/>
    <n v="20"/>
    <x v="0"/>
    <n v="1198"/>
    <n v="3414"/>
    <n v="3414"/>
    <m/>
    <m/>
    <e v="#N/A"/>
    <n v="0"/>
    <e v="#N/A"/>
    <e v="#N/A"/>
  </r>
  <r>
    <x v="7"/>
    <d v="2018-08-01T00:00:00"/>
    <x v="5"/>
    <n v="21"/>
    <x v="0"/>
    <n v="1198"/>
    <n v="3498"/>
    <n v="3498"/>
    <m/>
    <m/>
    <e v="#N/A"/>
    <n v="0"/>
    <e v="#N/A"/>
    <e v="#N/A"/>
  </r>
  <r>
    <x v="7"/>
    <d v="2018-08-01T00:00:00"/>
    <x v="5"/>
    <n v="22"/>
    <x v="0"/>
    <n v="1198"/>
    <n v="3583"/>
    <n v="3583"/>
    <m/>
    <m/>
    <e v="#N/A"/>
    <n v="0"/>
    <e v="#N/A"/>
    <e v="#N/A"/>
  </r>
  <r>
    <x v="7"/>
    <d v="2018-08-01T00:00:00"/>
    <x v="0"/>
    <n v="23"/>
    <x v="0"/>
    <n v="1194"/>
    <n v="3906"/>
    <n v="3906"/>
    <m/>
    <m/>
    <e v="#N/A"/>
    <n v="0"/>
    <e v="#N/A"/>
    <e v="#N/A"/>
  </r>
  <r>
    <x v="7"/>
    <d v="2018-08-01T00:00:00"/>
    <x v="0"/>
    <n v="24"/>
    <x v="0"/>
    <n v="1194"/>
    <n v="3896"/>
    <n v="3896"/>
    <m/>
    <m/>
    <e v="#N/A"/>
    <n v="0"/>
    <e v="#N/A"/>
    <e v="#N/A"/>
  </r>
  <r>
    <x v="8"/>
    <d v="2018-09-01T00:00:00"/>
    <x v="0"/>
    <n v="1"/>
    <x v="0"/>
    <n v="1215"/>
    <n v="1026"/>
    <n v="5038"/>
    <m/>
    <m/>
    <e v="#N/A"/>
    <n v="0"/>
    <e v="#N/A"/>
    <e v="#N/A"/>
  </r>
  <r>
    <x v="8"/>
    <d v="2018-09-01T00:00:00"/>
    <x v="0"/>
    <n v="2"/>
    <x v="0"/>
    <n v="1215"/>
    <n v="1026"/>
    <n v="5067"/>
    <m/>
    <m/>
    <e v="#N/A"/>
    <n v="0"/>
    <e v="#N/A"/>
    <e v="#N/A"/>
  </r>
  <r>
    <x v="8"/>
    <d v="2018-09-01T00:00:00"/>
    <x v="1"/>
    <n v="3"/>
    <x v="0"/>
    <n v="1337"/>
    <n v="1255"/>
    <n v="5046"/>
    <m/>
    <m/>
    <e v="#N/A"/>
    <n v="0"/>
    <e v="#N/A"/>
    <e v="#N/A"/>
  </r>
  <r>
    <x v="8"/>
    <d v="2018-09-01T00:00:00"/>
    <x v="1"/>
    <n v="4"/>
    <x v="0"/>
    <n v="1337"/>
    <n v="1255"/>
    <n v="5027"/>
    <m/>
    <m/>
    <e v="#N/A"/>
    <n v="0"/>
    <e v="#N/A"/>
    <e v="#N/A"/>
  </r>
  <r>
    <x v="8"/>
    <d v="2018-09-01T00:00:00"/>
    <x v="1"/>
    <n v="5"/>
    <x v="0"/>
    <n v="1337"/>
    <n v="1255"/>
    <n v="4953"/>
    <m/>
    <m/>
    <e v="#N/A"/>
    <n v="0"/>
    <e v="#N/A"/>
    <e v="#N/A"/>
  </r>
  <r>
    <x v="8"/>
    <d v="2018-09-01T00:00:00"/>
    <x v="1"/>
    <n v="6"/>
    <x v="0"/>
    <n v="1337"/>
    <n v="1255"/>
    <n v="4818"/>
    <m/>
    <m/>
    <e v="#N/A"/>
    <n v="0"/>
    <e v="#N/A"/>
    <e v="#N/A"/>
  </r>
  <r>
    <x v="8"/>
    <d v="2018-09-01T00:00:00"/>
    <x v="2"/>
    <n v="7"/>
    <x v="0"/>
    <n v="1490"/>
    <n v="1633"/>
    <n v="4718"/>
    <m/>
    <m/>
    <e v="#N/A"/>
    <n v="0"/>
    <e v="#N/A"/>
    <e v="#N/A"/>
  </r>
  <r>
    <x v="8"/>
    <d v="2018-09-01T00:00:00"/>
    <x v="2"/>
    <n v="8"/>
    <x v="0"/>
    <n v="1490"/>
    <n v="1633"/>
    <n v="4863"/>
    <m/>
    <m/>
    <e v="#N/A"/>
    <n v="0"/>
    <e v="#N/A"/>
    <e v="#N/A"/>
  </r>
  <r>
    <x v="8"/>
    <d v="2018-09-01T00:00:00"/>
    <x v="2"/>
    <n v="9"/>
    <x v="0"/>
    <n v="1490"/>
    <n v="1633"/>
    <n v="4789"/>
    <m/>
    <m/>
    <e v="#N/A"/>
    <n v="0"/>
    <e v="#N/A"/>
    <e v="#N/A"/>
  </r>
  <r>
    <x v="8"/>
    <d v="2018-09-01T00:00:00"/>
    <x v="2"/>
    <n v="10"/>
    <x v="0"/>
    <n v="1490"/>
    <n v="1633"/>
    <n v="4708"/>
    <m/>
    <m/>
    <e v="#N/A"/>
    <n v="0"/>
    <e v="#N/A"/>
    <e v="#N/A"/>
  </r>
  <r>
    <x v="8"/>
    <d v="2018-09-01T00:00:00"/>
    <x v="3"/>
    <n v="11"/>
    <x v="0"/>
    <n v="1869"/>
    <n v="2031"/>
    <n v="4692"/>
    <m/>
    <m/>
    <e v="#N/A"/>
    <n v="0"/>
    <e v="#N/A"/>
    <e v="#N/A"/>
  </r>
  <r>
    <x v="8"/>
    <d v="2018-09-01T00:00:00"/>
    <x v="3"/>
    <n v="12"/>
    <x v="0"/>
    <n v="1869"/>
    <n v="2031"/>
    <n v="4669"/>
    <m/>
    <m/>
    <e v="#N/A"/>
    <n v="0"/>
    <e v="#N/A"/>
    <e v="#N/A"/>
  </r>
  <r>
    <x v="8"/>
    <d v="2018-09-01T00:00:00"/>
    <x v="3"/>
    <n v="13"/>
    <x v="0"/>
    <n v="1869"/>
    <n v="2031"/>
    <n v="4705"/>
    <m/>
    <m/>
    <e v="#N/A"/>
    <n v="0"/>
    <e v="#N/A"/>
    <e v="#N/A"/>
  </r>
  <r>
    <x v="8"/>
    <d v="2018-09-01T00:00:00"/>
    <x v="3"/>
    <n v="14"/>
    <x v="0"/>
    <n v="1869"/>
    <n v="2031"/>
    <n v="4753"/>
    <m/>
    <m/>
    <e v="#N/A"/>
    <n v="0"/>
    <e v="#N/A"/>
    <e v="#N/A"/>
  </r>
  <r>
    <x v="8"/>
    <d v="2018-09-01T00:00:00"/>
    <x v="4"/>
    <n v="15"/>
    <x v="0"/>
    <n v="1150"/>
    <n v="1437"/>
    <n v="4805"/>
    <m/>
    <m/>
    <e v="#N/A"/>
    <n v="0"/>
    <e v="#N/A"/>
    <e v="#N/A"/>
  </r>
  <r>
    <x v="8"/>
    <d v="2018-09-01T00:00:00"/>
    <x v="4"/>
    <n v="16"/>
    <x v="0"/>
    <n v="1150"/>
    <n v="1437"/>
    <n v="4830"/>
    <m/>
    <m/>
    <e v="#N/A"/>
    <n v="0"/>
    <e v="#N/A"/>
    <e v="#N/A"/>
  </r>
  <r>
    <x v="8"/>
    <d v="2018-09-01T00:00:00"/>
    <x v="4"/>
    <n v="17"/>
    <x v="0"/>
    <n v="1150"/>
    <n v="1437"/>
    <n v="4877"/>
    <m/>
    <m/>
    <e v="#N/A"/>
    <n v="0"/>
    <e v="#N/A"/>
    <e v="#N/A"/>
  </r>
  <r>
    <x v="8"/>
    <d v="2018-09-01T00:00:00"/>
    <x v="4"/>
    <n v="18"/>
    <x v="0"/>
    <n v="1150"/>
    <n v="1437"/>
    <n v="4904"/>
    <m/>
    <m/>
    <e v="#N/A"/>
    <n v="0"/>
    <e v="#N/A"/>
    <e v="#N/A"/>
  </r>
  <r>
    <x v="8"/>
    <d v="2018-09-01T00:00:00"/>
    <x v="5"/>
    <n v="19"/>
    <x v="0"/>
    <n v="1263"/>
    <n v="1146"/>
    <n v="4905"/>
    <m/>
    <m/>
    <e v="#N/A"/>
    <n v="0"/>
    <e v="#N/A"/>
    <e v="#N/A"/>
  </r>
  <r>
    <x v="8"/>
    <d v="2018-09-01T00:00:00"/>
    <x v="5"/>
    <n v="20"/>
    <x v="0"/>
    <n v="1263"/>
    <n v="1146"/>
    <n v="4978"/>
    <m/>
    <m/>
    <e v="#N/A"/>
    <n v="0"/>
    <e v="#N/A"/>
    <e v="#N/A"/>
  </r>
  <r>
    <x v="8"/>
    <d v="2018-09-01T00:00:00"/>
    <x v="5"/>
    <n v="21"/>
    <x v="0"/>
    <n v="1263"/>
    <n v="1146"/>
    <n v="5040"/>
    <m/>
    <m/>
    <e v="#N/A"/>
    <n v="0"/>
    <e v="#N/A"/>
    <e v="#N/A"/>
  </r>
  <r>
    <x v="8"/>
    <d v="2018-09-01T00:00:00"/>
    <x v="5"/>
    <n v="22"/>
    <x v="0"/>
    <n v="1263"/>
    <n v="1146"/>
    <n v="5074"/>
    <m/>
    <m/>
    <e v="#N/A"/>
    <n v="0"/>
    <e v="#N/A"/>
    <e v="#N/A"/>
  </r>
  <r>
    <x v="8"/>
    <d v="2018-09-01T00:00:00"/>
    <x v="0"/>
    <n v="23"/>
    <x v="0"/>
    <n v="1215"/>
    <n v="1026"/>
    <n v="5033"/>
    <m/>
    <m/>
    <e v="#N/A"/>
    <n v="0"/>
    <e v="#N/A"/>
    <e v="#N/A"/>
  </r>
  <r>
    <x v="8"/>
    <d v="2018-09-01T00:00:00"/>
    <x v="0"/>
    <n v="24"/>
    <x v="0"/>
    <n v="1215"/>
    <n v="1026"/>
    <n v="5043"/>
    <m/>
    <m/>
    <e v="#N/A"/>
    <n v="0"/>
    <e v="#N/A"/>
    <e v="#N/A"/>
  </r>
  <r>
    <x v="9"/>
    <d v="2018-10-01T00:00:00"/>
    <x v="0"/>
    <n v="1"/>
    <x v="0"/>
    <n v="1092"/>
    <n v="1158"/>
    <n v="5052"/>
    <m/>
    <m/>
    <e v="#N/A"/>
    <n v="0"/>
    <e v="#N/A"/>
    <e v="#N/A"/>
  </r>
  <r>
    <x v="9"/>
    <d v="2018-10-01T00:00:00"/>
    <x v="0"/>
    <n v="2"/>
    <x v="0"/>
    <n v="1092"/>
    <n v="1158"/>
    <n v="5043"/>
    <m/>
    <m/>
    <e v="#N/A"/>
    <n v="0"/>
    <e v="#N/A"/>
    <e v="#N/A"/>
  </r>
  <r>
    <x v="9"/>
    <d v="2018-10-01T00:00:00"/>
    <x v="1"/>
    <n v="3"/>
    <x v="0"/>
    <n v="1517"/>
    <n v="1555"/>
    <n v="5036"/>
    <m/>
    <m/>
    <e v="#N/A"/>
    <n v="0"/>
    <e v="#N/A"/>
    <e v="#N/A"/>
  </r>
  <r>
    <x v="9"/>
    <d v="2018-10-01T00:00:00"/>
    <x v="1"/>
    <n v="4"/>
    <x v="0"/>
    <n v="1517"/>
    <n v="1555"/>
    <n v="5013"/>
    <m/>
    <m/>
    <e v="#N/A"/>
    <n v="0"/>
    <e v="#N/A"/>
    <e v="#N/A"/>
  </r>
  <r>
    <x v="9"/>
    <d v="2018-10-01T00:00:00"/>
    <x v="1"/>
    <n v="5"/>
    <x v="0"/>
    <n v="1517"/>
    <n v="1555"/>
    <n v="4949"/>
    <m/>
    <m/>
    <e v="#N/A"/>
    <n v="0"/>
    <e v="#N/A"/>
    <e v="#N/A"/>
  </r>
  <r>
    <x v="9"/>
    <d v="2018-10-01T00:00:00"/>
    <x v="1"/>
    <n v="6"/>
    <x v="0"/>
    <n v="1517"/>
    <n v="1555"/>
    <n v="4789"/>
    <m/>
    <m/>
    <e v="#N/A"/>
    <n v="0"/>
    <e v="#N/A"/>
    <e v="#N/A"/>
  </r>
  <r>
    <x v="9"/>
    <d v="2018-10-01T00:00:00"/>
    <x v="2"/>
    <n v="7"/>
    <x v="0"/>
    <n v="1858"/>
    <n v="2012"/>
    <n v="4680"/>
    <m/>
    <m/>
    <e v="#N/A"/>
    <n v="0"/>
    <e v="#N/A"/>
    <e v="#N/A"/>
  </r>
  <r>
    <x v="9"/>
    <d v="2018-10-01T00:00:00"/>
    <x v="2"/>
    <n v="8"/>
    <x v="0"/>
    <n v="1858"/>
    <n v="2012"/>
    <n v="4872"/>
    <m/>
    <m/>
    <e v="#N/A"/>
    <n v="0"/>
    <e v="#N/A"/>
    <e v="#N/A"/>
  </r>
  <r>
    <x v="9"/>
    <d v="2018-10-01T00:00:00"/>
    <x v="2"/>
    <n v="9"/>
    <x v="0"/>
    <n v="1858"/>
    <n v="2012"/>
    <n v="4839"/>
    <m/>
    <m/>
    <e v="#N/A"/>
    <n v="0"/>
    <e v="#N/A"/>
    <e v="#N/A"/>
  </r>
  <r>
    <x v="9"/>
    <d v="2018-10-01T00:00:00"/>
    <x v="2"/>
    <n v="10"/>
    <x v="0"/>
    <n v="1858"/>
    <n v="2012"/>
    <n v="4799"/>
    <m/>
    <m/>
    <e v="#N/A"/>
    <n v="0"/>
    <e v="#N/A"/>
    <e v="#N/A"/>
  </r>
  <r>
    <x v="9"/>
    <d v="2018-10-01T00:00:00"/>
    <x v="3"/>
    <n v="11"/>
    <x v="0"/>
    <n v="1694"/>
    <n v="1695"/>
    <n v="4730"/>
    <m/>
    <m/>
    <e v="#N/A"/>
    <n v="0"/>
    <e v="#N/A"/>
    <e v="#N/A"/>
  </r>
  <r>
    <x v="9"/>
    <d v="2018-10-01T00:00:00"/>
    <x v="3"/>
    <n v="12"/>
    <x v="0"/>
    <n v="1694"/>
    <n v="1695"/>
    <n v="4709"/>
    <m/>
    <m/>
    <e v="#N/A"/>
    <n v="0"/>
    <e v="#N/A"/>
    <e v="#N/A"/>
  </r>
  <r>
    <x v="9"/>
    <d v="2018-10-01T00:00:00"/>
    <x v="3"/>
    <n v="13"/>
    <x v="0"/>
    <n v="1694"/>
    <n v="1695"/>
    <n v="4652"/>
    <m/>
    <m/>
    <e v="#N/A"/>
    <n v="0"/>
    <e v="#N/A"/>
    <e v="#N/A"/>
  </r>
  <r>
    <x v="9"/>
    <d v="2018-10-01T00:00:00"/>
    <x v="3"/>
    <n v="14"/>
    <x v="0"/>
    <n v="1694"/>
    <n v="1695"/>
    <n v="4778"/>
    <m/>
    <m/>
    <e v="#N/A"/>
    <n v="0"/>
    <e v="#N/A"/>
    <e v="#N/A"/>
  </r>
  <r>
    <x v="9"/>
    <d v="2018-10-01T00:00:00"/>
    <x v="4"/>
    <n v="15"/>
    <x v="0"/>
    <n v="1366"/>
    <n v="1555"/>
    <n v="4792"/>
    <m/>
    <m/>
    <e v="#N/A"/>
    <n v="0"/>
    <e v="#N/A"/>
    <e v="#N/A"/>
  </r>
  <r>
    <x v="9"/>
    <d v="2018-10-01T00:00:00"/>
    <x v="4"/>
    <n v="16"/>
    <x v="0"/>
    <n v="1366"/>
    <n v="1555"/>
    <n v="4854"/>
    <m/>
    <m/>
    <e v="#N/A"/>
    <n v="0"/>
    <e v="#N/A"/>
    <e v="#N/A"/>
  </r>
  <r>
    <x v="9"/>
    <d v="2018-10-01T00:00:00"/>
    <x v="4"/>
    <n v="17"/>
    <x v="0"/>
    <n v="1366"/>
    <n v="1555"/>
    <n v="4824"/>
    <m/>
    <m/>
    <e v="#N/A"/>
    <n v="0"/>
    <e v="#N/A"/>
    <e v="#N/A"/>
  </r>
  <r>
    <x v="9"/>
    <d v="2018-10-01T00:00:00"/>
    <x v="4"/>
    <n v="18"/>
    <x v="0"/>
    <n v="1366"/>
    <n v="1555"/>
    <n v="4826"/>
    <m/>
    <m/>
    <e v="#N/A"/>
    <n v="0"/>
    <e v="#N/A"/>
    <e v="#N/A"/>
  </r>
  <r>
    <x v="9"/>
    <d v="2018-10-01T00:00:00"/>
    <x v="5"/>
    <n v="19"/>
    <x v="0"/>
    <n v="1231"/>
    <n v="1144"/>
    <n v="4863"/>
    <m/>
    <m/>
    <e v="#N/A"/>
    <n v="0"/>
    <e v="#N/A"/>
    <e v="#N/A"/>
  </r>
  <r>
    <x v="9"/>
    <d v="2018-10-01T00:00:00"/>
    <x v="5"/>
    <n v="20"/>
    <x v="0"/>
    <n v="1231"/>
    <n v="1144"/>
    <n v="4975"/>
    <m/>
    <m/>
    <e v="#N/A"/>
    <n v="0"/>
    <e v="#N/A"/>
    <e v="#N/A"/>
  </r>
  <r>
    <x v="9"/>
    <d v="2018-10-01T00:00:00"/>
    <x v="5"/>
    <n v="21"/>
    <x v="0"/>
    <n v="1231"/>
    <n v="1144"/>
    <n v="4946"/>
    <m/>
    <m/>
    <e v="#N/A"/>
    <n v="0"/>
    <e v="#N/A"/>
    <e v="#N/A"/>
  </r>
  <r>
    <x v="9"/>
    <d v="2018-10-01T00:00:00"/>
    <x v="5"/>
    <n v="22"/>
    <x v="0"/>
    <n v="1231"/>
    <n v="1144"/>
    <n v="5031"/>
    <m/>
    <m/>
    <e v="#N/A"/>
    <n v="0"/>
    <e v="#N/A"/>
    <e v="#N/A"/>
  </r>
  <r>
    <x v="9"/>
    <d v="2018-10-01T00:00:00"/>
    <x v="0"/>
    <n v="23"/>
    <x v="0"/>
    <n v="1092"/>
    <n v="1158"/>
    <n v="5021"/>
    <m/>
    <m/>
    <e v="#N/A"/>
    <n v="0"/>
    <e v="#N/A"/>
    <e v="#N/A"/>
  </r>
  <r>
    <x v="9"/>
    <d v="2018-10-01T00:00:00"/>
    <x v="0"/>
    <n v="24"/>
    <x v="0"/>
    <n v="1092"/>
    <n v="1158"/>
    <n v="5049"/>
    <m/>
    <m/>
    <e v="#N/A"/>
    <n v="0"/>
    <e v="#N/A"/>
    <e v="#N/A"/>
  </r>
  <r>
    <x v="10"/>
    <d v="2018-11-01T00:00:00"/>
    <x v="0"/>
    <n v="1"/>
    <x v="0"/>
    <n v="1252"/>
    <n v="1268"/>
    <n v="5033"/>
    <m/>
    <m/>
    <e v="#N/A"/>
    <n v="0"/>
    <e v="#N/A"/>
    <e v="#N/A"/>
  </r>
  <r>
    <x v="10"/>
    <d v="2018-11-01T00:00:00"/>
    <x v="0"/>
    <n v="2"/>
    <x v="0"/>
    <n v="1252"/>
    <n v="1268"/>
    <n v="5017"/>
    <m/>
    <m/>
    <e v="#N/A"/>
    <n v="0"/>
    <e v="#N/A"/>
    <e v="#N/A"/>
  </r>
  <r>
    <x v="10"/>
    <d v="2018-11-01T00:00:00"/>
    <x v="1"/>
    <n v="3"/>
    <x v="0"/>
    <n v="1499"/>
    <n v="1347"/>
    <n v="4991"/>
    <m/>
    <m/>
    <e v="#N/A"/>
    <n v="0"/>
    <e v="#N/A"/>
    <e v="#N/A"/>
  </r>
  <r>
    <x v="10"/>
    <d v="2018-11-01T00:00:00"/>
    <x v="1"/>
    <n v="4"/>
    <x v="0"/>
    <n v="1499"/>
    <n v="1347"/>
    <n v="4949"/>
    <m/>
    <m/>
    <e v="#N/A"/>
    <n v="0"/>
    <e v="#N/A"/>
    <e v="#N/A"/>
  </r>
  <r>
    <x v="10"/>
    <d v="2018-11-01T00:00:00"/>
    <x v="1"/>
    <n v="5"/>
    <x v="0"/>
    <n v="1499"/>
    <n v="1347"/>
    <n v="4895"/>
    <m/>
    <m/>
    <e v="#N/A"/>
    <n v="0"/>
    <e v="#N/A"/>
    <e v="#N/A"/>
  </r>
  <r>
    <x v="10"/>
    <d v="2018-11-01T00:00:00"/>
    <x v="1"/>
    <n v="6"/>
    <x v="0"/>
    <n v="1499"/>
    <n v="1347"/>
    <n v="4739"/>
    <m/>
    <m/>
    <e v="#N/A"/>
    <n v="0"/>
    <e v="#N/A"/>
    <e v="#N/A"/>
  </r>
  <r>
    <x v="10"/>
    <d v="2018-11-01T00:00:00"/>
    <x v="2"/>
    <n v="7"/>
    <x v="0"/>
    <n v="1894"/>
    <n v="1854"/>
    <n v="4687"/>
    <m/>
    <m/>
    <e v="#N/A"/>
    <n v="0"/>
    <e v="#N/A"/>
    <e v="#N/A"/>
  </r>
  <r>
    <x v="10"/>
    <d v="2018-11-01T00:00:00"/>
    <x v="2"/>
    <n v="8"/>
    <x v="0"/>
    <n v="1894"/>
    <n v="1854"/>
    <n v="4913"/>
    <m/>
    <m/>
    <e v="#N/A"/>
    <n v="0"/>
    <e v="#N/A"/>
    <e v="#N/A"/>
  </r>
  <r>
    <x v="10"/>
    <d v="2018-11-01T00:00:00"/>
    <x v="2"/>
    <n v="9"/>
    <x v="0"/>
    <n v="1894"/>
    <n v="1854"/>
    <n v="4882"/>
    <m/>
    <m/>
    <e v="#N/A"/>
    <n v="0"/>
    <e v="#N/A"/>
    <e v="#N/A"/>
  </r>
  <r>
    <x v="10"/>
    <d v="2018-11-01T00:00:00"/>
    <x v="2"/>
    <n v="10"/>
    <x v="0"/>
    <n v="1894"/>
    <n v="1854"/>
    <n v="4844"/>
    <m/>
    <m/>
    <e v="#N/A"/>
    <n v="0"/>
    <e v="#N/A"/>
    <e v="#N/A"/>
  </r>
  <r>
    <x v="10"/>
    <d v="2018-11-01T00:00:00"/>
    <x v="3"/>
    <n v="11"/>
    <x v="0"/>
    <n v="1362"/>
    <n v="1508"/>
    <n v="4860"/>
    <m/>
    <m/>
    <e v="#N/A"/>
    <n v="0"/>
    <e v="#N/A"/>
    <e v="#N/A"/>
  </r>
  <r>
    <x v="10"/>
    <d v="2018-11-01T00:00:00"/>
    <x v="3"/>
    <n v="12"/>
    <x v="0"/>
    <n v="1362"/>
    <n v="1508"/>
    <n v="4885"/>
    <m/>
    <m/>
    <e v="#N/A"/>
    <n v="0"/>
    <e v="#N/A"/>
    <e v="#N/A"/>
  </r>
  <r>
    <x v="10"/>
    <d v="2018-11-01T00:00:00"/>
    <x v="3"/>
    <n v="13"/>
    <x v="0"/>
    <n v="1362"/>
    <n v="1508"/>
    <n v="4864"/>
    <m/>
    <m/>
    <e v="#N/A"/>
    <n v="0"/>
    <e v="#N/A"/>
    <e v="#N/A"/>
  </r>
  <r>
    <x v="10"/>
    <d v="2018-11-01T00:00:00"/>
    <x v="3"/>
    <n v="14"/>
    <x v="0"/>
    <n v="1362"/>
    <n v="1508"/>
    <n v="4882"/>
    <m/>
    <m/>
    <e v="#N/A"/>
    <n v="0"/>
    <e v="#N/A"/>
    <e v="#N/A"/>
  </r>
  <r>
    <x v="10"/>
    <d v="2018-11-01T00:00:00"/>
    <x v="4"/>
    <n v="15"/>
    <x v="0"/>
    <n v="1481"/>
    <n v="1782"/>
    <n v="4834"/>
    <m/>
    <m/>
    <e v="#N/A"/>
    <n v="0"/>
    <e v="#N/A"/>
    <e v="#N/A"/>
  </r>
  <r>
    <x v="10"/>
    <d v="2018-11-01T00:00:00"/>
    <x v="4"/>
    <n v="16"/>
    <x v="0"/>
    <n v="1481"/>
    <n v="1782"/>
    <n v="4847"/>
    <m/>
    <m/>
    <e v="#N/A"/>
    <n v="0"/>
    <e v="#N/A"/>
    <e v="#N/A"/>
  </r>
  <r>
    <x v="10"/>
    <d v="2018-11-01T00:00:00"/>
    <x v="4"/>
    <n v="17"/>
    <x v="0"/>
    <n v="1481"/>
    <n v="1782"/>
    <n v="4797"/>
    <m/>
    <m/>
    <e v="#N/A"/>
    <n v="0"/>
    <e v="#N/A"/>
    <e v="#N/A"/>
  </r>
  <r>
    <x v="10"/>
    <d v="2018-11-01T00:00:00"/>
    <x v="4"/>
    <n v="18"/>
    <x v="0"/>
    <n v="1481"/>
    <n v="1782"/>
    <n v="4758"/>
    <m/>
    <m/>
    <e v="#N/A"/>
    <n v="0"/>
    <e v="#N/A"/>
    <e v="#N/A"/>
  </r>
  <r>
    <x v="10"/>
    <d v="2018-11-01T00:00:00"/>
    <x v="5"/>
    <n v="19"/>
    <x v="0"/>
    <n v="1287"/>
    <n v="1294"/>
    <n v="4998"/>
    <m/>
    <m/>
    <e v="#N/A"/>
    <n v="0"/>
    <e v="#N/A"/>
    <e v="#N/A"/>
  </r>
  <r>
    <x v="10"/>
    <d v="2018-11-01T00:00:00"/>
    <x v="5"/>
    <n v="20"/>
    <x v="0"/>
    <n v="1287"/>
    <n v="1294"/>
    <n v="5008"/>
    <m/>
    <m/>
    <e v="#N/A"/>
    <n v="0"/>
    <e v="#N/A"/>
    <e v="#N/A"/>
  </r>
  <r>
    <x v="10"/>
    <d v="2018-11-01T00:00:00"/>
    <x v="5"/>
    <n v="21"/>
    <x v="0"/>
    <n v="1287"/>
    <n v="1294"/>
    <n v="5053"/>
    <m/>
    <m/>
    <e v="#N/A"/>
    <n v="0"/>
    <e v="#N/A"/>
    <e v="#N/A"/>
  </r>
  <r>
    <x v="10"/>
    <d v="2018-11-01T00:00:00"/>
    <x v="5"/>
    <n v="22"/>
    <x v="0"/>
    <n v="1287"/>
    <n v="1294"/>
    <n v="5057"/>
    <m/>
    <m/>
    <e v="#N/A"/>
    <n v="0"/>
    <e v="#N/A"/>
    <e v="#N/A"/>
  </r>
  <r>
    <x v="10"/>
    <d v="2018-11-01T00:00:00"/>
    <x v="0"/>
    <n v="23"/>
    <x v="0"/>
    <n v="1252"/>
    <n v="1268"/>
    <n v="5050"/>
    <m/>
    <m/>
    <e v="#N/A"/>
    <n v="0"/>
    <e v="#N/A"/>
    <e v="#N/A"/>
  </r>
  <r>
    <x v="10"/>
    <d v="2018-11-01T00:00:00"/>
    <x v="0"/>
    <n v="24"/>
    <x v="0"/>
    <n v="1252"/>
    <n v="1268"/>
    <n v="5014"/>
    <m/>
    <m/>
    <e v="#N/A"/>
    <n v="0"/>
    <e v="#N/A"/>
    <e v="#N/A"/>
  </r>
  <r>
    <x v="11"/>
    <d v="2018-12-01T00:00:00"/>
    <x v="0"/>
    <n v="1"/>
    <x v="0"/>
    <n v="1210"/>
    <n v="1047"/>
    <n v="5052"/>
    <m/>
    <m/>
    <e v="#N/A"/>
    <n v="0"/>
    <e v="#N/A"/>
    <e v="#N/A"/>
  </r>
  <r>
    <x v="11"/>
    <d v="2018-12-01T00:00:00"/>
    <x v="0"/>
    <n v="2"/>
    <x v="0"/>
    <n v="1210"/>
    <n v="1047"/>
    <n v="5016"/>
    <m/>
    <m/>
    <e v="#N/A"/>
    <n v="0"/>
    <e v="#N/A"/>
    <e v="#N/A"/>
  </r>
  <r>
    <x v="11"/>
    <d v="2018-12-01T00:00:00"/>
    <x v="1"/>
    <n v="3"/>
    <x v="0"/>
    <n v="1345"/>
    <n v="1292"/>
    <n v="5020"/>
    <m/>
    <m/>
    <e v="#N/A"/>
    <n v="0"/>
    <e v="#N/A"/>
    <e v="#N/A"/>
  </r>
  <r>
    <x v="11"/>
    <d v="2018-12-01T00:00:00"/>
    <x v="1"/>
    <n v="4"/>
    <x v="0"/>
    <n v="1345"/>
    <n v="1292"/>
    <n v="4967"/>
    <m/>
    <m/>
    <e v="#N/A"/>
    <n v="0"/>
    <e v="#N/A"/>
    <e v="#N/A"/>
  </r>
  <r>
    <x v="11"/>
    <d v="2018-12-01T00:00:00"/>
    <x v="1"/>
    <n v="5"/>
    <x v="0"/>
    <n v="1345"/>
    <n v="1292"/>
    <n v="4882"/>
    <m/>
    <m/>
    <e v="#N/A"/>
    <n v="0"/>
    <e v="#N/A"/>
    <e v="#N/A"/>
  </r>
  <r>
    <x v="11"/>
    <d v="2018-12-01T00:00:00"/>
    <x v="1"/>
    <n v="6"/>
    <x v="0"/>
    <n v="1345"/>
    <n v="1292"/>
    <n v="4694"/>
    <m/>
    <m/>
    <e v="#N/A"/>
    <n v="0"/>
    <e v="#N/A"/>
    <e v="#N/A"/>
  </r>
  <r>
    <x v="11"/>
    <d v="2018-12-01T00:00:00"/>
    <x v="2"/>
    <n v="7"/>
    <x v="0"/>
    <n v="1818"/>
    <n v="1873"/>
    <n v="4617"/>
    <m/>
    <m/>
    <e v="#N/A"/>
    <n v="0"/>
    <e v="#N/A"/>
    <e v="#N/A"/>
  </r>
  <r>
    <x v="11"/>
    <d v="2018-12-01T00:00:00"/>
    <x v="2"/>
    <n v="8"/>
    <x v="0"/>
    <n v="1818"/>
    <n v="1873"/>
    <n v="4899"/>
    <m/>
    <m/>
    <e v="#N/A"/>
    <n v="0"/>
    <e v="#N/A"/>
    <e v="#N/A"/>
  </r>
  <r>
    <x v="11"/>
    <d v="2018-12-01T00:00:00"/>
    <x v="2"/>
    <n v="9"/>
    <x v="0"/>
    <n v="1818"/>
    <n v="1873"/>
    <n v="4941"/>
    <m/>
    <m/>
    <e v="#N/A"/>
    <n v="0"/>
    <e v="#N/A"/>
    <e v="#N/A"/>
  </r>
  <r>
    <x v="11"/>
    <d v="2018-12-01T00:00:00"/>
    <x v="2"/>
    <n v="10"/>
    <x v="0"/>
    <n v="1818"/>
    <n v="1873"/>
    <n v="4931"/>
    <m/>
    <m/>
    <e v="#N/A"/>
    <n v="0"/>
    <e v="#N/A"/>
    <e v="#N/A"/>
  </r>
  <r>
    <x v="11"/>
    <d v="2018-12-01T00:00:00"/>
    <x v="3"/>
    <n v="11"/>
    <x v="0"/>
    <n v="1633"/>
    <n v="1637"/>
    <n v="4851"/>
    <m/>
    <m/>
    <e v="#N/A"/>
    <n v="0"/>
    <e v="#N/A"/>
    <e v="#N/A"/>
  </r>
  <r>
    <x v="11"/>
    <d v="2018-12-01T00:00:00"/>
    <x v="3"/>
    <n v="12"/>
    <x v="0"/>
    <n v="1633"/>
    <n v="1637"/>
    <n v="4871"/>
    <m/>
    <m/>
    <e v="#N/A"/>
    <n v="0"/>
    <e v="#N/A"/>
    <e v="#N/A"/>
  </r>
  <r>
    <x v="11"/>
    <d v="2018-12-01T00:00:00"/>
    <x v="3"/>
    <n v="13"/>
    <x v="0"/>
    <n v="1633"/>
    <n v="1637"/>
    <n v="4918"/>
    <m/>
    <m/>
    <e v="#N/A"/>
    <n v="0"/>
    <e v="#N/A"/>
    <e v="#N/A"/>
  </r>
  <r>
    <x v="11"/>
    <d v="2018-12-01T00:00:00"/>
    <x v="3"/>
    <n v="14"/>
    <x v="0"/>
    <n v="1633"/>
    <n v="1637"/>
    <n v="4906"/>
    <m/>
    <m/>
    <e v="#N/A"/>
    <n v="0"/>
    <e v="#N/A"/>
    <e v="#N/A"/>
  </r>
  <r>
    <x v="11"/>
    <d v="2018-12-01T00:00:00"/>
    <x v="4"/>
    <n v="15"/>
    <x v="0"/>
    <n v="1867"/>
    <n v="1936"/>
    <n v="4891"/>
    <m/>
    <m/>
    <e v="#N/A"/>
    <n v="0"/>
    <e v="#N/A"/>
    <e v="#N/A"/>
  </r>
  <r>
    <x v="11"/>
    <d v="2018-12-01T00:00:00"/>
    <x v="4"/>
    <n v="16"/>
    <x v="0"/>
    <n v="1867"/>
    <n v="1936"/>
    <n v="4895"/>
    <m/>
    <m/>
    <e v="#N/A"/>
    <n v="0"/>
    <e v="#N/A"/>
    <e v="#N/A"/>
  </r>
  <r>
    <x v="11"/>
    <d v="2018-12-01T00:00:00"/>
    <x v="4"/>
    <n v="17"/>
    <x v="0"/>
    <n v="1867"/>
    <n v="1936"/>
    <n v="4724"/>
    <m/>
    <m/>
    <e v="#N/A"/>
    <n v="0"/>
    <e v="#N/A"/>
    <e v="#N/A"/>
  </r>
  <r>
    <x v="11"/>
    <d v="2018-12-01T00:00:00"/>
    <x v="4"/>
    <n v="18"/>
    <x v="0"/>
    <n v="1867"/>
    <n v="1936"/>
    <n v="4643"/>
    <m/>
    <m/>
    <e v="#N/A"/>
    <n v="0"/>
    <e v="#N/A"/>
    <e v="#N/A"/>
  </r>
  <r>
    <x v="11"/>
    <d v="2018-12-01T00:00:00"/>
    <x v="5"/>
    <n v="19"/>
    <x v="0"/>
    <n v="1338"/>
    <n v="1281"/>
    <n v="4921"/>
    <m/>
    <m/>
    <e v="#N/A"/>
    <n v="0"/>
    <e v="#N/A"/>
    <e v="#N/A"/>
  </r>
  <r>
    <x v="11"/>
    <d v="2018-12-01T00:00:00"/>
    <x v="5"/>
    <n v="20"/>
    <x v="0"/>
    <n v="1338"/>
    <n v="1281"/>
    <n v="5022"/>
    <m/>
    <m/>
    <e v="#N/A"/>
    <n v="0"/>
    <e v="#N/A"/>
    <e v="#N/A"/>
  </r>
  <r>
    <x v="11"/>
    <d v="2018-12-01T00:00:00"/>
    <x v="5"/>
    <n v="21"/>
    <x v="0"/>
    <n v="1338"/>
    <n v="1281"/>
    <n v="5062"/>
    <m/>
    <m/>
    <e v="#N/A"/>
    <n v="0"/>
    <e v="#N/A"/>
    <e v="#N/A"/>
  </r>
  <r>
    <x v="11"/>
    <d v="2018-12-01T00:00:00"/>
    <x v="5"/>
    <n v="22"/>
    <x v="0"/>
    <n v="1338"/>
    <n v="1281"/>
    <n v="5057"/>
    <m/>
    <m/>
    <e v="#N/A"/>
    <n v="0"/>
    <e v="#N/A"/>
    <e v="#N/A"/>
  </r>
  <r>
    <x v="11"/>
    <d v="2018-12-01T00:00:00"/>
    <x v="0"/>
    <n v="23"/>
    <x v="0"/>
    <n v="1210"/>
    <n v="1047"/>
    <n v="5073"/>
    <m/>
    <m/>
    <e v="#N/A"/>
    <n v="0"/>
    <e v="#N/A"/>
    <e v="#N/A"/>
  </r>
  <r>
    <x v="11"/>
    <d v="2018-12-01T00:00:00"/>
    <x v="0"/>
    <n v="24"/>
    <x v="0"/>
    <n v="1210"/>
    <n v="1047"/>
    <n v="5081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5003"/>
    <n v="3207"/>
  </r>
  <r>
    <x v="0"/>
    <d v="2018-01-01T00:00:00"/>
    <s v="a. HE1-2 &amp; HE23-24"/>
    <x v="1"/>
    <x v="0"/>
    <n v="1196"/>
    <n v="1169"/>
    <n v="1169"/>
    <m/>
    <m/>
    <n v="1884"/>
    <n v="1323"/>
    <n v="5039"/>
    <n v="3207"/>
  </r>
  <r>
    <x v="0"/>
    <d v="2018-01-01T00:00:00"/>
    <s v="b. HE3-6"/>
    <x v="2"/>
    <x v="0"/>
    <n v="1227"/>
    <n v="1147"/>
    <n v="1147"/>
    <m/>
    <m/>
    <n v="1809"/>
    <n v="1486"/>
    <n v="5010"/>
    <n v="3295"/>
  </r>
  <r>
    <x v="0"/>
    <d v="2018-01-01T00:00:00"/>
    <s v="b. HE3-6"/>
    <x v="3"/>
    <x v="0"/>
    <n v="1227"/>
    <n v="1147"/>
    <n v="1147"/>
    <m/>
    <m/>
    <n v="1809"/>
    <n v="1486"/>
    <n v="4965"/>
    <n v="3295"/>
  </r>
  <r>
    <x v="0"/>
    <d v="2018-01-01T00:00:00"/>
    <s v="b. HE3-6"/>
    <x v="4"/>
    <x v="0"/>
    <n v="1227"/>
    <n v="1147"/>
    <n v="1147"/>
    <m/>
    <m/>
    <n v="1809"/>
    <n v="1486"/>
    <n v="4862"/>
    <n v="3295"/>
  </r>
  <r>
    <x v="0"/>
    <d v="2018-01-01T00:00:00"/>
    <s v="b. HE3-6"/>
    <x v="5"/>
    <x v="0"/>
    <n v="1227"/>
    <n v="1147"/>
    <n v="1147"/>
    <m/>
    <m/>
    <n v="1809"/>
    <n v="1486"/>
    <n v="4702"/>
    <n v="3295"/>
  </r>
  <r>
    <x v="0"/>
    <d v="2018-01-01T00:00:00"/>
    <s v="c. HE7-10"/>
    <x v="6"/>
    <x v="0"/>
    <n v="2036"/>
    <n v="1895"/>
    <n v="1895"/>
    <m/>
    <m/>
    <n v="2158"/>
    <n v="1879"/>
    <n v="4582"/>
    <n v="4037"/>
  </r>
  <r>
    <x v="0"/>
    <d v="2018-01-01T00:00:00"/>
    <s v="c. HE7-10"/>
    <x v="7"/>
    <x v="0"/>
    <n v="2036"/>
    <n v="1895"/>
    <n v="1895"/>
    <m/>
    <m/>
    <n v="2158"/>
    <n v="1879"/>
    <n v="4842"/>
    <n v="4037"/>
  </r>
  <r>
    <x v="0"/>
    <d v="2018-01-01T00:00:00"/>
    <s v="c. HE7-10"/>
    <x v="8"/>
    <x v="0"/>
    <n v="2036"/>
    <n v="1895"/>
    <n v="1895"/>
    <m/>
    <m/>
    <n v="2158"/>
    <n v="1879"/>
    <n v="4923"/>
    <n v="4037"/>
  </r>
  <r>
    <x v="0"/>
    <d v="2018-01-01T00:00:00"/>
    <s v="c. HE7-10"/>
    <x v="9"/>
    <x v="0"/>
    <n v="2036"/>
    <n v="1895"/>
    <n v="1895"/>
    <m/>
    <m/>
    <n v="2158"/>
    <n v="1879"/>
    <n v="4879"/>
    <n v="4037"/>
  </r>
  <r>
    <x v="0"/>
    <d v="2018-01-01T00:00:00"/>
    <s v="d. HE11-14"/>
    <x v="10"/>
    <x v="0"/>
    <n v="1612"/>
    <n v="1531"/>
    <n v="1531"/>
    <m/>
    <m/>
    <n v="1934"/>
    <n v="1867"/>
    <n v="4896"/>
    <n v="3801"/>
  </r>
  <r>
    <x v="0"/>
    <d v="2018-01-01T00:00:00"/>
    <s v="d. HE11-14"/>
    <x v="11"/>
    <x v="0"/>
    <n v="1612"/>
    <n v="1531"/>
    <n v="1531"/>
    <m/>
    <m/>
    <n v="1934"/>
    <n v="1867"/>
    <n v="4858"/>
    <n v="3801"/>
  </r>
  <r>
    <x v="0"/>
    <d v="2018-01-01T00:00:00"/>
    <s v="d. HE11-14"/>
    <x v="12"/>
    <x v="0"/>
    <n v="1612"/>
    <n v="1531"/>
    <n v="1531"/>
    <m/>
    <m/>
    <n v="2086"/>
    <n v="1867"/>
    <n v="4902"/>
    <n v="3953"/>
  </r>
  <r>
    <x v="0"/>
    <d v="2018-01-01T00:00:00"/>
    <s v="d. HE11-14"/>
    <x v="13"/>
    <x v="0"/>
    <n v="1612"/>
    <n v="1531"/>
    <n v="1531"/>
    <m/>
    <m/>
    <n v="2086"/>
    <n v="1867"/>
    <n v="4916"/>
    <n v="3953"/>
  </r>
  <r>
    <x v="0"/>
    <d v="2018-01-01T00:00:00"/>
    <s v="e. HE15-18"/>
    <x v="14"/>
    <x v="0"/>
    <n v="1418"/>
    <n v="1420"/>
    <n v="1420"/>
    <m/>
    <m/>
    <n v="2878"/>
    <n v="1642"/>
    <n v="4890"/>
    <n v="4520"/>
  </r>
  <r>
    <x v="0"/>
    <d v="2018-01-01T00:00:00"/>
    <s v="e. HE15-18"/>
    <x v="15"/>
    <x v="0"/>
    <n v="1418"/>
    <n v="1420"/>
    <n v="1420"/>
    <m/>
    <m/>
    <n v="2878"/>
    <n v="1642"/>
    <n v="4800"/>
    <n v="4520"/>
  </r>
  <r>
    <x v="0"/>
    <d v="2018-01-01T00:00:00"/>
    <s v="e. HE15-18"/>
    <x v="16"/>
    <x v="0"/>
    <n v="1418"/>
    <n v="1420"/>
    <n v="1420"/>
    <m/>
    <m/>
    <n v="2878"/>
    <n v="1642"/>
    <n v="4673"/>
    <n v="4520"/>
  </r>
  <r>
    <x v="0"/>
    <d v="2018-01-01T00:00:00"/>
    <s v="e. HE15-18"/>
    <x v="17"/>
    <x v="0"/>
    <n v="1418"/>
    <n v="1420"/>
    <n v="1420"/>
    <m/>
    <m/>
    <n v="2878"/>
    <n v="1642"/>
    <n v="4560"/>
    <n v="4520"/>
  </r>
  <r>
    <x v="0"/>
    <d v="2018-01-01T00:00:00"/>
    <s v="f. HE19-22"/>
    <x v="18"/>
    <x v="0"/>
    <n v="1901"/>
    <n v="2047"/>
    <n v="2047"/>
    <m/>
    <m/>
    <n v="1964"/>
    <n v="1933"/>
    <n v="4868"/>
    <n v="3897"/>
  </r>
  <r>
    <x v="0"/>
    <d v="2018-01-01T00:00:00"/>
    <s v="f. HE19-22"/>
    <x v="19"/>
    <x v="0"/>
    <n v="1901"/>
    <n v="2047"/>
    <n v="2047"/>
    <m/>
    <m/>
    <n v="1964"/>
    <n v="1933"/>
    <n v="5049"/>
    <n v="3897"/>
  </r>
  <r>
    <x v="0"/>
    <d v="2018-01-01T00:00:00"/>
    <s v="f. HE19-22"/>
    <x v="20"/>
    <x v="0"/>
    <n v="1901"/>
    <n v="2047"/>
    <n v="2047"/>
    <m/>
    <m/>
    <n v="1964"/>
    <n v="1933"/>
    <n v="4993"/>
    <n v="3897"/>
  </r>
  <r>
    <x v="0"/>
    <d v="2018-01-01T00:00:00"/>
    <s v="f. HE19-22"/>
    <x v="21"/>
    <x v="0"/>
    <n v="1901"/>
    <n v="2047"/>
    <n v="2047"/>
    <m/>
    <m/>
    <n v="1964"/>
    <n v="1933"/>
    <n v="5057"/>
    <n v="3897"/>
  </r>
  <r>
    <x v="0"/>
    <d v="2018-01-01T00:00:00"/>
    <s v="a. HE1-2 &amp; HE23-24"/>
    <x v="22"/>
    <x v="0"/>
    <n v="1196"/>
    <n v="1169"/>
    <n v="1169"/>
    <m/>
    <m/>
    <n v="2095"/>
    <n v="1323"/>
    <n v="5055"/>
    <n v="3418"/>
  </r>
  <r>
    <x v="0"/>
    <d v="2018-01-01T00:00:00"/>
    <s v="a. HE1-2 &amp; HE23-24"/>
    <x v="23"/>
    <x v="0"/>
    <n v="1196"/>
    <n v="1169"/>
    <n v="1169"/>
    <m/>
    <m/>
    <n v="2095"/>
    <n v="1323"/>
    <n v="5032"/>
    <n v="3418"/>
  </r>
  <r>
    <x v="1"/>
    <d v="2018-02-01T00:00:00"/>
    <s v="a. HE1-2 &amp; HE23-24"/>
    <x v="0"/>
    <x v="0"/>
    <n v="1238"/>
    <n v="1190"/>
    <n v="1190"/>
    <m/>
    <m/>
    <n v="2058"/>
    <n v="1565"/>
    <n v="5007"/>
    <n v="3623"/>
  </r>
  <r>
    <x v="1"/>
    <d v="2018-02-01T00:00:00"/>
    <s v="a. HE1-2 &amp; HE23-24"/>
    <x v="1"/>
    <x v="0"/>
    <n v="1238"/>
    <n v="1190"/>
    <n v="1190"/>
    <m/>
    <m/>
    <n v="2058"/>
    <n v="1565"/>
    <n v="5024"/>
    <n v="3623"/>
  </r>
  <r>
    <x v="1"/>
    <d v="2018-02-01T00:00:00"/>
    <s v="b. HE3-6"/>
    <x v="2"/>
    <x v="0"/>
    <n v="1402"/>
    <n v="1257"/>
    <n v="1257"/>
    <m/>
    <m/>
    <n v="2427"/>
    <n v="1401"/>
    <n v="4985"/>
    <n v="3828"/>
  </r>
  <r>
    <x v="1"/>
    <d v="2018-02-01T00:00:00"/>
    <s v="b. HE3-6"/>
    <x v="3"/>
    <x v="0"/>
    <n v="1402"/>
    <n v="1257"/>
    <n v="1257"/>
    <m/>
    <m/>
    <n v="2427"/>
    <n v="1401"/>
    <n v="4968"/>
    <n v="3828"/>
  </r>
  <r>
    <x v="1"/>
    <d v="2018-02-01T00:00:00"/>
    <s v="b. HE3-6"/>
    <x v="4"/>
    <x v="0"/>
    <n v="1402"/>
    <n v="1257"/>
    <n v="1257"/>
    <m/>
    <m/>
    <n v="2427"/>
    <n v="1401"/>
    <n v="4851"/>
    <n v="3828"/>
  </r>
  <r>
    <x v="1"/>
    <d v="2018-02-01T00:00:00"/>
    <s v="b. HE3-6"/>
    <x v="5"/>
    <x v="0"/>
    <n v="1402"/>
    <n v="1257"/>
    <n v="1257"/>
    <m/>
    <m/>
    <n v="2427"/>
    <n v="1401"/>
    <n v="4697"/>
    <n v="3828"/>
  </r>
  <r>
    <x v="1"/>
    <d v="2018-02-01T00:00:00"/>
    <s v="c. HE7-10"/>
    <x v="6"/>
    <x v="0"/>
    <n v="2128"/>
    <n v="1984"/>
    <n v="1984"/>
    <m/>
    <m/>
    <n v="2230"/>
    <n v="1818"/>
    <n v="4552"/>
    <n v="4048"/>
  </r>
  <r>
    <x v="1"/>
    <d v="2018-02-01T00:00:00"/>
    <s v="c. HE7-10"/>
    <x v="7"/>
    <x v="0"/>
    <n v="2128"/>
    <n v="1984"/>
    <n v="1984"/>
    <m/>
    <m/>
    <n v="2230"/>
    <n v="1818"/>
    <n v="4865"/>
    <n v="4048"/>
  </r>
  <r>
    <x v="1"/>
    <d v="2018-02-01T00:00:00"/>
    <s v="c. HE7-10"/>
    <x v="8"/>
    <x v="0"/>
    <n v="2128"/>
    <n v="1984"/>
    <n v="1984"/>
    <m/>
    <m/>
    <n v="2230"/>
    <n v="1818"/>
    <n v="4854"/>
    <n v="4048"/>
  </r>
  <r>
    <x v="1"/>
    <d v="2018-02-01T00:00:00"/>
    <s v="c. HE7-10"/>
    <x v="9"/>
    <x v="0"/>
    <n v="2128"/>
    <n v="1984"/>
    <n v="1984"/>
    <m/>
    <m/>
    <n v="2230"/>
    <n v="1818"/>
    <n v="4855"/>
    <n v="4048"/>
  </r>
  <r>
    <x v="1"/>
    <d v="2018-02-01T00:00:00"/>
    <s v="d. HE11-14"/>
    <x v="10"/>
    <x v="0"/>
    <n v="1612"/>
    <n v="1632"/>
    <n v="1632"/>
    <m/>
    <m/>
    <n v="2076"/>
    <n v="2034"/>
    <n v="4880"/>
    <n v="4110"/>
  </r>
  <r>
    <x v="1"/>
    <d v="2018-02-01T00:00:00"/>
    <s v="d. HE11-14"/>
    <x v="11"/>
    <x v="0"/>
    <n v="1612"/>
    <n v="1632"/>
    <n v="1632"/>
    <m/>
    <m/>
    <n v="2076"/>
    <n v="2034"/>
    <n v="4862"/>
    <n v="4110"/>
  </r>
  <r>
    <x v="1"/>
    <d v="2018-02-01T00:00:00"/>
    <s v="d. HE11-14"/>
    <x v="12"/>
    <x v="0"/>
    <n v="1612"/>
    <n v="1632"/>
    <n v="1632"/>
    <m/>
    <m/>
    <n v="1968"/>
    <n v="2034"/>
    <n v="4785"/>
    <n v="4002"/>
  </r>
  <r>
    <x v="1"/>
    <d v="2018-02-01T00:00:00"/>
    <s v="d. HE11-14"/>
    <x v="13"/>
    <x v="0"/>
    <n v="1612"/>
    <n v="1632"/>
    <n v="1632"/>
    <m/>
    <m/>
    <n v="1968"/>
    <n v="2034"/>
    <n v="4820"/>
    <n v="4002"/>
  </r>
  <r>
    <x v="1"/>
    <d v="2018-02-01T00:00:00"/>
    <s v="e. HE15-18"/>
    <x v="14"/>
    <x v="0"/>
    <n v="1667"/>
    <n v="1636"/>
    <n v="1636"/>
    <m/>
    <m/>
    <n v="3032"/>
    <n v="2085"/>
    <n v="4812"/>
    <n v="5117"/>
  </r>
  <r>
    <x v="1"/>
    <d v="2018-02-01T00:00:00"/>
    <s v="e. HE15-18"/>
    <x v="15"/>
    <x v="0"/>
    <n v="1667"/>
    <n v="1636"/>
    <n v="1636"/>
    <m/>
    <m/>
    <n v="3032"/>
    <n v="2085"/>
    <n v="4781"/>
    <n v="5117"/>
  </r>
  <r>
    <x v="1"/>
    <d v="2018-02-01T00:00:00"/>
    <s v="e. HE15-18"/>
    <x v="16"/>
    <x v="0"/>
    <n v="1667"/>
    <n v="1636"/>
    <n v="1636"/>
    <m/>
    <m/>
    <n v="3032"/>
    <n v="2085"/>
    <n v="4690"/>
    <n v="5117"/>
  </r>
  <r>
    <x v="1"/>
    <d v="2018-02-01T00:00:00"/>
    <s v="e. HE15-18"/>
    <x v="17"/>
    <x v="0"/>
    <n v="1667"/>
    <n v="1636"/>
    <n v="1636"/>
    <m/>
    <m/>
    <n v="3032"/>
    <n v="2085"/>
    <n v="4618"/>
    <n v="5117"/>
  </r>
  <r>
    <x v="1"/>
    <d v="2018-02-01T00:00:00"/>
    <s v="f. HE19-22"/>
    <x v="18"/>
    <x v="0"/>
    <n v="1752"/>
    <n v="1926"/>
    <n v="1926"/>
    <m/>
    <m/>
    <n v="2302"/>
    <n v="2102"/>
    <n v="4722"/>
    <n v="4404"/>
  </r>
  <r>
    <x v="1"/>
    <d v="2018-02-01T00:00:00"/>
    <s v="f. HE19-22"/>
    <x v="19"/>
    <x v="0"/>
    <n v="1752"/>
    <n v="1926"/>
    <n v="1926"/>
    <m/>
    <m/>
    <n v="2302"/>
    <n v="2102"/>
    <n v="4994"/>
    <n v="4404"/>
  </r>
  <r>
    <x v="1"/>
    <d v="2018-02-01T00:00:00"/>
    <s v="f. HE19-22"/>
    <x v="20"/>
    <x v="0"/>
    <n v="1752"/>
    <n v="1926"/>
    <n v="1926"/>
    <m/>
    <m/>
    <n v="2302"/>
    <n v="2102"/>
    <n v="4981"/>
    <n v="4404"/>
  </r>
  <r>
    <x v="1"/>
    <d v="2018-02-01T00:00:00"/>
    <s v="f. HE19-22"/>
    <x v="21"/>
    <x v="0"/>
    <n v="1752"/>
    <n v="1926"/>
    <n v="1926"/>
    <m/>
    <m/>
    <n v="2302"/>
    <n v="2102"/>
    <n v="5052"/>
    <n v="4404"/>
  </r>
  <r>
    <x v="1"/>
    <d v="2018-02-01T00:00:00"/>
    <s v="a. HE1-2 &amp; HE23-24"/>
    <x v="22"/>
    <x v="0"/>
    <n v="1238"/>
    <n v="1190"/>
    <n v="1190"/>
    <m/>
    <m/>
    <n v="2250"/>
    <n v="1565"/>
    <n v="4992"/>
    <n v="3815"/>
  </r>
  <r>
    <x v="1"/>
    <d v="2018-02-01T00:00:00"/>
    <s v="a. HE1-2 &amp; HE23-24"/>
    <x v="23"/>
    <x v="0"/>
    <n v="1238"/>
    <n v="1190"/>
    <n v="1190"/>
    <m/>
    <m/>
    <n v="2250"/>
    <n v="1565"/>
    <n v="5072"/>
    <n v="3815"/>
  </r>
  <r>
    <x v="2"/>
    <d v="2018-03-01T00:00:00"/>
    <s v="a. HE1-2 &amp; HE23-24"/>
    <x v="0"/>
    <x v="0"/>
    <n v="1222"/>
    <n v="1136"/>
    <n v="1136"/>
    <m/>
    <m/>
    <n v="2068"/>
    <n v="1293"/>
    <n v="4939"/>
    <n v="3361"/>
  </r>
  <r>
    <x v="2"/>
    <d v="2018-03-01T00:00:00"/>
    <s v="a. HE1-2 &amp; HE23-24"/>
    <x v="1"/>
    <x v="0"/>
    <n v="1222"/>
    <n v="1136"/>
    <n v="1136"/>
    <m/>
    <m/>
    <n v="2068"/>
    <n v="1293"/>
    <n v="4982"/>
    <n v="3361"/>
  </r>
  <r>
    <x v="2"/>
    <d v="2018-03-01T00:00:00"/>
    <s v="b. HE3-6"/>
    <x v="2"/>
    <x v="0"/>
    <n v="1221"/>
    <n v="1327"/>
    <n v="1327"/>
    <m/>
    <m/>
    <n v="1797"/>
    <n v="1885"/>
    <n v="5003"/>
    <n v="3682"/>
  </r>
  <r>
    <x v="2"/>
    <d v="2018-03-01T00:00:00"/>
    <s v="b. HE3-6"/>
    <x v="3"/>
    <x v="0"/>
    <n v="1221"/>
    <n v="1327"/>
    <n v="1327"/>
    <m/>
    <m/>
    <n v="1797"/>
    <n v="1885"/>
    <n v="4976"/>
    <n v="3682"/>
  </r>
  <r>
    <x v="2"/>
    <d v="2018-03-01T00:00:00"/>
    <s v="b. HE3-6"/>
    <x v="4"/>
    <x v="0"/>
    <n v="1221"/>
    <n v="1327"/>
    <n v="1327"/>
    <m/>
    <m/>
    <n v="1797"/>
    <n v="1885"/>
    <n v="4927"/>
    <n v="3682"/>
  </r>
  <r>
    <x v="2"/>
    <d v="2018-03-01T00:00:00"/>
    <s v="b. HE3-6"/>
    <x v="5"/>
    <x v="0"/>
    <n v="1221"/>
    <n v="1327"/>
    <n v="1327"/>
    <m/>
    <m/>
    <n v="1797"/>
    <n v="1885"/>
    <n v="4792"/>
    <n v="3682"/>
  </r>
  <r>
    <x v="2"/>
    <d v="2018-03-01T00:00:00"/>
    <s v="c. HE7-10"/>
    <x v="6"/>
    <x v="0"/>
    <n v="1773"/>
    <n v="1816"/>
    <n v="1816"/>
    <m/>
    <m/>
    <n v="1764"/>
    <n v="2130"/>
    <n v="4709"/>
    <n v="3894"/>
  </r>
  <r>
    <x v="2"/>
    <d v="2018-03-01T00:00:00"/>
    <s v="c. HE7-10"/>
    <x v="7"/>
    <x v="0"/>
    <n v="1773"/>
    <n v="1816"/>
    <n v="1816"/>
    <m/>
    <m/>
    <n v="1764"/>
    <n v="2130"/>
    <n v="4835"/>
    <n v="3894"/>
  </r>
  <r>
    <x v="2"/>
    <d v="2018-03-01T00:00:00"/>
    <s v="c. HE7-10"/>
    <x v="8"/>
    <x v="0"/>
    <n v="1773"/>
    <n v="1816"/>
    <n v="1816"/>
    <m/>
    <m/>
    <n v="1764"/>
    <n v="2130"/>
    <n v="4881"/>
    <n v="3894"/>
  </r>
  <r>
    <x v="2"/>
    <d v="2018-03-01T00:00:00"/>
    <s v="c. HE7-10"/>
    <x v="9"/>
    <x v="0"/>
    <n v="1773"/>
    <n v="1816"/>
    <n v="1816"/>
    <m/>
    <m/>
    <n v="1764"/>
    <n v="2130"/>
    <n v="4795"/>
    <n v="3894"/>
  </r>
  <r>
    <x v="2"/>
    <d v="2018-03-01T00:00:00"/>
    <s v="d. HE11-14"/>
    <x v="10"/>
    <x v="0"/>
    <n v="1734"/>
    <n v="1770"/>
    <n v="1770"/>
    <m/>
    <m/>
    <n v="1195"/>
    <n v="2612"/>
    <n v="4788"/>
    <n v="3807"/>
  </r>
  <r>
    <x v="2"/>
    <d v="2018-03-01T00:00:00"/>
    <s v="d. HE11-14"/>
    <x v="11"/>
    <x v="0"/>
    <n v="1734"/>
    <n v="1770"/>
    <n v="1770"/>
    <m/>
    <m/>
    <n v="1195"/>
    <n v="2612"/>
    <n v="4808"/>
    <n v="3807"/>
  </r>
  <r>
    <x v="2"/>
    <d v="2018-03-01T00:00:00"/>
    <s v="d. HE11-14"/>
    <x v="12"/>
    <x v="0"/>
    <n v="1734"/>
    <n v="1770"/>
    <n v="1770"/>
    <m/>
    <m/>
    <n v="1076"/>
    <n v="2612"/>
    <n v="4761"/>
    <n v="3688"/>
  </r>
  <r>
    <x v="2"/>
    <d v="2018-03-01T00:00:00"/>
    <s v="d. HE11-14"/>
    <x v="13"/>
    <x v="0"/>
    <n v="1734"/>
    <n v="1770"/>
    <n v="1770"/>
    <m/>
    <m/>
    <n v="1076"/>
    <n v="2612"/>
    <n v="4789"/>
    <n v="3688"/>
  </r>
  <r>
    <x v="2"/>
    <d v="2018-03-01T00:00:00"/>
    <s v="e. HE15-18"/>
    <x v="14"/>
    <x v="0"/>
    <n v="1204"/>
    <n v="1390"/>
    <n v="1390"/>
    <m/>
    <m/>
    <n v="1992"/>
    <n v="2319"/>
    <n v="4805"/>
    <n v="4311"/>
  </r>
  <r>
    <x v="2"/>
    <d v="2018-03-01T00:00:00"/>
    <s v="e. HE15-18"/>
    <x v="15"/>
    <x v="0"/>
    <n v="1204"/>
    <n v="1390"/>
    <n v="1390"/>
    <m/>
    <m/>
    <n v="1992"/>
    <n v="2319"/>
    <n v="4791"/>
    <n v="4311"/>
  </r>
  <r>
    <x v="2"/>
    <d v="2018-03-01T00:00:00"/>
    <s v="e. HE15-18"/>
    <x v="16"/>
    <x v="0"/>
    <n v="1204"/>
    <n v="1390"/>
    <n v="1390"/>
    <m/>
    <m/>
    <n v="1992"/>
    <n v="2319"/>
    <n v="4683"/>
    <n v="4311"/>
  </r>
  <r>
    <x v="2"/>
    <d v="2018-03-01T00:00:00"/>
    <s v="e. HE15-18"/>
    <x v="17"/>
    <x v="0"/>
    <n v="1204"/>
    <n v="1390"/>
    <n v="1390"/>
    <m/>
    <m/>
    <n v="1992"/>
    <n v="2319"/>
    <n v="4699"/>
    <n v="4311"/>
  </r>
  <r>
    <x v="2"/>
    <d v="2018-03-01T00:00:00"/>
    <s v="f. HE19-22"/>
    <x v="18"/>
    <x v="0"/>
    <n v="1615"/>
    <n v="1560"/>
    <n v="1560"/>
    <m/>
    <m/>
    <n v="1995"/>
    <n v="1625"/>
    <n v="4652"/>
    <n v="3620"/>
  </r>
  <r>
    <x v="2"/>
    <d v="2018-03-01T00:00:00"/>
    <s v="f. HE19-22"/>
    <x v="19"/>
    <x v="0"/>
    <n v="1615"/>
    <n v="1560"/>
    <n v="1560"/>
    <m/>
    <m/>
    <n v="1995"/>
    <n v="1625"/>
    <n v="4727"/>
    <n v="3620"/>
  </r>
  <r>
    <x v="2"/>
    <d v="2018-03-01T00:00:00"/>
    <s v="f. HE19-22"/>
    <x v="20"/>
    <x v="0"/>
    <n v="1615"/>
    <n v="1560"/>
    <n v="1560"/>
    <m/>
    <m/>
    <n v="1995"/>
    <n v="1625"/>
    <n v="4984"/>
    <n v="3620"/>
  </r>
  <r>
    <x v="2"/>
    <d v="2018-03-01T00:00:00"/>
    <s v="f. HE19-22"/>
    <x v="21"/>
    <x v="0"/>
    <n v="1615"/>
    <n v="1560"/>
    <n v="1560"/>
    <m/>
    <m/>
    <n v="1995"/>
    <n v="1625"/>
    <n v="5025"/>
    <n v="3620"/>
  </r>
  <r>
    <x v="2"/>
    <d v="2018-03-01T00:00:00"/>
    <s v="a. HE1-2 &amp; HE23-24"/>
    <x v="22"/>
    <x v="0"/>
    <n v="1222"/>
    <n v="1136"/>
    <n v="1136"/>
    <m/>
    <m/>
    <n v="2218"/>
    <n v="1293"/>
    <n v="4943"/>
    <n v="3511"/>
  </r>
  <r>
    <x v="2"/>
    <d v="2018-03-01T00:00:00"/>
    <s v="a. HE1-2 &amp; HE23-24"/>
    <x v="23"/>
    <x v="0"/>
    <n v="1222"/>
    <n v="1136"/>
    <n v="1136"/>
    <m/>
    <m/>
    <n v="2218"/>
    <n v="1293"/>
    <n v="5024"/>
    <n v="3511"/>
  </r>
  <r>
    <x v="3"/>
    <d v="2018-04-01T00:00:00"/>
    <s v="a. HE1-2 &amp; HE23-24"/>
    <x v="0"/>
    <x v="0"/>
    <n v="1128"/>
    <n v="1196"/>
    <n v="1196"/>
    <m/>
    <m/>
    <n v="2096"/>
    <n v="1763"/>
    <n v="5021"/>
    <n v="3859"/>
  </r>
  <r>
    <x v="3"/>
    <d v="2018-04-01T00:00:00"/>
    <s v="a. HE1-2 &amp; HE23-24"/>
    <x v="1"/>
    <x v="0"/>
    <n v="1128"/>
    <n v="1196"/>
    <n v="1196"/>
    <m/>
    <m/>
    <n v="2096"/>
    <n v="1763"/>
    <n v="5038"/>
    <n v="3859"/>
  </r>
  <r>
    <x v="3"/>
    <d v="2018-04-01T00:00:00"/>
    <s v="b. HE3-6"/>
    <x v="2"/>
    <x v="0"/>
    <n v="1409"/>
    <n v="1379"/>
    <n v="1379"/>
    <m/>
    <m/>
    <n v="2252"/>
    <n v="1839"/>
    <n v="5038"/>
    <n v="4091"/>
  </r>
  <r>
    <x v="3"/>
    <d v="2018-04-01T00:00:00"/>
    <s v="b. HE3-6"/>
    <x v="3"/>
    <x v="0"/>
    <n v="1409"/>
    <n v="1379"/>
    <n v="1379"/>
    <m/>
    <m/>
    <n v="2252"/>
    <n v="1839"/>
    <n v="4974"/>
    <n v="4091"/>
  </r>
  <r>
    <x v="3"/>
    <d v="2018-04-01T00:00:00"/>
    <s v="b. HE3-6"/>
    <x v="4"/>
    <x v="0"/>
    <n v="1409"/>
    <n v="1379"/>
    <n v="1379"/>
    <m/>
    <m/>
    <n v="2252"/>
    <n v="1839"/>
    <n v="4961"/>
    <n v="4091"/>
  </r>
  <r>
    <x v="3"/>
    <d v="2018-04-01T00:00:00"/>
    <s v="b. HE3-6"/>
    <x v="5"/>
    <x v="0"/>
    <n v="1409"/>
    <n v="1379"/>
    <n v="1379"/>
    <m/>
    <m/>
    <n v="2252"/>
    <n v="1839"/>
    <n v="4836"/>
    <n v="4091"/>
  </r>
  <r>
    <x v="3"/>
    <d v="2018-04-01T00:00:00"/>
    <s v="c. HE7-10"/>
    <x v="6"/>
    <x v="0"/>
    <n v="1810"/>
    <n v="1820"/>
    <n v="1820"/>
    <m/>
    <m/>
    <n v="1893"/>
    <n v="2501"/>
    <n v="4716"/>
    <n v="4394"/>
  </r>
  <r>
    <x v="3"/>
    <d v="2018-04-01T00:00:00"/>
    <s v="c. HE7-10"/>
    <x v="7"/>
    <x v="0"/>
    <n v="1810"/>
    <n v="1820"/>
    <n v="1820"/>
    <m/>
    <m/>
    <n v="1893"/>
    <n v="2501"/>
    <n v="4918"/>
    <n v="4394"/>
  </r>
  <r>
    <x v="3"/>
    <d v="2018-04-01T00:00:00"/>
    <s v="c. HE7-10"/>
    <x v="8"/>
    <x v="0"/>
    <n v="1810"/>
    <n v="1820"/>
    <n v="1820"/>
    <m/>
    <m/>
    <n v="1893"/>
    <n v="2501"/>
    <n v="4869"/>
    <n v="4394"/>
  </r>
  <r>
    <x v="3"/>
    <d v="2018-04-01T00:00:00"/>
    <s v="c. HE7-10"/>
    <x v="9"/>
    <x v="0"/>
    <n v="1810"/>
    <n v="1820"/>
    <n v="1820"/>
    <m/>
    <m/>
    <n v="1893"/>
    <n v="2501"/>
    <n v="4780"/>
    <n v="4394"/>
  </r>
  <r>
    <x v="3"/>
    <d v="2018-04-01T00:00:00"/>
    <s v="d. HE11-14"/>
    <x v="10"/>
    <x v="0"/>
    <n v="1256"/>
    <n v="1540"/>
    <n v="1540"/>
    <m/>
    <m/>
    <n v="1694"/>
    <n v="2443"/>
    <n v="4823"/>
    <n v="4137"/>
  </r>
  <r>
    <x v="3"/>
    <d v="2018-04-01T00:00:00"/>
    <s v="d. HE11-14"/>
    <x v="11"/>
    <x v="0"/>
    <n v="1256"/>
    <n v="1540"/>
    <n v="1540"/>
    <m/>
    <m/>
    <n v="1694"/>
    <n v="2443"/>
    <n v="4769"/>
    <n v="4137"/>
  </r>
  <r>
    <x v="3"/>
    <d v="2018-04-01T00:00:00"/>
    <s v="d. HE11-14"/>
    <x v="12"/>
    <x v="0"/>
    <n v="1256"/>
    <n v="1540"/>
    <n v="1540"/>
    <m/>
    <m/>
    <n v="1696"/>
    <n v="2443"/>
    <n v="4774"/>
    <n v="4139"/>
  </r>
  <r>
    <x v="3"/>
    <d v="2018-04-01T00:00:00"/>
    <s v="d. HE11-14"/>
    <x v="13"/>
    <x v="0"/>
    <n v="1256"/>
    <n v="1540"/>
    <n v="1540"/>
    <m/>
    <m/>
    <n v="1696"/>
    <n v="2443"/>
    <n v="4777"/>
    <n v="4139"/>
  </r>
  <r>
    <x v="3"/>
    <d v="2018-04-01T00:00:00"/>
    <s v="e. HE15-18"/>
    <x v="14"/>
    <x v="0"/>
    <n v="1290"/>
    <n v="1530"/>
    <n v="1530"/>
    <m/>
    <m/>
    <n v="1848"/>
    <n v="2191"/>
    <n v="4772"/>
    <n v="4039"/>
  </r>
  <r>
    <x v="3"/>
    <d v="2018-04-01T00:00:00"/>
    <s v="e. HE15-18"/>
    <x v="15"/>
    <x v="0"/>
    <n v="1290"/>
    <n v="1530"/>
    <n v="1530"/>
    <m/>
    <m/>
    <n v="1848"/>
    <n v="2191"/>
    <n v="4774"/>
    <n v="4039"/>
  </r>
  <r>
    <x v="3"/>
    <d v="2018-04-01T00:00:00"/>
    <s v="e. HE15-18"/>
    <x v="16"/>
    <x v="0"/>
    <n v="1290"/>
    <n v="1530"/>
    <n v="1530"/>
    <m/>
    <m/>
    <n v="1848"/>
    <n v="2191"/>
    <n v="4765"/>
    <n v="4039"/>
  </r>
  <r>
    <x v="3"/>
    <d v="2018-04-01T00:00:00"/>
    <s v="e. HE15-18"/>
    <x v="17"/>
    <x v="0"/>
    <n v="1290"/>
    <n v="1530"/>
    <n v="1530"/>
    <m/>
    <m/>
    <n v="1848"/>
    <n v="2191"/>
    <n v="4738"/>
    <n v="4039"/>
  </r>
  <r>
    <x v="3"/>
    <d v="2018-04-01T00:00:00"/>
    <s v="f. HE19-22"/>
    <x v="18"/>
    <x v="0"/>
    <n v="1770"/>
    <n v="1718"/>
    <n v="1718"/>
    <m/>
    <m/>
    <n v="2220"/>
    <n v="1537"/>
    <n v="4714"/>
    <n v="3757"/>
  </r>
  <r>
    <x v="3"/>
    <d v="2018-04-01T00:00:00"/>
    <s v="f. HE19-22"/>
    <x v="19"/>
    <x v="0"/>
    <n v="1770"/>
    <n v="1718"/>
    <n v="1718"/>
    <m/>
    <m/>
    <n v="2220"/>
    <n v="1537"/>
    <n v="4761"/>
    <n v="3757"/>
  </r>
  <r>
    <x v="3"/>
    <d v="2018-04-01T00:00:00"/>
    <s v="f. HE19-22"/>
    <x v="20"/>
    <x v="0"/>
    <n v="1770"/>
    <n v="1718"/>
    <n v="1718"/>
    <m/>
    <m/>
    <n v="2220"/>
    <n v="1537"/>
    <n v="4922"/>
    <n v="3757"/>
  </r>
  <r>
    <x v="3"/>
    <d v="2018-04-01T00:00:00"/>
    <s v="f. HE19-22"/>
    <x v="21"/>
    <x v="0"/>
    <n v="1770"/>
    <n v="1718"/>
    <n v="1718"/>
    <m/>
    <m/>
    <n v="2220"/>
    <n v="1537"/>
    <n v="4957"/>
    <n v="3757"/>
  </r>
  <r>
    <x v="3"/>
    <d v="2018-04-01T00:00:00"/>
    <s v="a. HE1-2 &amp; HE23-24"/>
    <x v="22"/>
    <x v="0"/>
    <n v="1128"/>
    <n v="1196"/>
    <n v="1196"/>
    <m/>
    <m/>
    <n v="2369"/>
    <n v="1763"/>
    <n v="5067"/>
    <n v="4132"/>
  </r>
  <r>
    <x v="3"/>
    <d v="2018-04-01T00:00:00"/>
    <s v="a. HE1-2 &amp; HE23-24"/>
    <x v="23"/>
    <x v="0"/>
    <n v="1128"/>
    <n v="1196"/>
    <n v="1196"/>
    <m/>
    <m/>
    <n v="2369"/>
    <n v="1763"/>
    <n v="5011"/>
    <n v="4132"/>
  </r>
  <r>
    <x v="4"/>
    <d v="2018-05-01T00:00:00"/>
    <s v="a. HE1-2 &amp; HE23-24"/>
    <x v="0"/>
    <x v="0"/>
    <n v="1061"/>
    <n v="1076"/>
    <n v="1076"/>
    <m/>
    <m/>
    <n v="2104"/>
    <n v="1795"/>
    <n v="5036"/>
    <n v="3899"/>
  </r>
  <r>
    <x v="4"/>
    <d v="2018-05-01T00:00:00"/>
    <s v="a. HE1-2 &amp; HE23-24"/>
    <x v="1"/>
    <x v="0"/>
    <n v="1061"/>
    <n v="1076"/>
    <n v="1076"/>
    <m/>
    <m/>
    <n v="2104"/>
    <n v="1795"/>
    <n v="4969"/>
    <n v="3899"/>
  </r>
  <r>
    <x v="4"/>
    <d v="2018-05-01T00:00:00"/>
    <s v="b. HE3-6"/>
    <x v="2"/>
    <x v="0"/>
    <n v="1409"/>
    <n v="1314"/>
    <n v="1314"/>
    <m/>
    <m/>
    <n v="2036"/>
    <n v="2306"/>
    <n v="4978"/>
    <n v="4342"/>
  </r>
  <r>
    <x v="4"/>
    <d v="2018-05-01T00:00:00"/>
    <s v="b. HE3-6"/>
    <x v="3"/>
    <x v="0"/>
    <n v="1409"/>
    <n v="1314"/>
    <n v="1314"/>
    <m/>
    <m/>
    <n v="2036"/>
    <n v="2306"/>
    <n v="4967"/>
    <n v="4342"/>
  </r>
  <r>
    <x v="4"/>
    <d v="2018-05-01T00:00:00"/>
    <s v="b. HE3-6"/>
    <x v="4"/>
    <x v="0"/>
    <n v="1409"/>
    <n v="1314"/>
    <n v="1314"/>
    <m/>
    <m/>
    <n v="2036"/>
    <n v="2306"/>
    <n v="4946"/>
    <n v="4342"/>
  </r>
  <r>
    <x v="4"/>
    <d v="2018-05-01T00:00:00"/>
    <s v="b. HE3-6"/>
    <x v="5"/>
    <x v="0"/>
    <n v="1409"/>
    <n v="1314"/>
    <n v="1314"/>
    <m/>
    <m/>
    <n v="2036"/>
    <n v="2306"/>
    <n v="4872"/>
    <n v="4342"/>
  </r>
  <r>
    <x v="4"/>
    <d v="2018-05-01T00:00:00"/>
    <s v="c. HE7-10"/>
    <x v="6"/>
    <x v="0"/>
    <n v="2048"/>
    <n v="1881"/>
    <n v="1881"/>
    <m/>
    <m/>
    <n v="2342"/>
    <n v="2618"/>
    <n v="4724"/>
    <n v="4960"/>
  </r>
  <r>
    <x v="4"/>
    <d v="2018-05-01T00:00:00"/>
    <s v="c. HE7-10"/>
    <x v="7"/>
    <x v="0"/>
    <n v="2048"/>
    <n v="1881"/>
    <n v="1881"/>
    <m/>
    <m/>
    <n v="2342"/>
    <n v="2618"/>
    <n v="4876"/>
    <n v="4960"/>
  </r>
  <r>
    <x v="4"/>
    <d v="2018-05-01T00:00:00"/>
    <s v="c. HE7-10"/>
    <x v="8"/>
    <x v="0"/>
    <n v="2048"/>
    <n v="1881"/>
    <n v="1881"/>
    <m/>
    <m/>
    <n v="2342"/>
    <n v="2618"/>
    <n v="4831"/>
    <n v="4960"/>
  </r>
  <r>
    <x v="4"/>
    <d v="2018-05-01T00:00:00"/>
    <s v="c. HE7-10"/>
    <x v="9"/>
    <x v="0"/>
    <n v="2048"/>
    <n v="1881"/>
    <n v="1881"/>
    <m/>
    <m/>
    <n v="2342"/>
    <n v="2618"/>
    <n v="4734"/>
    <n v="4960"/>
  </r>
  <r>
    <x v="4"/>
    <d v="2018-05-01T00:00:00"/>
    <s v="d. HE11-14"/>
    <x v="10"/>
    <x v="0"/>
    <n v="1663"/>
    <n v="1686"/>
    <n v="1686"/>
    <m/>
    <m/>
    <n v="2371"/>
    <n v="2558"/>
    <n v="4657"/>
    <n v="4929"/>
  </r>
  <r>
    <x v="4"/>
    <d v="2018-05-01T00:00:00"/>
    <s v="d. HE11-14"/>
    <x v="11"/>
    <x v="0"/>
    <n v="1663"/>
    <n v="1686"/>
    <n v="1686"/>
    <m/>
    <m/>
    <n v="2371"/>
    <n v="2558"/>
    <n v="4671"/>
    <n v="4929"/>
  </r>
  <r>
    <x v="4"/>
    <d v="2018-05-01T00:00:00"/>
    <s v="d. HE11-14"/>
    <x v="12"/>
    <x v="0"/>
    <n v="1663"/>
    <n v="1686"/>
    <n v="1686"/>
    <m/>
    <m/>
    <n v="2436"/>
    <n v="2558"/>
    <n v="4703"/>
    <n v="4994"/>
  </r>
  <r>
    <x v="4"/>
    <d v="2018-05-01T00:00:00"/>
    <s v="d. HE11-14"/>
    <x v="13"/>
    <x v="0"/>
    <n v="1663"/>
    <n v="1686"/>
    <n v="1686"/>
    <m/>
    <m/>
    <n v="2436"/>
    <n v="2558"/>
    <n v="4729"/>
    <n v="4994"/>
  </r>
  <r>
    <x v="4"/>
    <d v="2018-05-01T00:00:00"/>
    <s v="e. HE15-18"/>
    <x v="14"/>
    <x v="0"/>
    <n v="1397"/>
    <n v="1538"/>
    <n v="1538"/>
    <m/>
    <m/>
    <n v="2513"/>
    <n v="2150"/>
    <n v="4758"/>
    <n v="4663"/>
  </r>
  <r>
    <x v="4"/>
    <d v="2018-05-01T00:00:00"/>
    <s v="e. HE15-18"/>
    <x v="15"/>
    <x v="0"/>
    <n v="1397"/>
    <n v="1538"/>
    <n v="1538"/>
    <m/>
    <m/>
    <n v="2513"/>
    <n v="2150"/>
    <n v="4753"/>
    <n v="4663"/>
  </r>
  <r>
    <x v="4"/>
    <d v="2018-05-01T00:00:00"/>
    <s v="e. HE15-18"/>
    <x v="16"/>
    <x v="0"/>
    <n v="1397"/>
    <n v="1538"/>
    <n v="1538"/>
    <m/>
    <m/>
    <n v="2513"/>
    <n v="2150"/>
    <n v="4742"/>
    <n v="4663"/>
  </r>
  <r>
    <x v="4"/>
    <d v="2018-05-01T00:00:00"/>
    <s v="e. HE15-18"/>
    <x v="17"/>
    <x v="0"/>
    <n v="1397"/>
    <n v="1538"/>
    <n v="1538"/>
    <m/>
    <m/>
    <n v="2513"/>
    <n v="2150"/>
    <n v="4830"/>
    <n v="4663"/>
  </r>
  <r>
    <x v="4"/>
    <d v="2018-05-01T00:00:00"/>
    <s v="f. HE19-22"/>
    <x v="18"/>
    <x v="0"/>
    <n v="1373"/>
    <n v="1388"/>
    <n v="1388"/>
    <m/>
    <m/>
    <n v="2511"/>
    <n v="1600"/>
    <n v="4784"/>
    <n v="4111"/>
  </r>
  <r>
    <x v="4"/>
    <d v="2018-05-01T00:00:00"/>
    <s v="f. HE19-22"/>
    <x v="19"/>
    <x v="0"/>
    <n v="1373"/>
    <n v="1388"/>
    <n v="1388"/>
    <m/>
    <m/>
    <n v="2511"/>
    <n v="1600"/>
    <n v="4793"/>
    <n v="4111"/>
  </r>
  <r>
    <x v="4"/>
    <d v="2018-05-01T00:00:00"/>
    <s v="f. HE19-22"/>
    <x v="20"/>
    <x v="0"/>
    <n v="1373"/>
    <n v="1388"/>
    <n v="1388"/>
    <m/>
    <m/>
    <n v="2511"/>
    <n v="1600"/>
    <n v="4932"/>
    <n v="4111"/>
  </r>
  <r>
    <x v="4"/>
    <d v="2018-05-01T00:00:00"/>
    <s v="f. HE19-22"/>
    <x v="21"/>
    <x v="0"/>
    <n v="1373"/>
    <n v="1388"/>
    <n v="1388"/>
    <m/>
    <m/>
    <n v="2511"/>
    <n v="1600"/>
    <n v="4764"/>
    <n v="4111"/>
  </r>
  <r>
    <x v="4"/>
    <d v="2018-05-01T00:00:00"/>
    <s v="a. HE1-2 &amp; HE23-24"/>
    <x v="22"/>
    <x v="0"/>
    <n v="1061"/>
    <n v="1076"/>
    <n v="1076"/>
    <m/>
    <m/>
    <n v="2355"/>
    <n v="1795"/>
    <n v="4997"/>
    <n v="4150"/>
  </r>
  <r>
    <x v="4"/>
    <d v="2018-05-01T00:00:00"/>
    <s v="a. HE1-2 &amp; HE23-24"/>
    <x v="23"/>
    <x v="0"/>
    <n v="1061"/>
    <n v="1076"/>
    <n v="1076"/>
    <m/>
    <m/>
    <n v="2355"/>
    <n v="1795"/>
    <n v="5065"/>
    <n v="4150"/>
  </r>
  <r>
    <x v="5"/>
    <d v="2018-06-01T00:00:00"/>
    <s v="a. HE1-2 &amp; HE23-24"/>
    <x v="0"/>
    <x v="0"/>
    <n v="1057"/>
    <n v="1106"/>
    <n v="1106"/>
    <m/>
    <m/>
    <n v="2384"/>
    <n v="1499"/>
    <n v="4982"/>
    <n v="3883"/>
  </r>
  <r>
    <x v="5"/>
    <d v="2018-06-01T00:00:00"/>
    <s v="a. HE1-2 &amp; HE23-24"/>
    <x v="1"/>
    <x v="0"/>
    <n v="1057"/>
    <n v="1106"/>
    <n v="1106"/>
    <m/>
    <m/>
    <n v="2384"/>
    <n v="1499"/>
    <n v="5062"/>
    <n v="3883"/>
  </r>
  <r>
    <x v="5"/>
    <d v="2018-06-01T00:00:00"/>
    <s v="b. HE3-6"/>
    <x v="2"/>
    <x v="0"/>
    <n v="1360"/>
    <n v="1316"/>
    <n v="1316"/>
    <m/>
    <m/>
    <n v="1912"/>
    <n v="1592"/>
    <n v="5011"/>
    <n v="3504"/>
  </r>
  <r>
    <x v="5"/>
    <d v="2018-06-01T00:00:00"/>
    <s v="b. HE3-6"/>
    <x v="3"/>
    <x v="0"/>
    <n v="1360"/>
    <n v="1316"/>
    <n v="1316"/>
    <m/>
    <m/>
    <n v="1912"/>
    <n v="1592"/>
    <n v="4963"/>
    <n v="3504"/>
  </r>
  <r>
    <x v="5"/>
    <d v="2018-06-01T00:00:00"/>
    <s v="b. HE3-6"/>
    <x v="4"/>
    <x v="0"/>
    <n v="1360"/>
    <n v="1316"/>
    <n v="1316"/>
    <m/>
    <m/>
    <n v="1912"/>
    <n v="1592"/>
    <n v="4954"/>
    <n v="3504"/>
  </r>
  <r>
    <x v="5"/>
    <d v="2018-06-01T00:00:00"/>
    <s v="b. HE3-6"/>
    <x v="5"/>
    <x v="0"/>
    <n v="1360"/>
    <n v="1316"/>
    <n v="1316"/>
    <m/>
    <m/>
    <n v="1912"/>
    <n v="1592"/>
    <n v="4866"/>
    <n v="3504"/>
  </r>
  <r>
    <x v="5"/>
    <d v="2018-06-01T00:00:00"/>
    <s v="c. HE7-10"/>
    <x v="6"/>
    <x v="0"/>
    <n v="1926"/>
    <n v="2003"/>
    <n v="2003"/>
    <m/>
    <m/>
    <n v="2238"/>
    <n v="2167"/>
    <n v="4796"/>
    <n v="4405"/>
  </r>
  <r>
    <x v="5"/>
    <d v="2018-06-01T00:00:00"/>
    <s v="c. HE7-10"/>
    <x v="7"/>
    <x v="0"/>
    <n v="1926"/>
    <n v="2003"/>
    <n v="2003"/>
    <m/>
    <m/>
    <n v="2238"/>
    <n v="2167"/>
    <n v="4824"/>
    <n v="4405"/>
  </r>
  <r>
    <x v="5"/>
    <d v="2018-06-01T00:00:00"/>
    <s v="c. HE7-10"/>
    <x v="8"/>
    <x v="0"/>
    <n v="1926"/>
    <n v="2003"/>
    <n v="2003"/>
    <m/>
    <m/>
    <n v="2238"/>
    <n v="2167"/>
    <n v="4800"/>
    <n v="4405"/>
  </r>
  <r>
    <x v="5"/>
    <d v="2018-06-01T00:00:00"/>
    <s v="c. HE7-10"/>
    <x v="9"/>
    <x v="0"/>
    <n v="1926"/>
    <n v="2003"/>
    <n v="2003"/>
    <m/>
    <m/>
    <n v="2238"/>
    <n v="2167"/>
    <n v="4667"/>
    <n v="4405"/>
  </r>
  <r>
    <x v="5"/>
    <d v="2018-06-01T00:00:00"/>
    <s v="d. HE11-14"/>
    <x v="10"/>
    <x v="0"/>
    <n v="1493"/>
    <n v="1553"/>
    <n v="1553"/>
    <m/>
    <m/>
    <n v="2682"/>
    <n v="2071"/>
    <n v="4605"/>
    <n v="4753"/>
  </r>
  <r>
    <x v="5"/>
    <d v="2018-06-01T00:00:00"/>
    <s v="d. HE11-14"/>
    <x v="11"/>
    <x v="0"/>
    <n v="1493"/>
    <n v="1553"/>
    <n v="1553"/>
    <m/>
    <m/>
    <n v="2682"/>
    <n v="2071"/>
    <n v="4629"/>
    <n v="4753"/>
  </r>
  <r>
    <x v="5"/>
    <d v="2018-06-01T00:00:00"/>
    <s v="d. HE11-14"/>
    <x v="12"/>
    <x v="0"/>
    <n v="1493"/>
    <n v="1553"/>
    <n v="1553"/>
    <m/>
    <m/>
    <n v="2768"/>
    <n v="2071"/>
    <n v="4684"/>
    <n v="4839"/>
  </r>
  <r>
    <x v="5"/>
    <d v="2018-06-01T00:00:00"/>
    <s v="d. HE11-14"/>
    <x v="13"/>
    <x v="0"/>
    <n v="1493"/>
    <n v="1553"/>
    <n v="1553"/>
    <m/>
    <m/>
    <n v="2768"/>
    <n v="2071"/>
    <n v="4744"/>
    <n v="4839"/>
  </r>
  <r>
    <x v="5"/>
    <d v="2018-06-01T00:00:00"/>
    <s v="e. HE15-18"/>
    <x v="14"/>
    <x v="0"/>
    <n v="1578"/>
    <n v="1828"/>
    <n v="1828"/>
    <m/>
    <m/>
    <n v="1877"/>
    <n v="2012"/>
    <n v="4781"/>
    <n v="3889"/>
  </r>
  <r>
    <x v="5"/>
    <d v="2018-06-01T00:00:00"/>
    <s v="e. HE15-18"/>
    <x v="15"/>
    <x v="0"/>
    <n v="1578"/>
    <n v="1828"/>
    <n v="1828"/>
    <m/>
    <m/>
    <n v="1877"/>
    <n v="2012"/>
    <n v="4834"/>
    <n v="3889"/>
  </r>
  <r>
    <x v="5"/>
    <d v="2018-06-01T00:00:00"/>
    <s v="e. HE15-18"/>
    <x v="16"/>
    <x v="0"/>
    <n v="1578"/>
    <n v="1828"/>
    <n v="1828"/>
    <m/>
    <m/>
    <n v="1877"/>
    <n v="2012"/>
    <n v="4862"/>
    <n v="3889"/>
  </r>
  <r>
    <x v="5"/>
    <d v="2018-06-01T00:00:00"/>
    <s v="e. HE15-18"/>
    <x v="17"/>
    <x v="0"/>
    <n v="1578"/>
    <n v="1828"/>
    <n v="1828"/>
    <m/>
    <m/>
    <n v="1877"/>
    <n v="2012"/>
    <n v="4867"/>
    <n v="3889"/>
  </r>
  <r>
    <x v="5"/>
    <d v="2018-06-01T00:00:00"/>
    <s v="f. HE19-22"/>
    <x v="18"/>
    <x v="0"/>
    <n v="1249"/>
    <n v="1355"/>
    <n v="1355"/>
    <m/>
    <m/>
    <n v="2810"/>
    <n v="1594"/>
    <n v="4838"/>
    <n v="4404"/>
  </r>
  <r>
    <x v="5"/>
    <d v="2018-06-01T00:00:00"/>
    <s v="f. HE19-22"/>
    <x v="19"/>
    <x v="0"/>
    <n v="1249"/>
    <n v="1355"/>
    <n v="1355"/>
    <m/>
    <m/>
    <n v="2810"/>
    <n v="1594"/>
    <n v="4887"/>
    <n v="4404"/>
  </r>
  <r>
    <x v="5"/>
    <d v="2018-06-01T00:00:00"/>
    <s v="f. HE19-22"/>
    <x v="20"/>
    <x v="0"/>
    <n v="1249"/>
    <n v="1355"/>
    <n v="1355"/>
    <m/>
    <m/>
    <n v="2810"/>
    <n v="1594"/>
    <n v="4988"/>
    <n v="4404"/>
  </r>
  <r>
    <x v="5"/>
    <d v="2018-06-01T00:00:00"/>
    <s v="f. HE19-22"/>
    <x v="21"/>
    <x v="0"/>
    <n v="1249"/>
    <n v="1355"/>
    <n v="1355"/>
    <m/>
    <m/>
    <n v="2810"/>
    <n v="1594"/>
    <n v="5010"/>
    <n v="4404"/>
  </r>
  <r>
    <x v="5"/>
    <d v="2018-06-01T00:00:00"/>
    <s v="a. HE1-2 &amp; HE23-24"/>
    <x v="22"/>
    <x v="0"/>
    <n v="1057"/>
    <n v="1106"/>
    <n v="1106"/>
    <m/>
    <m/>
    <n v="2896"/>
    <n v="1499"/>
    <n v="4975"/>
    <n v="4395"/>
  </r>
  <r>
    <x v="5"/>
    <d v="2018-06-01T00:00:00"/>
    <s v="a. HE1-2 &amp; HE23-24"/>
    <x v="23"/>
    <x v="0"/>
    <n v="1057"/>
    <n v="1106"/>
    <n v="1106"/>
    <m/>
    <m/>
    <n v="2896"/>
    <n v="1499"/>
    <n v="5053"/>
    <n v="4395"/>
  </r>
  <r>
    <x v="6"/>
    <d v="2018-07-01T00:00:00"/>
    <s v="a. HE1-2 &amp; HE23-24"/>
    <x v="0"/>
    <x v="0"/>
    <n v="1238"/>
    <n v="3835"/>
    <n v="1110"/>
    <m/>
    <m/>
    <n v="2065"/>
    <n v="1358"/>
    <n v="5040"/>
    <n v="3423"/>
  </r>
  <r>
    <x v="6"/>
    <d v="2018-07-01T00:00:00"/>
    <s v="a. HE1-2 &amp; HE23-24"/>
    <x v="1"/>
    <x v="0"/>
    <n v="1238"/>
    <n v="3876"/>
    <n v="1110"/>
    <m/>
    <m/>
    <n v="2065"/>
    <n v="1358"/>
    <n v="5081"/>
    <n v="3423"/>
  </r>
  <r>
    <x v="6"/>
    <d v="2018-07-01T00:00:00"/>
    <s v="b. HE3-6"/>
    <x v="2"/>
    <x v="0"/>
    <n v="1313"/>
    <n v="3789"/>
    <n v="1245"/>
    <m/>
    <m/>
    <n v="1945"/>
    <n v="1369"/>
    <n v="5057"/>
    <n v="3314"/>
  </r>
  <r>
    <x v="6"/>
    <d v="2018-07-01T00:00:00"/>
    <s v="b. HE3-6"/>
    <x v="3"/>
    <x v="0"/>
    <n v="1313"/>
    <n v="3756"/>
    <n v="1245"/>
    <m/>
    <m/>
    <n v="1945"/>
    <n v="1369"/>
    <n v="5021"/>
    <n v="3314"/>
  </r>
  <r>
    <x v="6"/>
    <d v="2018-07-01T00:00:00"/>
    <s v="b. HE3-6"/>
    <x v="4"/>
    <x v="0"/>
    <n v="1313"/>
    <n v="3712"/>
    <n v="1245"/>
    <m/>
    <m/>
    <n v="1945"/>
    <n v="1369"/>
    <n v="4976"/>
    <n v="3314"/>
  </r>
  <r>
    <x v="6"/>
    <d v="2018-07-01T00:00:00"/>
    <s v="b. HE3-6"/>
    <x v="5"/>
    <x v="0"/>
    <n v="1313"/>
    <n v="3631"/>
    <n v="1245"/>
    <m/>
    <m/>
    <n v="1945"/>
    <n v="1369"/>
    <n v="4909"/>
    <n v="3314"/>
  </r>
  <r>
    <x v="6"/>
    <d v="2018-07-01T00:00:00"/>
    <s v="c. HE7-10"/>
    <x v="6"/>
    <x v="0"/>
    <n v="1533"/>
    <n v="3676"/>
    <n v="1577"/>
    <m/>
    <m/>
    <n v="1727"/>
    <n v="2356"/>
    <n v="4840"/>
    <n v="4083"/>
  </r>
  <r>
    <x v="6"/>
    <d v="2018-07-01T00:00:00"/>
    <s v="c. HE7-10"/>
    <x v="7"/>
    <x v="0"/>
    <n v="1533"/>
    <n v="3661"/>
    <n v="1577"/>
    <m/>
    <m/>
    <n v="1727"/>
    <n v="2356"/>
    <n v="4879"/>
    <n v="4083"/>
  </r>
  <r>
    <x v="6"/>
    <d v="2018-07-01T00:00:00"/>
    <s v="c. HE7-10"/>
    <x v="8"/>
    <x v="0"/>
    <n v="1533"/>
    <n v="3609"/>
    <n v="1577"/>
    <m/>
    <m/>
    <n v="1727"/>
    <n v="2356"/>
    <n v="4853"/>
    <n v="4083"/>
  </r>
  <r>
    <x v="6"/>
    <d v="2018-07-01T00:00:00"/>
    <s v="c. HE7-10"/>
    <x v="9"/>
    <x v="0"/>
    <n v="1533"/>
    <n v="3521"/>
    <n v="1577"/>
    <m/>
    <m/>
    <n v="1727"/>
    <n v="2356"/>
    <n v="4664"/>
    <n v="4083"/>
  </r>
  <r>
    <x v="6"/>
    <d v="2018-07-01T00:00:00"/>
    <s v="d. HE11-14"/>
    <x v="10"/>
    <x v="0"/>
    <n v="1574"/>
    <n v="3628"/>
    <n v="1599"/>
    <m/>
    <m/>
    <n v="2615"/>
    <n v="1658"/>
    <n v="4614"/>
    <n v="4273"/>
  </r>
  <r>
    <x v="6"/>
    <d v="2018-07-01T00:00:00"/>
    <s v="d. HE11-14"/>
    <x v="11"/>
    <x v="0"/>
    <n v="1574"/>
    <n v="3631"/>
    <n v="1599"/>
    <m/>
    <m/>
    <n v="2615"/>
    <n v="1658"/>
    <n v="4605"/>
    <n v="4273"/>
  </r>
  <r>
    <x v="6"/>
    <d v="2018-07-01T00:00:00"/>
    <s v="d. HE11-14"/>
    <x v="12"/>
    <x v="0"/>
    <n v="1574"/>
    <n v="3709"/>
    <n v="1599"/>
    <m/>
    <m/>
    <n v="2635"/>
    <n v="1658"/>
    <n v="4690"/>
    <n v="4293"/>
  </r>
  <r>
    <x v="6"/>
    <d v="2018-07-01T00:00:00"/>
    <s v="d. HE11-14"/>
    <x v="13"/>
    <x v="0"/>
    <n v="1574"/>
    <n v="3753"/>
    <n v="1599"/>
    <m/>
    <m/>
    <n v="2635"/>
    <n v="1658"/>
    <n v="4738"/>
    <n v="4293"/>
  </r>
  <r>
    <x v="6"/>
    <d v="2018-07-01T00:00:00"/>
    <s v="e. HE15-18"/>
    <x v="14"/>
    <x v="0"/>
    <n v="1150"/>
    <n v="3328"/>
    <n v="1406"/>
    <m/>
    <m/>
    <n v="1961"/>
    <n v="1540"/>
    <n v="4799"/>
    <n v="3501"/>
  </r>
  <r>
    <x v="6"/>
    <d v="2018-07-01T00:00:00"/>
    <s v="e. HE15-18"/>
    <x v="15"/>
    <x v="0"/>
    <n v="1150"/>
    <n v="3382"/>
    <n v="1406"/>
    <m/>
    <m/>
    <n v="1961"/>
    <n v="1540"/>
    <n v="4827"/>
    <n v="3501"/>
  </r>
  <r>
    <x v="6"/>
    <d v="2018-07-01T00:00:00"/>
    <s v="e. HE15-18"/>
    <x v="16"/>
    <x v="0"/>
    <n v="1150"/>
    <n v="3405"/>
    <n v="1406"/>
    <m/>
    <m/>
    <n v="1961"/>
    <n v="1540"/>
    <n v="4847"/>
    <n v="3501"/>
  </r>
  <r>
    <x v="6"/>
    <d v="2018-07-01T00:00:00"/>
    <s v="e. HE15-18"/>
    <x v="17"/>
    <x v="0"/>
    <n v="1150"/>
    <n v="3411"/>
    <n v="1406"/>
    <m/>
    <m/>
    <n v="1961"/>
    <n v="1540"/>
    <n v="4857"/>
    <n v="3501"/>
  </r>
  <r>
    <x v="6"/>
    <d v="2018-07-01T00:00:00"/>
    <s v="f. HE19-22"/>
    <x v="18"/>
    <x v="0"/>
    <n v="1117"/>
    <n v="3461"/>
    <n v="1276"/>
    <m/>
    <m/>
    <n v="2434"/>
    <n v="1299"/>
    <n v="4926"/>
    <n v="3733"/>
  </r>
  <r>
    <x v="6"/>
    <d v="2018-07-01T00:00:00"/>
    <s v="f. HE19-22"/>
    <x v="19"/>
    <x v="0"/>
    <n v="1117"/>
    <n v="3501"/>
    <n v="1276"/>
    <m/>
    <m/>
    <n v="2434"/>
    <n v="1299"/>
    <n v="4883"/>
    <n v="3733"/>
  </r>
  <r>
    <x v="6"/>
    <d v="2018-07-01T00:00:00"/>
    <s v="f. HE19-22"/>
    <x v="20"/>
    <x v="0"/>
    <n v="1117"/>
    <n v="3484"/>
    <n v="1276"/>
    <m/>
    <m/>
    <n v="2434"/>
    <n v="1299"/>
    <n v="4931"/>
    <n v="3733"/>
  </r>
  <r>
    <x v="6"/>
    <d v="2018-07-01T00:00:00"/>
    <s v="f. HE19-22"/>
    <x v="21"/>
    <x v="0"/>
    <n v="1117"/>
    <n v="3552"/>
    <n v="1276"/>
    <m/>
    <m/>
    <n v="2434"/>
    <n v="1299"/>
    <n v="5113"/>
    <n v="3733"/>
  </r>
  <r>
    <x v="6"/>
    <d v="2018-07-01T00:00:00"/>
    <s v="a. HE1-2 &amp; HE23-24"/>
    <x v="22"/>
    <x v="0"/>
    <n v="1238"/>
    <n v="3813"/>
    <n v="1110"/>
    <m/>
    <m/>
    <n v="2387"/>
    <n v="1358"/>
    <n v="5055"/>
    <n v="3745"/>
  </r>
  <r>
    <x v="6"/>
    <d v="2018-07-01T00:00:00"/>
    <s v="a. HE1-2 &amp; HE23-24"/>
    <x v="23"/>
    <x v="0"/>
    <n v="1238"/>
    <n v="3922"/>
    <n v="1110"/>
    <m/>
    <m/>
    <n v="2387"/>
    <n v="1358"/>
    <n v="5138"/>
    <n v="3745"/>
  </r>
  <r>
    <x v="7"/>
    <d v="2018-08-01T00:00:00"/>
    <s v="a. HE1-2 &amp; HE23-24"/>
    <x v="0"/>
    <x v="0"/>
    <n v="1194"/>
    <n v="3817"/>
    <n v="3817"/>
    <m/>
    <m/>
    <e v="#N/A"/>
    <n v="0"/>
    <e v="#N/A"/>
    <e v="#N/A"/>
  </r>
  <r>
    <x v="7"/>
    <d v="2018-08-01T00:00:00"/>
    <s v="a. HE1-2 &amp; HE23-24"/>
    <x v="1"/>
    <x v="0"/>
    <n v="1194"/>
    <n v="3923"/>
    <n v="3923"/>
    <m/>
    <m/>
    <e v="#N/A"/>
    <n v="0"/>
    <e v="#N/A"/>
    <e v="#N/A"/>
  </r>
  <r>
    <x v="7"/>
    <d v="2018-08-01T00:00:00"/>
    <s v="b. HE3-6"/>
    <x v="2"/>
    <x v="0"/>
    <n v="1401"/>
    <n v="3891"/>
    <n v="3891"/>
    <m/>
    <m/>
    <e v="#N/A"/>
    <n v="0"/>
    <e v="#N/A"/>
    <e v="#N/A"/>
  </r>
  <r>
    <x v="7"/>
    <d v="2018-08-01T00:00:00"/>
    <s v="b. HE3-6"/>
    <x v="3"/>
    <x v="0"/>
    <n v="1401"/>
    <n v="3838"/>
    <n v="3838"/>
    <m/>
    <m/>
    <e v="#N/A"/>
    <n v="0"/>
    <e v="#N/A"/>
    <e v="#N/A"/>
  </r>
  <r>
    <x v="7"/>
    <d v="2018-08-01T00:00:00"/>
    <s v="b. HE3-6"/>
    <x v="4"/>
    <x v="0"/>
    <n v="1401"/>
    <n v="3792"/>
    <n v="3792"/>
    <m/>
    <m/>
    <e v="#N/A"/>
    <n v="0"/>
    <e v="#N/A"/>
    <e v="#N/A"/>
  </r>
  <r>
    <x v="7"/>
    <d v="2018-08-01T00:00:00"/>
    <s v="b. HE3-6"/>
    <x v="5"/>
    <x v="0"/>
    <n v="1401"/>
    <n v="3656"/>
    <n v="3656"/>
    <m/>
    <m/>
    <e v="#N/A"/>
    <n v="0"/>
    <e v="#N/A"/>
    <e v="#N/A"/>
  </r>
  <r>
    <x v="7"/>
    <d v="2018-08-01T00:00:00"/>
    <s v="c. HE7-10"/>
    <x v="6"/>
    <x v="0"/>
    <n v="1755"/>
    <n v="3646"/>
    <n v="3646"/>
    <m/>
    <m/>
    <e v="#N/A"/>
    <n v="0"/>
    <e v="#N/A"/>
    <e v="#N/A"/>
  </r>
  <r>
    <x v="7"/>
    <d v="2018-08-01T00:00:00"/>
    <s v="c. HE7-10"/>
    <x v="7"/>
    <x v="0"/>
    <n v="1755"/>
    <n v="3756"/>
    <n v="3756"/>
    <m/>
    <m/>
    <e v="#N/A"/>
    <n v="0"/>
    <e v="#N/A"/>
    <e v="#N/A"/>
  </r>
  <r>
    <x v="7"/>
    <d v="2018-08-01T00:00:00"/>
    <s v="c. HE7-10"/>
    <x v="8"/>
    <x v="0"/>
    <n v="1755"/>
    <n v="3684"/>
    <n v="3684"/>
    <m/>
    <m/>
    <e v="#N/A"/>
    <n v="0"/>
    <e v="#N/A"/>
    <e v="#N/A"/>
  </r>
  <r>
    <x v="7"/>
    <d v="2018-08-01T00:00:00"/>
    <s v="c. HE7-10"/>
    <x v="9"/>
    <x v="0"/>
    <n v="1755"/>
    <n v="3615"/>
    <n v="3615"/>
    <m/>
    <m/>
    <e v="#N/A"/>
    <n v="0"/>
    <e v="#N/A"/>
    <e v="#N/A"/>
  </r>
  <r>
    <x v="7"/>
    <d v="2018-08-01T00:00:00"/>
    <s v="d. HE11-14"/>
    <x v="10"/>
    <x v="0"/>
    <n v="1776"/>
    <n v="3582"/>
    <n v="3582"/>
    <m/>
    <m/>
    <e v="#N/A"/>
    <n v="0"/>
    <e v="#N/A"/>
    <e v="#N/A"/>
  </r>
  <r>
    <x v="7"/>
    <d v="2018-08-01T00:00:00"/>
    <s v="d. HE11-14"/>
    <x v="11"/>
    <x v="0"/>
    <n v="1776"/>
    <n v="3607"/>
    <n v="3607"/>
    <m/>
    <m/>
    <e v="#N/A"/>
    <n v="0"/>
    <e v="#N/A"/>
    <e v="#N/A"/>
  </r>
  <r>
    <x v="7"/>
    <d v="2018-08-01T00:00:00"/>
    <s v="d. HE11-14"/>
    <x v="12"/>
    <x v="0"/>
    <n v="1776"/>
    <n v="3679"/>
    <n v="3679"/>
    <m/>
    <m/>
    <e v="#N/A"/>
    <n v="0"/>
    <e v="#N/A"/>
    <e v="#N/A"/>
  </r>
  <r>
    <x v="7"/>
    <d v="2018-08-01T00:00:00"/>
    <s v="d. HE11-14"/>
    <x v="13"/>
    <x v="0"/>
    <n v="1776"/>
    <n v="3733"/>
    <n v="3733"/>
    <m/>
    <m/>
    <e v="#N/A"/>
    <n v="0"/>
    <e v="#N/A"/>
    <e v="#N/A"/>
  </r>
  <r>
    <x v="7"/>
    <d v="2018-08-01T00:00:00"/>
    <s v="e. HE15-18"/>
    <x v="14"/>
    <x v="0"/>
    <n v="1157"/>
    <n v="3266"/>
    <n v="3266"/>
    <m/>
    <m/>
    <e v="#N/A"/>
    <n v="0"/>
    <e v="#N/A"/>
    <e v="#N/A"/>
  </r>
  <r>
    <x v="7"/>
    <d v="2018-08-01T00:00:00"/>
    <s v="e. HE15-18"/>
    <x v="15"/>
    <x v="0"/>
    <n v="1157"/>
    <n v="3343"/>
    <n v="3343"/>
    <m/>
    <m/>
    <e v="#N/A"/>
    <n v="0"/>
    <e v="#N/A"/>
    <e v="#N/A"/>
  </r>
  <r>
    <x v="7"/>
    <d v="2018-08-01T00:00:00"/>
    <s v="e. HE15-18"/>
    <x v="16"/>
    <x v="0"/>
    <n v="1157"/>
    <n v="3386"/>
    <n v="3386"/>
    <m/>
    <m/>
    <e v="#N/A"/>
    <n v="0"/>
    <e v="#N/A"/>
    <e v="#N/A"/>
  </r>
  <r>
    <x v="7"/>
    <d v="2018-08-01T00:00:00"/>
    <s v="e. HE15-18"/>
    <x v="17"/>
    <x v="0"/>
    <n v="1157"/>
    <n v="3442"/>
    <n v="3442"/>
    <m/>
    <m/>
    <e v="#N/A"/>
    <n v="0"/>
    <e v="#N/A"/>
    <e v="#N/A"/>
  </r>
  <r>
    <x v="7"/>
    <d v="2018-08-01T00:00:00"/>
    <s v="f. HE19-22"/>
    <x v="18"/>
    <x v="0"/>
    <n v="1198"/>
    <n v="3443"/>
    <n v="3443"/>
    <m/>
    <m/>
    <e v="#N/A"/>
    <n v="0"/>
    <e v="#N/A"/>
    <e v="#N/A"/>
  </r>
  <r>
    <x v="7"/>
    <d v="2018-08-01T00:00:00"/>
    <s v="f. HE19-22"/>
    <x v="19"/>
    <x v="0"/>
    <n v="1198"/>
    <n v="3414"/>
    <n v="3414"/>
    <m/>
    <m/>
    <e v="#N/A"/>
    <n v="0"/>
    <e v="#N/A"/>
    <e v="#N/A"/>
  </r>
  <r>
    <x v="7"/>
    <d v="2018-08-01T00:00:00"/>
    <s v="f. HE19-22"/>
    <x v="20"/>
    <x v="0"/>
    <n v="1198"/>
    <n v="3498"/>
    <n v="3498"/>
    <m/>
    <m/>
    <e v="#N/A"/>
    <n v="0"/>
    <e v="#N/A"/>
    <e v="#N/A"/>
  </r>
  <r>
    <x v="7"/>
    <d v="2018-08-01T00:00:00"/>
    <s v="f. HE19-22"/>
    <x v="21"/>
    <x v="0"/>
    <n v="1198"/>
    <n v="3583"/>
    <n v="3583"/>
    <m/>
    <m/>
    <e v="#N/A"/>
    <n v="0"/>
    <e v="#N/A"/>
    <e v="#N/A"/>
  </r>
  <r>
    <x v="7"/>
    <d v="2018-08-01T00:00:00"/>
    <s v="a. HE1-2 &amp; HE23-24"/>
    <x v="22"/>
    <x v="0"/>
    <n v="1194"/>
    <n v="3906"/>
    <n v="3906"/>
    <m/>
    <m/>
    <e v="#N/A"/>
    <n v="0"/>
    <e v="#N/A"/>
    <e v="#N/A"/>
  </r>
  <r>
    <x v="7"/>
    <d v="2018-08-01T00:00:00"/>
    <s v="a. HE1-2 &amp; HE23-24"/>
    <x v="23"/>
    <x v="0"/>
    <n v="1194"/>
    <n v="3896"/>
    <n v="3896"/>
    <m/>
    <m/>
    <e v="#N/A"/>
    <n v="0"/>
    <e v="#N/A"/>
    <e v="#N/A"/>
  </r>
  <r>
    <x v="8"/>
    <d v="2018-09-01T00:00:00"/>
    <s v="a. HE1-2 &amp; HE23-24"/>
    <x v="0"/>
    <x v="0"/>
    <n v="1215"/>
    <n v="5038"/>
    <n v="1026"/>
    <m/>
    <m/>
    <e v="#N/A"/>
    <n v="0"/>
    <e v="#N/A"/>
    <e v="#N/A"/>
  </r>
  <r>
    <x v="8"/>
    <d v="2018-09-01T00:00:00"/>
    <s v="a. HE1-2 &amp; HE23-24"/>
    <x v="1"/>
    <x v="0"/>
    <n v="1215"/>
    <n v="5067"/>
    <n v="1026"/>
    <m/>
    <m/>
    <e v="#N/A"/>
    <n v="0"/>
    <e v="#N/A"/>
    <e v="#N/A"/>
  </r>
  <r>
    <x v="8"/>
    <d v="2018-09-01T00:00:00"/>
    <s v="b. HE3-6"/>
    <x v="2"/>
    <x v="0"/>
    <n v="1337"/>
    <n v="5046"/>
    <n v="1255"/>
    <m/>
    <m/>
    <e v="#N/A"/>
    <n v="0"/>
    <e v="#N/A"/>
    <e v="#N/A"/>
  </r>
  <r>
    <x v="8"/>
    <d v="2018-09-01T00:00:00"/>
    <s v="b. HE3-6"/>
    <x v="3"/>
    <x v="0"/>
    <n v="1337"/>
    <n v="5027"/>
    <n v="1255"/>
    <m/>
    <m/>
    <e v="#N/A"/>
    <n v="0"/>
    <e v="#N/A"/>
    <e v="#N/A"/>
  </r>
  <r>
    <x v="8"/>
    <d v="2018-09-01T00:00:00"/>
    <s v="b. HE3-6"/>
    <x v="4"/>
    <x v="0"/>
    <n v="1337"/>
    <n v="4953"/>
    <n v="1255"/>
    <m/>
    <m/>
    <e v="#N/A"/>
    <n v="0"/>
    <e v="#N/A"/>
    <e v="#N/A"/>
  </r>
  <r>
    <x v="8"/>
    <d v="2018-09-01T00:00:00"/>
    <s v="b. HE3-6"/>
    <x v="5"/>
    <x v="0"/>
    <n v="1337"/>
    <n v="4818"/>
    <n v="1255"/>
    <m/>
    <m/>
    <e v="#N/A"/>
    <n v="0"/>
    <e v="#N/A"/>
    <e v="#N/A"/>
  </r>
  <r>
    <x v="8"/>
    <d v="2018-09-01T00:00:00"/>
    <s v="c. HE7-10"/>
    <x v="6"/>
    <x v="0"/>
    <n v="1490"/>
    <n v="4718"/>
    <n v="1633"/>
    <m/>
    <m/>
    <e v="#N/A"/>
    <n v="0"/>
    <e v="#N/A"/>
    <e v="#N/A"/>
  </r>
  <r>
    <x v="8"/>
    <d v="2018-09-01T00:00:00"/>
    <s v="c. HE7-10"/>
    <x v="7"/>
    <x v="0"/>
    <n v="1490"/>
    <n v="4863"/>
    <n v="1633"/>
    <m/>
    <m/>
    <e v="#N/A"/>
    <n v="0"/>
    <e v="#N/A"/>
    <e v="#N/A"/>
  </r>
  <r>
    <x v="8"/>
    <d v="2018-09-01T00:00:00"/>
    <s v="c. HE7-10"/>
    <x v="8"/>
    <x v="0"/>
    <n v="1490"/>
    <n v="4789"/>
    <n v="1633"/>
    <m/>
    <m/>
    <e v="#N/A"/>
    <n v="0"/>
    <e v="#N/A"/>
    <e v="#N/A"/>
  </r>
  <r>
    <x v="8"/>
    <d v="2018-09-01T00:00:00"/>
    <s v="c. HE7-10"/>
    <x v="9"/>
    <x v="0"/>
    <n v="1490"/>
    <n v="4708"/>
    <n v="1633"/>
    <m/>
    <m/>
    <e v="#N/A"/>
    <n v="0"/>
    <e v="#N/A"/>
    <e v="#N/A"/>
  </r>
  <r>
    <x v="8"/>
    <d v="2018-09-01T00:00:00"/>
    <s v="d. HE11-14"/>
    <x v="10"/>
    <x v="0"/>
    <n v="1869"/>
    <n v="4692"/>
    <n v="2031"/>
    <m/>
    <m/>
    <e v="#N/A"/>
    <n v="0"/>
    <e v="#N/A"/>
    <e v="#N/A"/>
  </r>
  <r>
    <x v="8"/>
    <d v="2018-09-01T00:00:00"/>
    <s v="d. HE11-14"/>
    <x v="11"/>
    <x v="0"/>
    <n v="1869"/>
    <n v="4669"/>
    <n v="2031"/>
    <m/>
    <m/>
    <e v="#N/A"/>
    <n v="0"/>
    <e v="#N/A"/>
    <e v="#N/A"/>
  </r>
  <r>
    <x v="8"/>
    <d v="2018-09-01T00:00:00"/>
    <s v="d. HE11-14"/>
    <x v="12"/>
    <x v="0"/>
    <n v="1869"/>
    <n v="4705"/>
    <n v="2031"/>
    <m/>
    <m/>
    <e v="#N/A"/>
    <n v="0"/>
    <e v="#N/A"/>
    <e v="#N/A"/>
  </r>
  <r>
    <x v="8"/>
    <d v="2018-09-01T00:00:00"/>
    <s v="d. HE11-14"/>
    <x v="13"/>
    <x v="0"/>
    <n v="1869"/>
    <n v="4753"/>
    <n v="2031"/>
    <m/>
    <m/>
    <e v="#N/A"/>
    <n v="0"/>
    <e v="#N/A"/>
    <e v="#N/A"/>
  </r>
  <r>
    <x v="8"/>
    <d v="2018-09-01T00:00:00"/>
    <s v="e. HE15-18"/>
    <x v="14"/>
    <x v="0"/>
    <n v="1150"/>
    <n v="4805"/>
    <n v="1437"/>
    <m/>
    <m/>
    <e v="#N/A"/>
    <n v="0"/>
    <e v="#N/A"/>
    <e v="#N/A"/>
  </r>
  <r>
    <x v="8"/>
    <d v="2018-09-01T00:00:00"/>
    <s v="e. HE15-18"/>
    <x v="15"/>
    <x v="0"/>
    <n v="1150"/>
    <n v="4830"/>
    <n v="1437"/>
    <m/>
    <m/>
    <e v="#N/A"/>
    <n v="0"/>
    <e v="#N/A"/>
    <e v="#N/A"/>
  </r>
  <r>
    <x v="8"/>
    <d v="2018-09-01T00:00:00"/>
    <s v="e. HE15-18"/>
    <x v="16"/>
    <x v="0"/>
    <n v="1150"/>
    <n v="4877"/>
    <n v="1437"/>
    <m/>
    <m/>
    <e v="#N/A"/>
    <n v="0"/>
    <e v="#N/A"/>
    <e v="#N/A"/>
  </r>
  <r>
    <x v="8"/>
    <d v="2018-09-01T00:00:00"/>
    <s v="e. HE15-18"/>
    <x v="17"/>
    <x v="0"/>
    <n v="1150"/>
    <n v="4904"/>
    <n v="1437"/>
    <m/>
    <m/>
    <e v="#N/A"/>
    <n v="0"/>
    <e v="#N/A"/>
    <e v="#N/A"/>
  </r>
  <r>
    <x v="8"/>
    <d v="2018-09-01T00:00:00"/>
    <s v="f. HE19-22"/>
    <x v="18"/>
    <x v="0"/>
    <n v="1263"/>
    <n v="4905"/>
    <n v="1146"/>
    <m/>
    <m/>
    <e v="#N/A"/>
    <n v="0"/>
    <e v="#N/A"/>
    <e v="#N/A"/>
  </r>
  <r>
    <x v="8"/>
    <d v="2018-09-01T00:00:00"/>
    <s v="f. HE19-22"/>
    <x v="19"/>
    <x v="0"/>
    <n v="1263"/>
    <n v="4978"/>
    <n v="1146"/>
    <m/>
    <m/>
    <e v="#N/A"/>
    <n v="0"/>
    <e v="#N/A"/>
    <e v="#N/A"/>
  </r>
  <r>
    <x v="8"/>
    <d v="2018-09-01T00:00:00"/>
    <s v="f. HE19-22"/>
    <x v="20"/>
    <x v="0"/>
    <n v="1263"/>
    <n v="5040"/>
    <n v="1146"/>
    <m/>
    <m/>
    <e v="#N/A"/>
    <n v="0"/>
    <e v="#N/A"/>
    <e v="#N/A"/>
  </r>
  <r>
    <x v="8"/>
    <d v="2018-09-01T00:00:00"/>
    <s v="f. HE19-22"/>
    <x v="21"/>
    <x v="0"/>
    <n v="1263"/>
    <n v="5074"/>
    <n v="1146"/>
    <m/>
    <m/>
    <e v="#N/A"/>
    <n v="0"/>
    <e v="#N/A"/>
    <e v="#N/A"/>
  </r>
  <r>
    <x v="8"/>
    <d v="2018-09-01T00:00:00"/>
    <s v="a. HE1-2 &amp; HE23-24"/>
    <x v="22"/>
    <x v="0"/>
    <n v="1215"/>
    <n v="5033"/>
    <n v="1026"/>
    <m/>
    <m/>
    <e v="#N/A"/>
    <n v="0"/>
    <e v="#N/A"/>
    <e v="#N/A"/>
  </r>
  <r>
    <x v="8"/>
    <d v="2018-09-01T00:00:00"/>
    <s v="a. HE1-2 &amp; HE23-24"/>
    <x v="23"/>
    <x v="0"/>
    <n v="1215"/>
    <n v="5043"/>
    <n v="1026"/>
    <m/>
    <m/>
    <e v="#N/A"/>
    <n v="0"/>
    <e v="#N/A"/>
    <e v="#N/A"/>
  </r>
  <r>
    <x v="9"/>
    <d v="2018-10-01T00:00:00"/>
    <s v="a. HE1-2 &amp; HE23-24"/>
    <x v="0"/>
    <x v="0"/>
    <n v="1092"/>
    <n v="5052"/>
    <n v="1158"/>
    <m/>
    <m/>
    <e v="#N/A"/>
    <n v="0"/>
    <e v="#N/A"/>
    <e v="#N/A"/>
  </r>
  <r>
    <x v="9"/>
    <d v="2018-10-01T00:00:00"/>
    <s v="a. HE1-2 &amp; HE23-24"/>
    <x v="1"/>
    <x v="0"/>
    <n v="1092"/>
    <n v="5043"/>
    <n v="1158"/>
    <m/>
    <m/>
    <e v="#N/A"/>
    <n v="0"/>
    <e v="#N/A"/>
    <e v="#N/A"/>
  </r>
  <r>
    <x v="9"/>
    <d v="2018-10-01T00:00:00"/>
    <s v="b. HE3-6"/>
    <x v="2"/>
    <x v="0"/>
    <n v="1517"/>
    <n v="5036"/>
    <n v="1555"/>
    <m/>
    <m/>
    <e v="#N/A"/>
    <n v="0"/>
    <e v="#N/A"/>
    <e v="#N/A"/>
  </r>
  <r>
    <x v="9"/>
    <d v="2018-10-01T00:00:00"/>
    <s v="b. HE3-6"/>
    <x v="3"/>
    <x v="0"/>
    <n v="1517"/>
    <n v="5013"/>
    <n v="1555"/>
    <m/>
    <m/>
    <e v="#N/A"/>
    <n v="0"/>
    <e v="#N/A"/>
    <e v="#N/A"/>
  </r>
  <r>
    <x v="9"/>
    <d v="2018-10-01T00:00:00"/>
    <s v="b. HE3-6"/>
    <x v="4"/>
    <x v="0"/>
    <n v="1517"/>
    <n v="4949"/>
    <n v="1555"/>
    <m/>
    <m/>
    <e v="#N/A"/>
    <n v="0"/>
    <e v="#N/A"/>
    <e v="#N/A"/>
  </r>
  <r>
    <x v="9"/>
    <d v="2018-10-01T00:00:00"/>
    <s v="b. HE3-6"/>
    <x v="5"/>
    <x v="0"/>
    <n v="1517"/>
    <n v="4789"/>
    <n v="1555"/>
    <m/>
    <m/>
    <e v="#N/A"/>
    <n v="0"/>
    <e v="#N/A"/>
    <e v="#N/A"/>
  </r>
  <r>
    <x v="9"/>
    <d v="2018-10-01T00:00:00"/>
    <s v="c. HE7-10"/>
    <x v="6"/>
    <x v="0"/>
    <n v="1858"/>
    <n v="4680"/>
    <n v="2012"/>
    <m/>
    <m/>
    <e v="#N/A"/>
    <n v="0"/>
    <e v="#N/A"/>
    <e v="#N/A"/>
  </r>
  <r>
    <x v="9"/>
    <d v="2018-10-01T00:00:00"/>
    <s v="c. HE7-10"/>
    <x v="7"/>
    <x v="0"/>
    <n v="1858"/>
    <n v="4872"/>
    <n v="2012"/>
    <m/>
    <m/>
    <e v="#N/A"/>
    <n v="0"/>
    <e v="#N/A"/>
    <e v="#N/A"/>
  </r>
  <r>
    <x v="9"/>
    <d v="2018-10-01T00:00:00"/>
    <s v="c. HE7-10"/>
    <x v="8"/>
    <x v="0"/>
    <n v="1858"/>
    <n v="4839"/>
    <n v="2012"/>
    <m/>
    <m/>
    <e v="#N/A"/>
    <n v="0"/>
    <e v="#N/A"/>
    <e v="#N/A"/>
  </r>
  <r>
    <x v="9"/>
    <d v="2018-10-01T00:00:00"/>
    <s v="c. HE7-10"/>
    <x v="9"/>
    <x v="0"/>
    <n v="1858"/>
    <n v="4799"/>
    <n v="2012"/>
    <m/>
    <m/>
    <e v="#N/A"/>
    <n v="0"/>
    <e v="#N/A"/>
    <e v="#N/A"/>
  </r>
  <r>
    <x v="9"/>
    <d v="2018-10-01T00:00:00"/>
    <s v="d. HE11-14"/>
    <x v="10"/>
    <x v="0"/>
    <n v="1694"/>
    <n v="4730"/>
    <n v="1695"/>
    <m/>
    <m/>
    <e v="#N/A"/>
    <n v="0"/>
    <e v="#N/A"/>
    <e v="#N/A"/>
  </r>
  <r>
    <x v="9"/>
    <d v="2018-10-01T00:00:00"/>
    <s v="d. HE11-14"/>
    <x v="11"/>
    <x v="0"/>
    <n v="1694"/>
    <n v="4709"/>
    <n v="1695"/>
    <m/>
    <m/>
    <e v="#N/A"/>
    <n v="0"/>
    <e v="#N/A"/>
    <e v="#N/A"/>
  </r>
  <r>
    <x v="9"/>
    <d v="2018-10-01T00:00:00"/>
    <s v="d. HE11-14"/>
    <x v="12"/>
    <x v="0"/>
    <n v="1694"/>
    <n v="4652"/>
    <n v="1695"/>
    <m/>
    <m/>
    <e v="#N/A"/>
    <n v="0"/>
    <e v="#N/A"/>
    <e v="#N/A"/>
  </r>
  <r>
    <x v="9"/>
    <d v="2018-10-01T00:00:00"/>
    <s v="d. HE11-14"/>
    <x v="13"/>
    <x v="0"/>
    <n v="1694"/>
    <n v="4778"/>
    <n v="1695"/>
    <m/>
    <m/>
    <e v="#N/A"/>
    <n v="0"/>
    <e v="#N/A"/>
    <e v="#N/A"/>
  </r>
  <r>
    <x v="9"/>
    <d v="2018-10-01T00:00:00"/>
    <s v="e. HE15-18"/>
    <x v="14"/>
    <x v="0"/>
    <n v="1366"/>
    <n v="4792"/>
    <n v="1555"/>
    <m/>
    <m/>
    <e v="#N/A"/>
    <n v="0"/>
    <e v="#N/A"/>
    <e v="#N/A"/>
  </r>
  <r>
    <x v="9"/>
    <d v="2018-10-01T00:00:00"/>
    <s v="e. HE15-18"/>
    <x v="15"/>
    <x v="0"/>
    <n v="1366"/>
    <n v="4854"/>
    <n v="1555"/>
    <m/>
    <m/>
    <e v="#N/A"/>
    <n v="0"/>
    <e v="#N/A"/>
    <e v="#N/A"/>
  </r>
  <r>
    <x v="9"/>
    <d v="2018-10-01T00:00:00"/>
    <s v="e. HE15-18"/>
    <x v="16"/>
    <x v="0"/>
    <n v="1366"/>
    <n v="4824"/>
    <n v="1555"/>
    <m/>
    <m/>
    <e v="#N/A"/>
    <n v="0"/>
    <e v="#N/A"/>
    <e v="#N/A"/>
  </r>
  <r>
    <x v="9"/>
    <d v="2018-10-01T00:00:00"/>
    <s v="e. HE15-18"/>
    <x v="17"/>
    <x v="0"/>
    <n v="1366"/>
    <n v="4826"/>
    <n v="1555"/>
    <m/>
    <m/>
    <e v="#N/A"/>
    <n v="0"/>
    <e v="#N/A"/>
    <e v="#N/A"/>
  </r>
  <r>
    <x v="9"/>
    <d v="2018-10-01T00:00:00"/>
    <s v="f. HE19-22"/>
    <x v="18"/>
    <x v="0"/>
    <n v="1231"/>
    <n v="4863"/>
    <n v="1144"/>
    <m/>
    <m/>
    <e v="#N/A"/>
    <n v="0"/>
    <e v="#N/A"/>
    <e v="#N/A"/>
  </r>
  <r>
    <x v="9"/>
    <d v="2018-10-01T00:00:00"/>
    <s v="f. HE19-22"/>
    <x v="19"/>
    <x v="0"/>
    <n v="1231"/>
    <n v="4975"/>
    <n v="1144"/>
    <m/>
    <m/>
    <e v="#N/A"/>
    <n v="0"/>
    <e v="#N/A"/>
    <e v="#N/A"/>
  </r>
  <r>
    <x v="9"/>
    <d v="2018-10-01T00:00:00"/>
    <s v="f. HE19-22"/>
    <x v="20"/>
    <x v="0"/>
    <n v="1231"/>
    <n v="4946"/>
    <n v="1144"/>
    <m/>
    <m/>
    <e v="#N/A"/>
    <n v="0"/>
    <e v="#N/A"/>
    <e v="#N/A"/>
  </r>
  <r>
    <x v="9"/>
    <d v="2018-10-01T00:00:00"/>
    <s v="f. HE19-22"/>
    <x v="21"/>
    <x v="0"/>
    <n v="1231"/>
    <n v="5031"/>
    <n v="1144"/>
    <m/>
    <m/>
    <e v="#N/A"/>
    <n v="0"/>
    <e v="#N/A"/>
    <e v="#N/A"/>
  </r>
  <r>
    <x v="9"/>
    <d v="2018-10-01T00:00:00"/>
    <s v="a. HE1-2 &amp; HE23-24"/>
    <x v="22"/>
    <x v="0"/>
    <n v="1092"/>
    <n v="5021"/>
    <n v="1158"/>
    <m/>
    <m/>
    <e v="#N/A"/>
    <n v="0"/>
    <e v="#N/A"/>
    <e v="#N/A"/>
  </r>
  <r>
    <x v="9"/>
    <d v="2018-10-01T00:00:00"/>
    <s v="a. HE1-2 &amp; HE23-24"/>
    <x v="23"/>
    <x v="0"/>
    <n v="1092"/>
    <n v="5049"/>
    <n v="1158"/>
    <m/>
    <m/>
    <e v="#N/A"/>
    <n v="0"/>
    <e v="#N/A"/>
    <e v="#N/A"/>
  </r>
  <r>
    <x v="10"/>
    <d v="2018-11-01T00:00:00"/>
    <s v="a. HE1-2 &amp; HE23-24"/>
    <x v="0"/>
    <x v="0"/>
    <n v="1252"/>
    <n v="5033"/>
    <n v="1268"/>
    <m/>
    <m/>
    <e v="#N/A"/>
    <n v="0"/>
    <e v="#N/A"/>
    <e v="#N/A"/>
  </r>
  <r>
    <x v="10"/>
    <d v="2018-11-01T00:00:00"/>
    <s v="a. HE1-2 &amp; HE23-24"/>
    <x v="1"/>
    <x v="0"/>
    <n v="1252"/>
    <n v="5017"/>
    <n v="1268"/>
    <m/>
    <m/>
    <e v="#N/A"/>
    <n v="0"/>
    <e v="#N/A"/>
    <e v="#N/A"/>
  </r>
  <r>
    <x v="10"/>
    <d v="2018-11-01T00:00:00"/>
    <s v="b. HE3-6"/>
    <x v="2"/>
    <x v="0"/>
    <n v="1499"/>
    <n v="4991"/>
    <n v="1347"/>
    <m/>
    <m/>
    <e v="#N/A"/>
    <n v="0"/>
    <e v="#N/A"/>
    <e v="#N/A"/>
  </r>
  <r>
    <x v="10"/>
    <d v="2018-11-01T00:00:00"/>
    <s v="b. HE3-6"/>
    <x v="3"/>
    <x v="0"/>
    <n v="1499"/>
    <n v="4949"/>
    <n v="1347"/>
    <m/>
    <m/>
    <e v="#N/A"/>
    <n v="0"/>
    <e v="#N/A"/>
    <e v="#N/A"/>
  </r>
  <r>
    <x v="10"/>
    <d v="2018-11-01T00:00:00"/>
    <s v="b. HE3-6"/>
    <x v="4"/>
    <x v="0"/>
    <n v="1499"/>
    <n v="4895"/>
    <n v="1347"/>
    <m/>
    <m/>
    <e v="#N/A"/>
    <n v="0"/>
    <e v="#N/A"/>
    <e v="#N/A"/>
  </r>
  <r>
    <x v="10"/>
    <d v="2018-11-01T00:00:00"/>
    <s v="b. HE3-6"/>
    <x v="5"/>
    <x v="0"/>
    <n v="1499"/>
    <n v="4739"/>
    <n v="1347"/>
    <m/>
    <m/>
    <e v="#N/A"/>
    <n v="0"/>
    <e v="#N/A"/>
    <e v="#N/A"/>
  </r>
  <r>
    <x v="10"/>
    <d v="2018-11-01T00:00:00"/>
    <s v="c. HE7-10"/>
    <x v="6"/>
    <x v="0"/>
    <n v="1894"/>
    <n v="4687"/>
    <n v="1854"/>
    <m/>
    <m/>
    <e v="#N/A"/>
    <n v="0"/>
    <e v="#N/A"/>
    <e v="#N/A"/>
  </r>
  <r>
    <x v="10"/>
    <d v="2018-11-01T00:00:00"/>
    <s v="c. HE7-10"/>
    <x v="7"/>
    <x v="0"/>
    <n v="1894"/>
    <n v="4913"/>
    <n v="1854"/>
    <m/>
    <m/>
    <e v="#N/A"/>
    <n v="0"/>
    <e v="#N/A"/>
    <e v="#N/A"/>
  </r>
  <r>
    <x v="10"/>
    <d v="2018-11-01T00:00:00"/>
    <s v="c. HE7-10"/>
    <x v="8"/>
    <x v="0"/>
    <n v="1894"/>
    <n v="4882"/>
    <n v="1854"/>
    <m/>
    <m/>
    <e v="#N/A"/>
    <n v="0"/>
    <e v="#N/A"/>
    <e v="#N/A"/>
  </r>
  <r>
    <x v="10"/>
    <d v="2018-11-01T00:00:00"/>
    <s v="c. HE7-10"/>
    <x v="9"/>
    <x v="0"/>
    <n v="1894"/>
    <n v="4844"/>
    <n v="1854"/>
    <m/>
    <m/>
    <e v="#N/A"/>
    <n v="0"/>
    <e v="#N/A"/>
    <e v="#N/A"/>
  </r>
  <r>
    <x v="10"/>
    <d v="2018-11-01T00:00:00"/>
    <s v="d. HE11-14"/>
    <x v="10"/>
    <x v="0"/>
    <n v="1362"/>
    <n v="4860"/>
    <n v="1508"/>
    <m/>
    <m/>
    <e v="#N/A"/>
    <n v="0"/>
    <e v="#N/A"/>
    <e v="#N/A"/>
  </r>
  <r>
    <x v="10"/>
    <d v="2018-11-01T00:00:00"/>
    <s v="d. HE11-14"/>
    <x v="11"/>
    <x v="0"/>
    <n v="1362"/>
    <n v="4885"/>
    <n v="1508"/>
    <m/>
    <m/>
    <e v="#N/A"/>
    <n v="0"/>
    <e v="#N/A"/>
    <e v="#N/A"/>
  </r>
  <r>
    <x v="10"/>
    <d v="2018-11-01T00:00:00"/>
    <s v="d. HE11-14"/>
    <x v="12"/>
    <x v="0"/>
    <n v="1362"/>
    <n v="4864"/>
    <n v="1508"/>
    <m/>
    <m/>
    <e v="#N/A"/>
    <n v="0"/>
    <e v="#N/A"/>
    <e v="#N/A"/>
  </r>
  <r>
    <x v="10"/>
    <d v="2018-11-01T00:00:00"/>
    <s v="d. HE11-14"/>
    <x v="13"/>
    <x v="0"/>
    <n v="1362"/>
    <n v="4882"/>
    <n v="1508"/>
    <m/>
    <m/>
    <e v="#N/A"/>
    <n v="0"/>
    <e v="#N/A"/>
    <e v="#N/A"/>
  </r>
  <r>
    <x v="10"/>
    <d v="2018-11-01T00:00:00"/>
    <s v="e. HE15-18"/>
    <x v="14"/>
    <x v="0"/>
    <n v="1481"/>
    <n v="4834"/>
    <n v="1782"/>
    <m/>
    <m/>
    <e v="#N/A"/>
    <n v="0"/>
    <e v="#N/A"/>
    <e v="#N/A"/>
  </r>
  <r>
    <x v="10"/>
    <d v="2018-11-01T00:00:00"/>
    <s v="e. HE15-18"/>
    <x v="15"/>
    <x v="0"/>
    <n v="1481"/>
    <n v="4847"/>
    <n v="1782"/>
    <m/>
    <m/>
    <e v="#N/A"/>
    <n v="0"/>
    <e v="#N/A"/>
    <e v="#N/A"/>
  </r>
  <r>
    <x v="10"/>
    <d v="2018-11-01T00:00:00"/>
    <s v="e. HE15-18"/>
    <x v="16"/>
    <x v="0"/>
    <n v="1481"/>
    <n v="4797"/>
    <n v="1782"/>
    <m/>
    <m/>
    <e v="#N/A"/>
    <n v="0"/>
    <e v="#N/A"/>
    <e v="#N/A"/>
  </r>
  <r>
    <x v="10"/>
    <d v="2018-11-01T00:00:00"/>
    <s v="e. HE15-18"/>
    <x v="17"/>
    <x v="0"/>
    <n v="1481"/>
    <n v="4758"/>
    <n v="1782"/>
    <m/>
    <m/>
    <e v="#N/A"/>
    <n v="0"/>
    <e v="#N/A"/>
    <e v="#N/A"/>
  </r>
  <r>
    <x v="10"/>
    <d v="2018-11-01T00:00:00"/>
    <s v="f. HE19-22"/>
    <x v="18"/>
    <x v="0"/>
    <n v="1287"/>
    <n v="4998"/>
    <n v="1294"/>
    <m/>
    <m/>
    <e v="#N/A"/>
    <n v="0"/>
    <e v="#N/A"/>
    <e v="#N/A"/>
  </r>
  <r>
    <x v="10"/>
    <d v="2018-11-01T00:00:00"/>
    <s v="f. HE19-22"/>
    <x v="19"/>
    <x v="0"/>
    <n v="1287"/>
    <n v="5008"/>
    <n v="1294"/>
    <m/>
    <m/>
    <e v="#N/A"/>
    <n v="0"/>
    <e v="#N/A"/>
    <e v="#N/A"/>
  </r>
  <r>
    <x v="10"/>
    <d v="2018-11-01T00:00:00"/>
    <s v="f. HE19-22"/>
    <x v="20"/>
    <x v="0"/>
    <n v="1287"/>
    <n v="5053"/>
    <n v="1294"/>
    <m/>
    <m/>
    <e v="#N/A"/>
    <n v="0"/>
    <e v="#N/A"/>
    <e v="#N/A"/>
  </r>
  <r>
    <x v="10"/>
    <d v="2018-11-01T00:00:00"/>
    <s v="f. HE19-22"/>
    <x v="21"/>
    <x v="0"/>
    <n v="1287"/>
    <n v="5057"/>
    <n v="1294"/>
    <m/>
    <m/>
    <e v="#N/A"/>
    <n v="0"/>
    <e v="#N/A"/>
    <e v="#N/A"/>
  </r>
  <r>
    <x v="10"/>
    <d v="2018-11-01T00:00:00"/>
    <s v="a. HE1-2 &amp; HE23-24"/>
    <x v="22"/>
    <x v="0"/>
    <n v="1252"/>
    <n v="5050"/>
    <n v="1268"/>
    <m/>
    <m/>
    <e v="#N/A"/>
    <n v="0"/>
    <e v="#N/A"/>
    <e v="#N/A"/>
  </r>
  <r>
    <x v="10"/>
    <d v="2018-11-01T00:00:00"/>
    <s v="a. HE1-2 &amp; HE23-24"/>
    <x v="23"/>
    <x v="0"/>
    <n v="1252"/>
    <n v="5014"/>
    <n v="1268"/>
    <m/>
    <m/>
    <e v="#N/A"/>
    <n v="0"/>
    <e v="#N/A"/>
    <e v="#N/A"/>
  </r>
  <r>
    <x v="11"/>
    <d v="2018-12-01T00:00:00"/>
    <s v="a. HE1-2 &amp; HE23-24"/>
    <x v="0"/>
    <x v="0"/>
    <n v="1210"/>
    <n v="5052"/>
    <n v="1047"/>
    <m/>
    <m/>
    <e v="#N/A"/>
    <n v="0"/>
    <e v="#N/A"/>
    <e v="#N/A"/>
  </r>
  <r>
    <x v="11"/>
    <d v="2018-12-01T00:00:00"/>
    <s v="a. HE1-2 &amp; HE23-24"/>
    <x v="1"/>
    <x v="0"/>
    <n v="1210"/>
    <n v="5016"/>
    <n v="1047"/>
    <m/>
    <m/>
    <e v="#N/A"/>
    <n v="0"/>
    <e v="#N/A"/>
    <e v="#N/A"/>
  </r>
  <r>
    <x v="11"/>
    <d v="2018-12-01T00:00:00"/>
    <s v="b. HE3-6"/>
    <x v="2"/>
    <x v="0"/>
    <n v="1345"/>
    <n v="5020"/>
    <n v="1292"/>
    <m/>
    <m/>
    <e v="#N/A"/>
    <n v="0"/>
    <e v="#N/A"/>
    <e v="#N/A"/>
  </r>
  <r>
    <x v="11"/>
    <d v="2018-12-01T00:00:00"/>
    <s v="b. HE3-6"/>
    <x v="3"/>
    <x v="0"/>
    <n v="1345"/>
    <n v="4967"/>
    <n v="1292"/>
    <m/>
    <m/>
    <e v="#N/A"/>
    <n v="0"/>
    <e v="#N/A"/>
    <e v="#N/A"/>
  </r>
  <r>
    <x v="11"/>
    <d v="2018-12-01T00:00:00"/>
    <s v="b. HE3-6"/>
    <x v="4"/>
    <x v="0"/>
    <n v="1345"/>
    <n v="4882"/>
    <n v="1292"/>
    <m/>
    <m/>
    <e v="#N/A"/>
    <n v="0"/>
    <e v="#N/A"/>
    <e v="#N/A"/>
  </r>
  <r>
    <x v="11"/>
    <d v="2018-12-01T00:00:00"/>
    <s v="b. HE3-6"/>
    <x v="5"/>
    <x v="0"/>
    <n v="1345"/>
    <n v="4694"/>
    <n v="1292"/>
    <m/>
    <m/>
    <e v="#N/A"/>
    <n v="0"/>
    <e v="#N/A"/>
    <e v="#N/A"/>
  </r>
  <r>
    <x v="11"/>
    <d v="2018-12-01T00:00:00"/>
    <s v="c. HE7-10"/>
    <x v="6"/>
    <x v="0"/>
    <n v="1818"/>
    <n v="4617"/>
    <n v="1873"/>
    <m/>
    <m/>
    <e v="#N/A"/>
    <n v="0"/>
    <e v="#N/A"/>
    <e v="#N/A"/>
  </r>
  <r>
    <x v="11"/>
    <d v="2018-12-01T00:00:00"/>
    <s v="c. HE7-10"/>
    <x v="7"/>
    <x v="0"/>
    <n v="1818"/>
    <n v="4899"/>
    <n v="1873"/>
    <m/>
    <m/>
    <e v="#N/A"/>
    <n v="0"/>
    <e v="#N/A"/>
    <e v="#N/A"/>
  </r>
  <r>
    <x v="11"/>
    <d v="2018-12-01T00:00:00"/>
    <s v="c. HE7-10"/>
    <x v="8"/>
    <x v="0"/>
    <n v="1818"/>
    <n v="4941"/>
    <n v="1873"/>
    <m/>
    <m/>
    <e v="#N/A"/>
    <n v="0"/>
    <e v="#N/A"/>
    <e v="#N/A"/>
  </r>
  <r>
    <x v="11"/>
    <d v="2018-12-01T00:00:00"/>
    <s v="c. HE7-10"/>
    <x v="9"/>
    <x v="0"/>
    <n v="1818"/>
    <n v="4931"/>
    <n v="1873"/>
    <m/>
    <m/>
    <e v="#N/A"/>
    <n v="0"/>
    <e v="#N/A"/>
    <e v="#N/A"/>
  </r>
  <r>
    <x v="11"/>
    <d v="2018-12-01T00:00:00"/>
    <s v="d. HE11-14"/>
    <x v="10"/>
    <x v="0"/>
    <n v="1633"/>
    <n v="4851"/>
    <n v="1637"/>
    <m/>
    <m/>
    <e v="#N/A"/>
    <n v="0"/>
    <e v="#N/A"/>
    <e v="#N/A"/>
  </r>
  <r>
    <x v="11"/>
    <d v="2018-12-01T00:00:00"/>
    <s v="d. HE11-14"/>
    <x v="11"/>
    <x v="0"/>
    <n v="1633"/>
    <n v="4871"/>
    <n v="1637"/>
    <m/>
    <m/>
    <e v="#N/A"/>
    <n v="0"/>
    <e v="#N/A"/>
    <e v="#N/A"/>
  </r>
  <r>
    <x v="11"/>
    <d v="2018-12-01T00:00:00"/>
    <s v="d. HE11-14"/>
    <x v="12"/>
    <x v="0"/>
    <n v="1633"/>
    <n v="4918"/>
    <n v="1637"/>
    <m/>
    <m/>
    <e v="#N/A"/>
    <n v="0"/>
    <e v="#N/A"/>
    <e v="#N/A"/>
  </r>
  <r>
    <x v="11"/>
    <d v="2018-12-01T00:00:00"/>
    <s v="d. HE11-14"/>
    <x v="13"/>
    <x v="0"/>
    <n v="1633"/>
    <n v="4906"/>
    <n v="1637"/>
    <m/>
    <m/>
    <e v="#N/A"/>
    <n v="0"/>
    <e v="#N/A"/>
    <e v="#N/A"/>
  </r>
  <r>
    <x v="11"/>
    <d v="2018-12-01T00:00:00"/>
    <s v="e. HE15-18"/>
    <x v="14"/>
    <x v="0"/>
    <n v="1867"/>
    <n v="4891"/>
    <n v="1936"/>
    <m/>
    <m/>
    <e v="#N/A"/>
    <n v="0"/>
    <e v="#N/A"/>
    <e v="#N/A"/>
  </r>
  <r>
    <x v="11"/>
    <d v="2018-12-01T00:00:00"/>
    <s v="e. HE15-18"/>
    <x v="15"/>
    <x v="0"/>
    <n v="1867"/>
    <n v="4895"/>
    <n v="1936"/>
    <m/>
    <m/>
    <e v="#N/A"/>
    <n v="0"/>
    <e v="#N/A"/>
    <e v="#N/A"/>
  </r>
  <r>
    <x v="11"/>
    <d v="2018-12-01T00:00:00"/>
    <s v="e. HE15-18"/>
    <x v="16"/>
    <x v="0"/>
    <n v="1867"/>
    <n v="4724"/>
    <n v="1936"/>
    <m/>
    <m/>
    <e v="#N/A"/>
    <n v="0"/>
    <e v="#N/A"/>
    <e v="#N/A"/>
  </r>
  <r>
    <x v="11"/>
    <d v="2018-12-01T00:00:00"/>
    <s v="e. HE15-18"/>
    <x v="17"/>
    <x v="0"/>
    <n v="1867"/>
    <n v="4643"/>
    <n v="1936"/>
    <m/>
    <m/>
    <e v="#N/A"/>
    <n v="0"/>
    <e v="#N/A"/>
    <e v="#N/A"/>
  </r>
  <r>
    <x v="11"/>
    <d v="2018-12-01T00:00:00"/>
    <s v="f. HE19-22"/>
    <x v="18"/>
    <x v="0"/>
    <n v="1338"/>
    <n v="4921"/>
    <n v="1281"/>
    <m/>
    <m/>
    <e v="#N/A"/>
    <n v="0"/>
    <e v="#N/A"/>
    <e v="#N/A"/>
  </r>
  <r>
    <x v="11"/>
    <d v="2018-12-01T00:00:00"/>
    <s v="f. HE19-22"/>
    <x v="19"/>
    <x v="0"/>
    <n v="1338"/>
    <n v="5022"/>
    <n v="1281"/>
    <m/>
    <m/>
    <e v="#N/A"/>
    <n v="0"/>
    <e v="#N/A"/>
    <e v="#N/A"/>
  </r>
  <r>
    <x v="11"/>
    <d v="2018-12-01T00:00:00"/>
    <s v="f. HE19-22"/>
    <x v="20"/>
    <x v="0"/>
    <n v="1338"/>
    <n v="5062"/>
    <n v="1281"/>
    <m/>
    <m/>
    <e v="#N/A"/>
    <n v="0"/>
    <e v="#N/A"/>
    <e v="#N/A"/>
  </r>
  <r>
    <x v="11"/>
    <d v="2018-12-01T00:00:00"/>
    <s v="f. HE19-22"/>
    <x v="21"/>
    <x v="0"/>
    <n v="1338"/>
    <n v="5057"/>
    <n v="1281"/>
    <m/>
    <m/>
    <e v="#N/A"/>
    <n v="0"/>
    <e v="#N/A"/>
    <e v="#N/A"/>
  </r>
  <r>
    <x v="11"/>
    <d v="2018-12-01T00:00:00"/>
    <s v="a. HE1-2 &amp; HE23-24"/>
    <x v="22"/>
    <x v="0"/>
    <n v="1210"/>
    <n v="5073"/>
    <n v="1047"/>
    <m/>
    <m/>
    <e v="#N/A"/>
    <n v="0"/>
    <e v="#N/A"/>
    <e v="#N/A"/>
  </r>
  <r>
    <x v="11"/>
    <d v="2018-12-01T00:00:00"/>
    <s v="a. HE1-2 &amp; HE23-24"/>
    <x v="23"/>
    <x v="0"/>
    <n v="1210"/>
    <n v="5081"/>
    <n v="1047"/>
    <m/>
    <m/>
    <e v="#N/A"/>
    <n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6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06">
  <location ref="P4:U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Dec Posting)" fld="7" subtotal="average" baseField="0" baseItem="1281165568"/>
    <dataField name="2021 (JJul 12 Posting)" fld="6" subtotal="average" baseField="0" baseItem="1281165568"/>
    <dataField name="2022 (Dec 2020 Method)" fld="11" subtotal="max" baseField="3" baseItem="10"/>
    <dataField name="2022 (Proposed)" fld="13" subtotal="max" baseField="3" baseItem="10"/>
    <dataField name="2022 (6500 Method)" fld="12" subtotal="max" baseField="3" baseItem="10"/>
  </dataFields>
  <chartFormats count="8">
    <chartFormat chart="0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6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37">
  <location ref="P32:U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(Jul 12 Posting)" fld="6" subtotal="average" baseField="0" baseItem="1281165568"/>
    <dataField name="2021 (Dec Posting)" fld="7" subtotal="average" baseField="0" baseItem="1281165568"/>
    <dataField name="2022 (Dec 2020 Method)" fld="11" subtotal="average" baseField="0" baseItem="1"/>
    <dataField name="2022 (Proposed)" fld="13" subtotal="average" baseField="0" baseItem="1"/>
    <dataField name="2022 (6500 Method)" fld="12" subtotal="average" baseField="0" baseItem="1"/>
  </dataFields>
  <formats count="1">
    <format dxfId="4">
      <pivotArea outline="0" collapsedLevelsAreSubtotals="1" fieldPosition="0"/>
    </format>
  </formats>
  <chartFormats count="35"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7" format="43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5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6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opLeftCell="A4" zoomScale="70" zoomScaleNormal="70" workbookViewId="0">
      <selection activeCell="S33" sqref="S33:S35"/>
    </sheetView>
  </sheetViews>
  <sheetFormatPr defaultRowHeight="14.5" x14ac:dyDescent="0.35"/>
  <sheetData>
    <row r="1" spans="1:18" ht="18.5" x14ac:dyDescent="0.45">
      <c r="D1" s="1"/>
      <c r="E1" s="1" t="s">
        <v>28</v>
      </c>
      <c r="F1" s="1"/>
      <c r="G1" s="1"/>
      <c r="H1" s="1"/>
      <c r="I1" s="1"/>
      <c r="K1" s="22" t="s">
        <v>78</v>
      </c>
      <c r="L1" s="22"/>
      <c r="M1" s="22"/>
      <c r="N1" s="22"/>
      <c r="O1" s="22" t="s">
        <v>77</v>
      </c>
      <c r="P1" s="22"/>
      <c r="Q1" s="22"/>
      <c r="R1" s="22"/>
    </row>
    <row r="2" spans="1:18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9</v>
      </c>
      <c r="P2" s="2" t="s">
        <v>10</v>
      </c>
      <c r="Q2" s="2" t="s">
        <v>11</v>
      </c>
      <c r="R2" s="2" t="s">
        <v>12</v>
      </c>
    </row>
    <row r="3" spans="1:18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3817</v>
      </c>
      <c r="K3" s="10">
        <v>1026</v>
      </c>
      <c r="L3" s="10">
        <v>1158</v>
      </c>
      <c r="M3" s="10">
        <v>1268</v>
      </c>
      <c r="N3" s="10">
        <v>1047</v>
      </c>
      <c r="O3" s="18">
        <v>5038</v>
      </c>
      <c r="P3" s="18">
        <v>5052</v>
      </c>
      <c r="Q3" s="18">
        <v>5033</v>
      </c>
      <c r="R3" s="18">
        <v>5052</v>
      </c>
    </row>
    <row r="4" spans="1:18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3923</v>
      </c>
      <c r="K4" s="4">
        <v>1026</v>
      </c>
      <c r="L4" s="4">
        <v>1158</v>
      </c>
      <c r="M4" s="4">
        <v>1268</v>
      </c>
      <c r="N4" s="4">
        <v>1047</v>
      </c>
      <c r="O4" s="19">
        <v>5067</v>
      </c>
      <c r="P4" s="19">
        <v>5043</v>
      </c>
      <c r="Q4" s="19">
        <v>5017</v>
      </c>
      <c r="R4" s="19">
        <v>5016</v>
      </c>
    </row>
    <row r="5" spans="1:18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3891</v>
      </c>
      <c r="K5" s="10">
        <v>1255</v>
      </c>
      <c r="L5" s="10">
        <v>1555</v>
      </c>
      <c r="M5" s="10">
        <v>1347</v>
      </c>
      <c r="N5" s="10">
        <v>1292</v>
      </c>
      <c r="O5" s="18">
        <v>5046</v>
      </c>
      <c r="P5" s="18">
        <v>5036</v>
      </c>
      <c r="Q5" s="18">
        <v>4991</v>
      </c>
      <c r="R5" s="18">
        <v>5020</v>
      </c>
    </row>
    <row r="6" spans="1:18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3838</v>
      </c>
      <c r="K6" s="4">
        <v>1255</v>
      </c>
      <c r="L6" s="4">
        <v>1555</v>
      </c>
      <c r="M6" s="4">
        <v>1347</v>
      </c>
      <c r="N6" s="4">
        <v>1292</v>
      </c>
      <c r="O6" s="19">
        <v>5027</v>
      </c>
      <c r="P6" s="19">
        <v>5013</v>
      </c>
      <c r="Q6" s="19">
        <v>4949</v>
      </c>
      <c r="R6" s="19">
        <v>4967</v>
      </c>
    </row>
    <row r="7" spans="1:18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3792</v>
      </c>
      <c r="K7" s="4">
        <v>1255</v>
      </c>
      <c r="L7" s="4">
        <v>1555</v>
      </c>
      <c r="M7" s="4">
        <v>1347</v>
      </c>
      <c r="N7" s="4">
        <v>1292</v>
      </c>
      <c r="O7" s="19">
        <v>4953</v>
      </c>
      <c r="P7" s="19">
        <v>4949</v>
      </c>
      <c r="Q7" s="19">
        <v>4895</v>
      </c>
      <c r="R7" s="19">
        <v>4882</v>
      </c>
    </row>
    <row r="8" spans="1:18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3656</v>
      </c>
      <c r="K8" s="4">
        <v>1255</v>
      </c>
      <c r="L8" s="4">
        <v>1555</v>
      </c>
      <c r="M8" s="4">
        <v>1347</v>
      </c>
      <c r="N8" s="4">
        <v>1292</v>
      </c>
      <c r="O8" s="19">
        <v>4818</v>
      </c>
      <c r="P8" s="19">
        <v>4789</v>
      </c>
      <c r="Q8" s="19">
        <v>4739</v>
      </c>
      <c r="R8" s="19">
        <v>4694</v>
      </c>
    </row>
    <row r="9" spans="1:18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3646</v>
      </c>
      <c r="K9" s="10">
        <v>1633</v>
      </c>
      <c r="L9" s="10">
        <v>2012</v>
      </c>
      <c r="M9" s="10">
        <v>1854</v>
      </c>
      <c r="N9" s="10">
        <v>1873</v>
      </c>
      <c r="O9" s="18">
        <v>4718</v>
      </c>
      <c r="P9" s="18">
        <v>4680</v>
      </c>
      <c r="Q9" s="18">
        <v>4687</v>
      </c>
      <c r="R9" s="18">
        <v>4617</v>
      </c>
    </row>
    <row r="10" spans="1:18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3756</v>
      </c>
      <c r="K10" s="4">
        <v>1633</v>
      </c>
      <c r="L10" s="4">
        <v>2012</v>
      </c>
      <c r="M10" s="4">
        <v>1854</v>
      </c>
      <c r="N10" s="4">
        <v>1873</v>
      </c>
      <c r="O10" s="19">
        <v>4863</v>
      </c>
      <c r="P10" s="19">
        <v>4872</v>
      </c>
      <c r="Q10" s="19">
        <v>4913</v>
      </c>
      <c r="R10" s="19">
        <v>4899</v>
      </c>
    </row>
    <row r="11" spans="1:18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3684</v>
      </c>
      <c r="K11" s="4">
        <v>1633</v>
      </c>
      <c r="L11" s="4">
        <v>2012</v>
      </c>
      <c r="M11" s="4">
        <v>1854</v>
      </c>
      <c r="N11" s="4">
        <v>1873</v>
      </c>
      <c r="O11" s="19">
        <v>4789</v>
      </c>
      <c r="P11" s="19">
        <v>4839</v>
      </c>
      <c r="Q11" s="19">
        <v>4882</v>
      </c>
      <c r="R11" s="19">
        <v>4941</v>
      </c>
    </row>
    <row r="12" spans="1:18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3615</v>
      </c>
      <c r="K12" s="4">
        <v>1633</v>
      </c>
      <c r="L12" s="4">
        <v>2012</v>
      </c>
      <c r="M12" s="4">
        <v>1854</v>
      </c>
      <c r="N12" s="4">
        <v>1873</v>
      </c>
      <c r="O12" s="19">
        <v>4708</v>
      </c>
      <c r="P12" s="19">
        <v>4799</v>
      </c>
      <c r="Q12" s="19">
        <v>4844</v>
      </c>
      <c r="R12" s="19">
        <v>4931</v>
      </c>
    </row>
    <row r="13" spans="1:18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3582</v>
      </c>
      <c r="K13" s="10">
        <v>2031</v>
      </c>
      <c r="L13" s="10">
        <v>1695</v>
      </c>
      <c r="M13" s="10">
        <v>1508</v>
      </c>
      <c r="N13" s="10">
        <v>1637</v>
      </c>
      <c r="O13" s="18">
        <v>4692</v>
      </c>
      <c r="P13" s="18">
        <v>4730</v>
      </c>
      <c r="Q13" s="18">
        <v>4860</v>
      </c>
      <c r="R13" s="18">
        <v>4851</v>
      </c>
    </row>
    <row r="14" spans="1:18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3607</v>
      </c>
      <c r="K14" s="4">
        <v>2031</v>
      </c>
      <c r="L14" s="4">
        <v>1695</v>
      </c>
      <c r="M14" s="4">
        <v>1508</v>
      </c>
      <c r="N14" s="4">
        <v>1637</v>
      </c>
      <c r="O14" s="19">
        <v>4669</v>
      </c>
      <c r="P14" s="19">
        <v>4709</v>
      </c>
      <c r="Q14" s="19">
        <v>4885</v>
      </c>
      <c r="R14" s="19">
        <v>4871</v>
      </c>
    </row>
    <row r="15" spans="1:18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3679</v>
      </c>
      <c r="K15" s="4">
        <v>2031</v>
      </c>
      <c r="L15" s="4">
        <v>1695</v>
      </c>
      <c r="M15" s="4">
        <v>1508</v>
      </c>
      <c r="N15" s="4">
        <v>1637</v>
      </c>
      <c r="O15" s="19">
        <v>4705</v>
      </c>
      <c r="P15" s="19">
        <v>4652</v>
      </c>
      <c r="Q15" s="19">
        <v>4864</v>
      </c>
      <c r="R15" s="19">
        <v>4918</v>
      </c>
    </row>
    <row r="16" spans="1:18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3733</v>
      </c>
      <c r="K16" s="4">
        <v>2031</v>
      </c>
      <c r="L16" s="4">
        <v>1695</v>
      </c>
      <c r="M16" s="4">
        <v>1508</v>
      </c>
      <c r="N16" s="4">
        <v>1637</v>
      </c>
      <c r="O16" s="19">
        <v>4753</v>
      </c>
      <c r="P16" s="19">
        <v>4778</v>
      </c>
      <c r="Q16" s="19">
        <v>4882</v>
      </c>
      <c r="R16" s="19">
        <v>4906</v>
      </c>
    </row>
    <row r="17" spans="1:18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3266</v>
      </c>
      <c r="K17" s="10">
        <v>1437</v>
      </c>
      <c r="L17" s="10">
        <v>1555</v>
      </c>
      <c r="M17" s="10">
        <v>1782</v>
      </c>
      <c r="N17" s="10">
        <v>1936</v>
      </c>
      <c r="O17" s="18">
        <v>4805</v>
      </c>
      <c r="P17" s="18">
        <v>4792</v>
      </c>
      <c r="Q17" s="18">
        <v>4834</v>
      </c>
      <c r="R17" s="18">
        <v>4891</v>
      </c>
    </row>
    <row r="18" spans="1:18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3343</v>
      </c>
      <c r="K18" s="4">
        <v>1437</v>
      </c>
      <c r="L18" s="4">
        <v>1555</v>
      </c>
      <c r="M18" s="4">
        <v>1782</v>
      </c>
      <c r="N18" s="4">
        <v>1936</v>
      </c>
      <c r="O18" s="19">
        <v>4830</v>
      </c>
      <c r="P18" s="19">
        <v>4854</v>
      </c>
      <c r="Q18" s="19">
        <v>4847</v>
      </c>
      <c r="R18" s="19">
        <v>4895</v>
      </c>
    </row>
    <row r="19" spans="1:18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3386</v>
      </c>
      <c r="K19" s="4">
        <v>1437</v>
      </c>
      <c r="L19" s="4">
        <v>1555</v>
      </c>
      <c r="M19" s="4">
        <v>1782</v>
      </c>
      <c r="N19" s="4">
        <v>1936</v>
      </c>
      <c r="O19" s="19">
        <v>4877</v>
      </c>
      <c r="P19" s="19">
        <v>4824</v>
      </c>
      <c r="Q19" s="19">
        <v>4797</v>
      </c>
      <c r="R19" s="19">
        <v>4724</v>
      </c>
    </row>
    <row r="20" spans="1:18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3442</v>
      </c>
      <c r="K20" s="4">
        <v>1437</v>
      </c>
      <c r="L20" s="4">
        <v>1555</v>
      </c>
      <c r="M20" s="4">
        <v>1782</v>
      </c>
      <c r="N20" s="4">
        <v>1936</v>
      </c>
      <c r="O20" s="19">
        <v>4904</v>
      </c>
      <c r="P20" s="19">
        <v>4826</v>
      </c>
      <c r="Q20" s="19">
        <v>4758</v>
      </c>
      <c r="R20" s="19">
        <v>4643</v>
      </c>
    </row>
    <row r="21" spans="1:18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3443</v>
      </c>
      <c r="K21" s="10">
        <v>1146</v>
      </c>
      <c r="L21" s="10">
        <v>1144</v>
      </c>
      <c r="M21" s="10">
        <v>1294</v>
      </c>
      <c r="N21" s="10">
        <v>1281</v>
      </c>
      <c r="O21" s="18">
        <v>4905</v>
      </c>
      <c r="P21" s="18">
        <v>4863</v>
      </c>
      <c r="Q21" s="18">
        <v>4998</v>
      </c>
      <c r="R21" s="18">
        <v>4921</v>
      </c>
    </row>
    <row r="22" spans="1:18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3414</v>
      </c>
      <c r="K22" s="4">
        <v>1146</v>
      </c>
      <c r="L22" s="4">
        <v>1144</v>
      </c>
      <c r="M22" s="4">
        <v>1294</v>
      </c>
      <c r="N22" s="4">
        <v>1281</v>
      </c>
      <c r="O22" s="19">
        <v>4978</v>
      </c>
      <c r="P22" s="19">
        <v>4975</v>
      </c>
      <c r="Q22" s="19">
        <v>5008</v>
      </c>
      <c r="R22" s="19">
        <v>5022</v>
      </c>
    </row>
    <row r="23" spans="1:18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3498</v>
      </c>
      <c r="K23" s="4">
        <v>1146</v>
      </c>
      <c r="L23" s="4">
        <v>1144</v>
      </c>
      <c r="M23" s="4">
        <v>1294</v>
      </c>
      <c r="N23" s="4">
        <v>1281</v>
      </c>
      <c r="O23" s="19">
        <v>5040</v>
      </c>
      <c r="P23" s="19">
        <v>4946</v>
      </c>
      <c r="Q23" s="19">
        <v>5053</v>
      </c>
      <c r="R23" s="19">
        <v>5062</v>
      </c>
    </row>
    <row r="24" spans="1:18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3583</v>
      </c>
      <c r="K24" s="4">
        <v>1146</v>
      </c>
      <c r="L24" s="4">
        <v>1144</v>
      </c>
      <c r="M24" s="4">
        <v>1294</v>
      </c>
      <c r="N24" s="4">
        <v>1281</v>
      </c>
      <c r="O24" s="19">
        <v>5074</v>
      </c>
      <c r="P24" s="19">
        <v>5031</v>
      </c>
      <c r="Q24" s="19">
        <v>5057</v>
      </c>
      <c r="R24" s="19">
        <v>5057</v>
      </c>
    </row>
    <row r="25" spans="1:18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3906</v>
      </c>
      <c r="K25" s="10">
        <v>1026</v>
      </c>
      <c r="L25" s="10">
        <v>1158</v>
      </c>
      <c r="M25" s="10">
        <v>1268</v>
      </c>
      <c r="N25" s="10">
        <v>1047</v>
      </c>
      <c r="O25" s="18">
        <v>5033</v>
      </c>
      <c r="P25" s="18">
        <v>5021</v>
      </c>
      <c r="Q25" s="18">
        <v>5050</v>
      </c>
      <c r="R25" s="18">
        <v>5073</v>
      </c>
    </row>
    <row r="26" spans="1:18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3896</v>
      </c>
      <c r="K26" s="4">
        <v>1026</v>
      </c>
      <c r="L26" s="4">
        <v>1158</v>
      </c>
      <c r="M26" s="4">
        <v>1268</v>
      </c>
      <c r="N26" s="4">
        <v>1047</v>
      </c>
      <c r="O26" s="19">
        <v>5043</v>
      </c>
      <c r="P26" s="19">
        <v>5049</v>
      </c>
      <c r="Q26" s="19">
        <v>5014</v>
      </c>
      <c r="R26" s="19">
        <v>5081</v>
      </c>
    </row>
    <row r="27" spans="1:18" ht="18.5" x14ac:dyDescent="0.35">
      <c r="A27" s="3" t="s">
        <v>13</v>
      </c>
      <c r="B27" s="5">
        <f t="shared" ref="B27:R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>
        <f t="shared" si="0"/>
        <v>87396</v>
      </c>
      <c r="K27" s="5"/>
      <c r="L27" s="5"/>
      <c r="M27" s="5"/>
      <c r="N27" s="5"/>
      <c r="O27" s="5">
        <f t="shared" si="0"/>
        <v>117335</v>
      </c>
      <c r="P27" s="5">
        <f t="shared" si="0"/>
        <v>117122</v>
      </c>
      <c r="Q27" s="5">
        <f t="shared" si="0"/>
        <v>117857</v>
      </c>
      <c r="R27" s="5">
        <f t="shared" si="0"/>
        <v>117934</v>
      </c>
    </row>
    <row r="28" spans="1:18" x14ac:dyDescent="0.35">
      <c r="B28" s="4">
        <f>AVERAGE(B3:B26)</f>
        <v>1534.8333333333333</v>
      </c>
      <c r="C28" s="4">
        <f t="shared" ref="C28:R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>
        <f t="shared" si="1"/>
        <v>3641.5</v>
      </c>
      <c r="K28" s="4"/>
      <c r="L28" s="4"/>
      <c r="M28" s="4"/>
      <c r="N28" s="4"/>
      <c r="O28" s="4">
        <f t="shared" si="1"/>
        <v>4888.958333333333</v>
      </c>
      <c r="P28" s="4">
        <f t="shared" si="1"/>
        <v>4880.083333333333</v>
      </c>
      <c r="Q28" s="4">
        <f t="shared" si="1"/>
        <v>4910.708333333333</v>
      </c>
      <c r="R28" s="4">
        <f t="shared" si="1"/>
        <v>4913.916666666667</v>
      </c>
    </row>
    <row r="31" spans="1:18" ht="18.5" x14ac:dyDescent="0.45">
      <c r="A31" s="1" t="s">
        <v>43</v>
      </c>
    </row>
  </sheetData>
  <mergeCells count="2">
    <mergeCell ref="O1:R1"/>
    <mergeCell ref="K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workbookViewId="0">
      <selection activeCell="H32" sqref="H32"/>
    </sheetView>
  </sheetViews>
  <sheetFormatPr defaultRowHeight="14.5" x14ac:dyDescent="0.35"/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68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/>
      <c r="J3" s="10"/>
      <c r="K3" s="11"/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/>
      <c r="J4" s="12"/>
      <c r="K4" s="11"/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/>
      <c r="J5" s="10"/>
      <c r="K5" s="11"/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/>
      <c r="J6" s="12"/>
      <c r="K6" s="11"/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/>
      <c r="J7" s="12"/>
      <c r="K7" s="11"/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/>
      <c r="J8" s="12"/>
      <c r="K8" s="11"/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/>
      <c r="J9" s="10"/>
      <c r="K9" s="11"/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/>
      <c r="J10" s="12"/>
      <c r="K10" s="11"/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/>
      <c r="J11" s="12"/>
      <c r="K11" s="11"/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/>
      <c r="J12" s="12"/>
      <c r="K12" s="11"/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/>
      <c r="J13" s="10"/>
      <c r="K13" s="11"/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/>
      <c r="J14" s="12"/>
      <c r="K14" s="11"/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/>
      <c r="J15" s="12"/>
      <c r="K15" s="11"/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/>
      <c r="J16" s="12"/>
      <c r="K16" s="11"/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/>
      <c r="J17" s="10"/>
      <c r="K17" s="11"/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/>
      <c r="J18" s="12"/>
      <c r="K18" s="11"/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/>
      <c r="J19" s="12"/>
      <c r="K19" s="11"/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/>
      <c r="J20" s="12"/>
      <c r="K20" s="11"/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/>
      <c r="J21" s="10"/>
      <c r="K21" s="11"/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/>
      <c r="J22" s="12"/>
      <c r="K22" s="11"/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/>
      <c r="J23" s="12"/>
      <c r="K23" s="11"/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/>
      <c r="J24" s="12"/>
      <c r="K24" s="11"/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/>
      <c r="J25" s="10"/>
      <c r="K25" s="11"/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/>
      <c r="J26" s="12"/>
      <c r="K26" s="11"/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0</v>
      </c>
      <c r="J27" s="5">
        <f t="shared" si="7"/>
        <v>0</v>
      </c>
      <c r="K27" s="5">
        <f t="shared" si="7"/>
        <v>0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 t="e">
        <f t="shared" si="9"/>
        <v>#DIV/0!</v>
      </c>
      <c r="J28" s="4" t="e">
        <f t="shared" si="9"/>
        <v>#DIV/0!</v>
      </c>
      <c r="K28" s="4" t="e">
        <f t="shared" si="9"/>
        <v>#DIV/0!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L24" sqref="L24"/>
    </sheetView>
  </sheetViews>
  <sheetFormatPr defaultRowHeight="14.5" x14ac:dyDescent="0.35"/>
  <sheetData>
    <row r="1" spans="1:13" x14ac:dyDescent="0.35">
      <c r="F1" t="s">
        <v>75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5003</v>
      </c>
      <c r="C3" s="4">
        <f>6500-(1420-130)-'2022 Reg'!C2</f>
        <v>5007</v>
      </c>
      <c r="D3" s="4">
        <f>6500-(1420-130)-'2022 Reg'!D2</f>
        <v>4939</v>
      </c>
      <c r="E3" s="4">
        <f>6500-(1420-130)-'2022 Reg'!E2</f>
        <v>5021</v>
      </c>
      <c r="F3" s="4">
        <f>6500-(1420-130)-'2022 Reg'!F2</f>
        <v>5036</v>
      </c>
      <c r="G3" s="4">
        <f>6500-(1420-130)-'2022 Reg'!G2</f>
        <v>4982</v>
      </c>
      <c r="H3" s="4">
        <f>6500-(1420-130)-'2022 Reg'!H2</f>
        <v>5040</v>
      </c>
      <c r="I3" s="13" t="e">
        <f>NA()</f>
        <v>#N/A</v>
      </c>
      <c r="J3" s="13" t="e">
        <f>NA()</f>
        <v>#N/A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5039</v>
      </c>
      <c r="C4" s="4">
        <f>6500-(1420-130)-'2022 Reg'!C3</f>
        <v>5024</v>
      </c>
      <c r="D4" s="4">
        <f>6500-(1420-130)-'2022 Reg'!D3</f>
        <v>4982</v>
      </c>
      <c r="E4" s="4">
        <f>6500-(1420-130)-'2022 Reg'!E3</f>
        <v>5038</v>
      </c>
      <c r="F4" s="4">
        <f>6500-(1420-130)-'2022 Reg'!F3</f>
        <v>4969</v>
      </c>
      <c r="G4" s="4">
        <f>6500-(1420-130)-'2022 Reg'!G3</f>
        <v>5062</v>
      </c>
      <c r="H4" s="4">
        <f>6500-(1420-130)-'2022 Reg'!H3</f>
        <v>5081</v>
      </c>
      <c r="I4" s="13" t="e">
        <f>NA()</f>
        <v>#N/A</v>
      </c>
      <c r="J4" s="13" t="e">
        <f>NA()</f>
        <v>#N/A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5010</v>
      </c>
      <c r="C5" s="4">
        <f>6500-(1420-130)-'2022 Reg'!C4</f>
        <v>4985</v>
      </c>
      <c r="D5" s="4">
        <f>6500-(1420-130)-'2022 Reg'!D4</f>
        <v>5003</v>
      </c>
      <c r="E5" s="4">
        <f>6500-(1420-130)-'2022 Reg'!E4</f>
        <v>5038</v>
      </c>
      <c r="F5" s="4">
        <f>6500-(1420-130)-'2022 Reg'!F4</f>
        <v>4978</v>
      </c>
      <c r="G5" s="4">
        <f>6500-(1420-130)-'2022 Reg'!G4</f>
        <v>5011</v>
      </c>
      <c r="H5" s="4">
        <f>6500-(1420-130)-'2022 Reg'!H4</f>
        <v>5057</v>
      </c>
      <c r="I5" s="13" t="e">
        <f>NA()</f>
        <v>#N/A</v>
      </c>
      <c r="J5" s="13" t="e">
        <f>NA()</f>
        <v>#N/A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4965</v>
      </c>
      <c r="C6" s="4">
        <f>6500-(1420-130)-'2022 Reg'!C5</f>
        <v>4968</v>
      </c>
      <c r="D6" s="4">
        <f>6500-(1420-130)-'2022 Reg'!D5</f>
        <v>4976</v>
      </c>
      <c r="E6" s="4">
        <f>6500-(1420-130)-'2022 Reg'!E5</f>
        <v>4974</v>
      </c>
      <c r="F6" s="4">
        <f>6500-(1420-130)-'2022 Reg'!F5</f>
        <v>4967</v>
      </c>
      <c r="G6" s="4">
        <f>6500-(1420-130)-'2022 Reg'!G5</f>
        <v>4963</v>
      </c>
      <c r="H6" s="4">
        <f>6500-(1420-130)-'2022 Reg'!H5</f>
        <v>5021</v>
      </c>
      <c r="I6" s="13" t="e">
        <f>NA()</f>
        <v>#N/A</v>
      </c>
      <c r="J6" s="13" t="e">
        <f>NA()</f>
        <v>#N/A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4862</v>
      </c>
      <c r="C7" s="4">
        <f>6500-(1420-130)-'2022 Reg'!C6</f>
        <v>4851</v>
      </c>
      <c r="D7" s="4">
        <f>6500-(1420-130)-'2022 Reg'!D6</f>
        <v>4927</v>
      </c>
      <c r="E7" s="4">
        <f>6500-(1420-130)-'2022 Reg'!E6</f>
        <v>4961</v>
      </c>
      <c r="F7" s="4">
        <f>6500-(1420-130)-'2022 Reg'!F6</f>
        <v>4946</v>
      </c>
      <c r="G7" s="4">
        <f>6500-(1420-130)-'2022 Reg'!G6</f>
        <v>4954</v>
      </c>
      <c r="H7" s="4">
        <f>6500-(1420-130)-'2022 Reg'!H6</f>
        <v>4976</v>
      </c>
      <c r="I7" s="13" t="e">
        <f>NA()</f>
        <v>#N/A</v>
      </c>
      <c r="J7" s="13" t="e">
        <f>NA()</f>
        <v>#N/A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4702</v>
      </c>
      <c r="C8" s="4">
        <f>6500-(1420-130)-'2022 Reg'!C7</f>
        <v>4697</v>
      </c>
      <c r="D8" s="4">
        <f>6500-(1420-130)-'2022 Reg'!D7</f>
        <v>4792</v>
      </c>
      <c r="E8" s="4">
        <f>6500-(1420-130)-'2022 Reg'!E7</f>
        <v>4836</v>
      </c>
      <c r="F8" s="4">
        <f>6500-(1420-130)-'2022 Reg'!F7</f>
        <v>4872</v>
      </c>
      <c r="G8" s="4">
        <f>6500-(1420-130)-'2022 Reg'!G7</f>
        <v>4866</v>
      </c>
      <c r="H8" s="4">
        <f>6500-(1420-130)-'2022 Reg'!H7</f>
        <v>4909</v>
      </c>
      <c r="I8" s="13" t="e">
        <f>NA()</f>
        <v>#N/A</v>
      </c>
      <c r="J8" s="13" t="e">
        <f>NA()</f>
        <v>#N/A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4582</v>
      </c>
      <c r="C9" s="4">
        <f>6500-(1420-130)-'2022 Reg'!C8</f>
        <v>4552</v>
      </c>
      <c r="D9" s="4">
        <f>6500-(1420-130)-'2022 Reg'!D8</f>
        <v>4709</v>
      </c>
      <c r="E9" s="4">
        <f>6500-(1420-130)-'2022 Reg'!E8</f>
        <v>4716</v>
      </c>
      <c r="F9" s="4">
        <f>6500-(1420-130)-'2022 Reg'!F8</f>
        <v>4724</v>
      </c>
      <c r="G9" s="4">
        <f>6500-(1420-130)-'2022 Reg'!G8</f>
        <v>4796</v>
      </c>
      <c r="H9" s="4">
        <f>6500-(1420-130)-'2022 Reg'!H8</f>
        <v>4840</v>
      </c>
      <c r="I9" s="13" t="e">
        <f>NA()</f>
        <v>#N/A</v>
      </c>
      <c r="J9" s="13" t="e">
        <f>NA()</f>
        <v>#N/A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4842</v>
      </c>
      <c r="C10" s="4">
        <f>6500-(1420-130)-'2022 Reg'!C9</f>
        <v>4865</v>
      </c>
      <c r="D10" s="4">
        <f>6500-(1420-130)-'2022 Reg'!D9</f>
        <v>4835</v>
      </c>
      <c r="E10" s="4">
        <f>6500-(1420-130)-'2022 Reg'!E9</f>
        <v>4918</v>
      </c>
      <c r="F10" s="4">
        <f>6500-(1420-130)-'2022 Reg'!F9</f>
        <v>4876</v>
      </c>
      <c r="G10" s="4">
        <f>6500-(1420-130)-'2022 Reg'!G9</f>
        <v>4824</v>
      </c>
      <c r="H10" s="4">
        <f>6500-(1420-130)-'2022 Reg'!H9</f>
        <v>4879</v>
      </c>
      <c r="I10" s="13" t="e">
        <f>NA()</f>
        <v>#N/A</v>
      </c>
      <c r="J10" s="13" t="e">
        <f>NA()</f>
        <v>#N/A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4923</v>
      </c>
      <c r="C11" s="4">
        <f>6500-(1420-130)-'2022 Reg'!C10</f>
        <v>4854</v>
      </c>
      <c r="D11" s="4">
        <f>6500-(1420-130)-'2022 Reg'!D10</f>
        <v>4881</v>
      </c>
      <c r="E11" s="4">
        <f>6500-(1420-130)-'2022 Reg'!E10</f>
        <v>4869</v>
      </c>
      <c r="F11" s="4">
        <f>6500-(1420-130)-'2022 Reg'!F10</f>
        <v>4831</v>
      </c>
      <c r="G11" s="4">
        <f>6500-(1420-130)-'2022 Reg'!G10</f>
        <v>4800</v>
      </c>
      <c r="H11" s="4">
        <f>6500-(1420-130)-'2022 Reg'!H10</f>
        <v>4853</v>
      </c>
      <c r="I11" s="13" t="e">
        <f>NA()</f>
        <v>#N/A</v>
      </c>
      <c r="J11" s="13" t="e">
        <f>NA()</f>
        <v>#N/A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4879</v>
      </c>
      <c r="C12" s="4">
        <f>6500-(1420-130)-'2022 Reg'!C11</f>
        <v>4855</v>
      </c>
      <c r="D12" s="4">
        <f>6500-(1420-130)-'2022 Reg'!D11</f>
        <v>4795</v>
      </c>
      <c r="E12" s="4">
        <f>6500-(1420-130)-'2022 Reg'!E11</f>
        <v>4780</v>
      </c>
      <c r="F12" s="4">
        <f>6500-(1420-130)-'2022 Reg'!F11</f>
        <v>4734</v>
      </c>
      <c r="G12" s="4">
        <f>6500-(1420-130)-'2022 Reg'!G11</f>
        <v>4667</v>
      </c>
      <c r="H12" s="4">
        <f>6500-(1420-130)-'2022 Reg'!H11</f>
        <v>4664</v>
      </c>
      <c r="I12" s="13" t="e">
        <f>NA()</f>
        <v>#N/A</v>
      </c>
      <c r="J12" s="13" t="e">
        <f>NA()</f>
        <v>#N/A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4896</v>
      </c>
      <c r="C13" s="4">
        <f>6500-(1420-130)-'2022 Reg'!C12</f>
        <v>4880</v>
      </c>
      <c r="D13" s="4">
        <f>6500-(1420-130)-'2022 Reg'!D12</f>
        <v>4788</v>
      </c>
      <c r="E13" s="4">
        <f>6500-(1420-130)-'2022 Reg'!E12</f>
        <v>4823</v>
      </c>
      <c r="F13" s="4">
        <f>6500-(1420-130)-'2022 Reg'!F12</f>
        <v>4657</v>
      </c>
      <c r="G13" s="4">
        <f>6500-(1420-130)-'2022 Reg'!G12</f>
        <v>4605</v>
      </c>
      <c r="H13" s="4">
        <f>6500-(1420-130)-'2022 Reg'!H12</f>
        <v>4614</v>
      </c>
      <c r="I13" s="13" t="e">
        <f>NA()</f>
        <v>#N/A</v>
      </c>
      <c r="J13" s="13" t="e">
        <f>NA()</f>
        <v>#N/A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4858</v>
      </c>
      <c r="C14" s="4">
        <f>6500-(1420-130)-'2022 Reg'!C13</f>
        <v>4862</v>
      </c>
      <c r="D14" s="4">
        <f>6500-(1420-130)-'2022 Reg'!D13</f>
        <v>4808</v>
      </c>
      <c r="E14" s="4">
        <f>6500-(1420-130)-'2022 Reg'!E13</f>
        <v>4769</v>
      </c>
      <c r="F14" s="4">
        <f>6500-(1420-130)-'2022 Reg'!F13</f>
        <v>4671</v>
      </c>
      <c r="G14" s="4">
        <f>6500-(1420-130)-'2022 Reg'!G13</f>
        <v>4629</v>
      </c>
      <c r="H14" s="4">
        <f>6500-(1420-130)-'2022 Reg'!H13</f>
        <v>4605</v>
      </c>
      <c r="I14" s="13" t="e">
        <f>NA()</f>
        <v>#N/A</v>
      </c>
      <c r="J14" s="13" t="e">
        <f>NA()</f>
        <v>#N/A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4902</v>
      </c>
      <c r="C15" s="4">
        <f>6500-(1420-130)-'2022 Reg'!C14</f>
        <v>4785</v>
      </c>
      <c r="D15" s="4">
        <f>6500-(1420-130)-'2022 Reg'!D14</f>
        <v>4761</v>
      </c>
      <c r="E15" s="4">
        <f>6500-(1420-130)-'2022 Reg'!E14</f>
        <v>4774</v>
      </c>
      <c r="F15" s="4">
        <f>6500-(1420-130)-'2022 Reg'!F14</f>
        <v>4703</v>
      </c>
      <c r="G15" s="4">
        <f>6500-(1420-130)-'2022 Reg'!G14</f>
        <v>4684</v>
      </c>
      <c r="H15" s="4">
        <f>6500-(1420-130)-'2022 Reg'!H14</f>
        <v>4690</v>
      </c>
      <c r="I15" s="13" t="e">
        <f>NA()</f>
        <v>#N/A</v>
      </c>
      <c r="J15" s="13" t="e">
        <f>NA()</f>
        <v>#N/A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4916</v>
      </c>
      <c r="C16" s="4">
        <f>6500-(1420-130)-'2022 Reg'!C15</f>
        <v>4820</v>
      </c>
      <c r="D16" s="4">
        <f>6500-(1420-130)-'2022 Reg'!D15</f>
        <v>4789</v>
      </c>
      <c r="E16" s="4">
        <f>6500-(1420-130)-'2022 Reg'!E15</f>
        <v>4777</v>
      </c>
      <c r="F16" s="4">
        <f>6500-(1420-130)-'2022 Reg'!F15</f>
        <v>4729</v>
      </c>
      <c r="G16" s="4">
        <f>6500-(1420-130)-'2022 Reg'!G15</f>
        <v>4744</v>
      </c>
      <c r="H16" s="4">
        <f>6500-(1420-130)-'2022 Reg'!H15</f>
        <v>4738</v>
      </c>
      <c r="I16" s="13" t="e">
        <f>NA()</f>
        <v>#N/A</v>
      </c>
      <c r="J16" s="13" t="e">
        <f>NA()</f>
        <v>#N/A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4890</v>
      </c>
      <c r="C17" s="4">
        <f>6500-(1420-130)-'2022 Reg'!C16</f>
        <v>4812</v>
      </c>
      <c r="D17" s="4">
        <f>6500-(1420-130)-'2022 Reg'!D16</f>
        <v>4805</v>
      </c>
      <c r="E17" s="4">
        <f>6500-(1420-130)-'2022 Reg'!E16</f>
        <v>4772</v>
      </c>
      <c r="F17" s="4">
        <f>6500-(1420-130)-'2022 Reg'!F16</f>
        <v>4758</v>
      </c>
      <c r="G17" s="4">
        <f>6500-(1420-130)-'2022 Reg'!G16</f>
        <v>4781</v>
      </c>
      <c r="H17" s="4">
        <f>6500-(1420-130)-'2022 Reg'!H16</f>
        <v>4799</v>
      </c>
      <c r="I17" s="13" t="e">
        <f>NA()</f>
        <v>#N/A</v>
      </c>
      <c r="J17" s="13" t="e">
        <f>NA()</f>
        <v>#N/A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4800</v>
      </c>
      <c r="C18" s="4">
        <f>6500-(1420-130)-'2022 Reg'!C17</f>
        <v>4781</v>
      </c>
      <c r="D18" s="4">
        <f>6500-(1420-130)-'2022 Reg'!D17</f>
        <v>4791</v>
      </c>
      <c r="E18" s="4">
        <f>6500-(1420-130)-'2022 Reg'!E17</f>
        <v>4774</v>
      </c>
      <c r="F18" s="4">
        <f>6500-(1420-130)-'2022 Reg'!F17</f>
        <v>4753</v>
      </c>
      <c r="G18" s="4">
        <f>6500-(1420-130)-'2022 Reg'!G17</f>
        <v>4834</v>
      </c>
      <c r="H18" s="4">
        <f>6500-(1420-130)-'2022 Reg'!H17</f>
        <v>4827</v>
      </c>
      <c r="I18" s="13" t="e">
        <f>NA()</f>
        <v>#N/A</v>
      </c>
      <c r="J18" s="13" t="e">
        <f>NA()</f>
        <v>#N/A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4673</v>
      </c>
      <c r="C19" s="4">
        <f>6500-(1420-130)-'2022 Reg'!C18</f>
        <v>4690</v>
      </c>
      <c r="D19" s="4">
        <f>6500-(1420-130)-'2022 Reg'!D18</f>
        <v>4683</v>
      </c>
      <c r="E19" s="4">
        <f>6500-(1420-130)-'2022 Reg'!E18</f>
        <v>4765</v>
      </c>
      <c r="F19" s="4">
        <f>6500-(1420-130)-'2022 Reg'!F18</f>
        <v>4742</v>
      </c>
      <c r="G19" s="4">
        <f>6500-(1420-130)-'2022 Reg'!G18</f>
        <v>4862</v>
      </c>
      <c r="H19" s="4">
        <f>6500-(1420-130)-'2022 Reg'!H18</f>
        <v>4847</v>
      </c>
      <c r="I19" s="13" t="e">
        <f>NA()</f>
        <v>#N/A</v>
      </c>
      <c r="J19" s="13" t="e">
        <f>NA()</f>
        <v>#N/A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4560</v>
      </c>
      <c r="C20" s="4">
        <f>6500-(1420-130)-'2022 Reg'!C19</f>
        <v>4618</v>
      </c>
      <c r="D20" s="4">
        <f>6500-(1420-130)-'2022 Reg'!D19</f>
        <v>4699</v>
      </c>
      <c r="E20" s="4">
        <f>6500-(1420-130)-'2022 Reg'!E19</f>
        <v>4738</v>
      </c>
      <c r="F20" s="4">
        <f>6500-(1420-130)-'2022 Reg'!F19</f>
        <v>4830</v>
      </c>
      <c r="G20" s="4">
        <f>6500-(1420-130)-'2022 Reg'!G19</f>
        <v>4867</v>
      </c>
      <c r="H20" s="4">
        <f>6500-(1420-130)-'2022 Reg'!H19</f>
        <v>4857</v>
      </c>
      <c r="I20" s="13" t="e">
        <f>NA()</f>
        <v>#N/A</v>
      </c>
      <c r="J20" s="13" t="e">
        <f>NA()</f>
        <v>#N/A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4868</v>
      </c>
      <c r="C21" s="4">
        <f>6500-(1420-130)-'2022 Reg'!C20</f>
        <v>4722</v>
      </c>
      <c r="D21" s="4">
        <f>6500-(1420-130)-'2022 Reg'!D20</f>
        <v>4652</v>
      </c>
      <c r="E21" s="4">
        <f>6500-(1420-130)-'2022 Reg'!E20</f>
        <v>4714</v>
      </c>
      <c r="F21" s="4">
        <f>6500-(1420-130)-'2022 Reg'!F20</f>
        <v>4784</v>
      </c>
      <c r="G21" s="4">
        <f>6500-(1420-130)-'2022 Reg'!G20</f>
        <v>4838</v>
      </c>
      <c r="H21" s="4">
        <f>6500-(1420-130)-'2022 Reg'!H20</f>
        <v>4926</v>
      </c>
      <c r="I21" s="13" t="e">
        <f>NA()</f>
        <v>#N/A</v>
      </c>
      <c r="J21" s="13" t="e">
        <f>NA()</f>
        <v>#N/A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5049</v>
      </c>
      <c r="C22" s="4">
        <f>6500-(1420-130)-'2022 Reg'!C21</f>
        <v>4994</v>
      </c>
      <c r="D22" s="4">
        <f>6500-(1420-130)-'2022 Reg'!D21</f>
        <v>4727</v>
      </c>
      <c r="E22" s="4">
        <f>6500-(1420-130)-'2022 Reg'!E21</f>
        <v>4761</v>
      </c>
      <c r="F22" s="4">
        <f>6500-(1420-130)-'2022 Reg'!F21</f>
        <v>4793</v>
      </c>
      <c r="G22" s="4">
        <f>6500-(1420-130)-'2022 Reg'!G21</f>
        <v>4887</v>
      </c>
      <c r="H22" s="4">
        <f>6500-(1420-130)-'2022 Reg'!H21</f>
        <v>4883</v>
      </c>
      <c r="I22" s="13" t="e">
        <f>NA()</f>
        <v>#N/A</v>
      </c>
      <c r="J22" s="13" t="e">
        <f>NA()</f>
        <v>#N/A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4993</v>
      </c>
      <c r="C23" s="4">
        <f>6500-(1420-130)-'2022 Reg'!C22</f>
        <v>4981</v>
      </c>
      <c r="D23" s="4">
        <f>6500-(1420-130)-'2022 Reg'!D22</f>
        <v>4984</v>
      </c>
      <c r="E23" s="4">
        <f>6500-(1420-130)-'2022 Reg'!E22</f>
        <v>4922</v>
      </c>
      <c r="F23" s="4">
        <f>6500-(1420-130)-'2022 Reg'!F22</f>
        <v>4932</v>
      </c>
      <c r="G23" s="4">
        <f>6500-(1420-130)-'2022 Reg'!G22</f>
        <v>4988</v>
      </c>
      <c r="H23" s="4">
        <f>6500-(1420-130)-'2022 Reg'!H22</f>
        <v>4931</v>
      </c>
      <c r="I23" s="13" t="e">
        <f>NA()</f>
        <v>#N/A</v>
      </c>
      <c r="J23" s="13" t="e">
        <f>NA()</f>
        <v>#N/A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5057</v>
      </c>
      <c r="C24" s="4">
        <f>6500-(1420-130)-'2022 Reg'!C23</f>
        <v>5052</v>
      </c>
      <c r="D24" s="4">
        <f>6500-(1420-130)-'2022 Reg'!D23</f>
        <v>5025</v>
      </c>
      <c r="E24" s="4">
        <f>6500-(1420-130)-'2022 Reg'!E23</f>
        <v>4957</v>
      </c>
      <c r="F24" s="4">
        <f>6500-(1420-130)-'2022 Reg'!F23</f>
        <v>4764</v>
      </c>
      <c r="G24" s="4">
        <f>6500-(1420-130)-'2022 Reg'!G23</f>
        <v>5010</v>
      </c>
      <c r="H24" s="4">
        <f>6500-(1420-130)-'2022 Reg'!H23</f>
        <v>5113</v>
      </c>
      <c r="I24" s="13" t="e">
        <f>NA()</f>
        <v>#N/A</v>
      </c>
      <c r="J24" s="13" t="e">
        <f>NA()</f>
        <v>#N/A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5055</v>
      </c>
      <c r="C25" s="4">
        <f>6500-(1420-130)-'2022 Reg'!C24</f>
        <v>4992</v>
      </c>
      <c r="D25" s="4">
        <f>6500-(1420-130)-'2022 Reg'!D24</f>
        <v>4943</v>
      </c>
      <c r="E25" s="4">
        <f>6500-(1420-130)-'2022 Reg'!E24</f>
        <v>5067</v>
      </c>
      <c r="F25" s="4">
        <f>6500-(1420-130)-'2022 Reg'!F24</f>
        <v>4997</v>
      </c>
      <c r="G25" s="4">
        <f>6500-(1420-130)-'2022 Reg'!G24</f>
        <v>4975</v>
      </c>
      <c r="H25" s="4">
        <f>6500-(1420-130)-'2022 Reg'!H24</f>
        <v>5055</v>
      </c>
      <c r="I25" s="13" t="e">
        <f>NA()</f>
        <v>#N/A</v>
      </c>
      <c r="J25" s="13" t="e">
        <f>NA()</f>
        <v>#N/A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5032</v>
      </c>
      <c r="C26" s="4">
        <f>6500-(1420-130)-'2022 Reg'!C25</f>
        <v>5072</v>
      </c>
      <c r="D26" s="4">
        <f>6500-(1420-130)-'2022 Reg'!D25</f>
        <v>5024</v>
      </c>
      <c r="E26" s="4">
        <f>6500-(1420-130)-'2022 Reg'!E25</f>
        <v>5011</v>
      </c>
      <c r="F26" s="4">
        <f>6500-(1420-130)-'2022 Reg'!F25</f>
        <v>5065</v>
      </c>
      <c r="G26" s="4">
        <f>6500-(1420-130)-'2022 Reg'!G25</f>
        <v>5053</v>
      </c>
      <c r="H26" s="4">
        <f>6500-(1420-130)-'2022 Reg'!H25</f>
        <v>5138</v>
      </c>
      <c r="I26" s="13" t="e">
        <f>NA()</f>
        <v>#N/A</v>
      </c>
      <c r="J26" s="13" t="e">
        <f>NA()</f>
        <v>#N/A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topLeftCell="B1" workbookViewId="0">
      <selection activeCell="E2" sqref="E2"/>
    </sheetView>
  </sheetViews>
  <sheetFormatPr defaultRowHeight="14.5" x14ac:dyDescent="0.35"/>
  <sheetData>
    <row r="1" spans="1:13" x14ac:dyDescent="0.35">
      <c r="E1" t="s">
        <v>76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13" t="e">
        <f>NA()</f>
        <v>#N/A</v>
      </c>
      <c r="J3" s="13" t="e">
        <f>NA()</f>
        <v>#N/A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13" t="e">
        <f>NA()</f>
        <v>#N/A</v>
      </c>
      <c r="J4" s="13" t="e">
        <f>NA()</f>
        <v>#N/A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13" t="e">
        <f>NA()</f>
        <v>#N/A</v>
      </c>
      <c r="J5" s="13" t="e">
        <f>NA()</f>
        <v>#N/A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13" t="e">
        <f>NA()</f>
        <v>#N/A</v>
      </c>
      <c r="J6" s="13" t="e">
        <f>NA()</f>
        <v>#N/A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13" t="e">
        <f>NA()</f>
        <v>#N/A</v>
      </c>
      <c r="J7" s="13" t="e">
        <f>NA()</f>
        <v>#N/A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13" t="e">
        <f>NA()</f>
        <v>#N/A</v>
      </c>
      <c r="J8" s="13" t="e">
        <f>NA()</f>
        <v>#N/A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13" t="e">
        <f>NA()</f>
        <v>#N/A</v>
      </c>
      <c r="J9" s="13" t="e">
        <f>NA()</f>
        <v>#N/A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13" t="e">
        <f>NA()</f>
        <v>#N/A</v>
      </c>
      <c r="J10" s="13" t="e">
        <f>NA()</f>
        <v>#N/A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13" t="e">
        <f>NA()</f>
        <v>#N/A</v>
      </c>
      <c r="J11" s="13" t="e">
        <f>NA()</f>
        <v>#N/A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13" t="e">
        <f>NA()</f>
        <v>#N/A</v>
      </c>
      <c r="J12" s="13" t="e">
        <f>NA()</f>
        <v>#N/A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13" t="e">
        <f>NA()</f>
        <v>#N/A</v>
      </c>
      <c r="J13" s="13" t="e">
        <f>NA()</f>
        <v>#N/A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13" t="e">
        <f>NA()</f>
        <v>#N/A</v>
      </c>
      <c r="J14" s="13" t="e">
        <f>NA()</f>
        <v>#N/A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13" t="e">
        <f>NA()</f>
        <v>#N/A</v>
      </c>
      <c r="J15" s="13" t="e">
        <f>NA()</f>
        <v>#N/A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13" t="e">
        <f>NA()</f>
        <v>#N/A</v>
      </c>
      <c r="J16" s="13" t="e">
        <f>NA()</f>
        <v>#N/A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13" t="e">
        <f>NA()</f>
        <v>#N/A</v>
      </c>
      <c r="J17" s="13" t="e">
        <f>NA()</f>
        <v>#N/A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13" t="e">
        <f>NA()</f>
        <v>#N/A</v>
      </c>
      <c r="J18" s="13" t="e">
        <f>NA()</f>
        <v>#N/A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13" t="e">
        <f>NA()</f>
        <v>#N/A</v>
      </c>
      <c r="J19" s="13" t="e">
        <f>NA()</f>
        <v>#N/A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13" t="e">
        <f>NA()</f>
        <v>#N/A</v>
      </c>
      <c r="J20" s="13" t="e">
        <f>NA()</f>
        <v>#N/A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13" t="e">
        <f>NA()</f>
        <v>#N/A</v>
      </c>
      <c r="J21" s="13" t="e">
        <f>NA()</f>
        <v>#N/A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13" t="e">
        <f>NA()</f>
        <v>#N/A</v>
      </c>
      <c r="J22" s="13" t="e">
        <f>NA()</f>
        <v>#N/A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13" t="e">
        <f>NA()</f>
        <v>#N/A</v>
      </c>
      <c r="J23" s="13" t="e">
        <f>NA()</f>
        <v>#N/A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13" t="e">
        <f>NA()</f>
        <v>#N/A</v>
      </c>
      <c r="J24" s="13" t="e">
        <f>NA()</f>
        <v>#N/A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13" t="e">
        <f>NA()</f>
        <v>#N/A</v>
      </c>
      <c r="J25" s="13" t="e">
        <f>NA()</f>
        <v>#N/A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13" t="e">
        <f>NA()</f>
        <v>#N/A</v>
      </c>
      <c r="J26" s="13" t="e">
        <f>NA()</f>
        <v>#N/A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W1" zoomScale="70" zoomScaleNormal="70" workbookViewId="0">
      <selection activeCell="X27" sqref="X27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3.08984375" bestFit="1" customWidth="1"/>
    <col min="17" max="17" width="16.36328125" bestFit="1" customWidth="1"/>
    <col min="18" max="18" width="18.6328125" bestFit="1" customWidth="1"/>
    <col min="19" max="19" width="21.54296875" bestFit="1" customWidth="1"/>
    <col min="20" max="20" width="14.6328125" bestFit="1" customWidth="1"/>
    <col min="21" max="21" width="17.90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62</v>
      </c>
      <c r="J1" t="s">
        <v>63</v>
      </c>
      <c r="K1" t="s">
        <v>64</v>
      </c>
      <c r="L1" s="20" t="s">
        <v>69</v>
      </c>
      <c r="M1" s="21" t="s">
        <v>70</v>
      </c>
      <c r="N1" s="20" t="s">
        <v>71</v>
      </c>
      <c r="P1" s="6" t="s">
        <v>17</v>
      </c>
      <c r="Q1" t="s">
        <v>7</v>
      </c>
      <c r="X1" t="str">
        <f>IF($Q$2 = "NSRS", "Non-Spin", "") &amp; " Requirement Comparison for " &amp; TEXT(DATEVALUE($Q$1 &amp;" 1"), "Mmmm")</f>
        <v>Non-Spin Requirement Comparison for July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 t="shared" ref="K2:K65" si="0">N2-L2</f>
        <v>1884</v>
      </c>
      <c r="L2" s="11">
        <f>'2022 NSRS (Dec 2020 Method)'!$B3</f>
        <v>1323</v>
      </c>
      <c r="M2" s="11">
        <f>'2022 NSRS (6500 Method)'!$B3</f>
        <v>5003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1">TEXT(B3, "mmm")</f>
        <v>Jan</v>
      </c>
      <c r="B3" s="9">
        <f>DATE(2018, MONTH(DATEVALUE('[1]2019 NSRS'!$B$2&amp;" 1")), 1)</f>
        <v>43101</v>
      </c>
      <c r="C3" s="9" t="str">
        <f t="shared" ref="C3:C66" si="2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si="0"/>
        <v>1884</v>
      </c>
      <c r="L3" s="11">
        <f>'2022 NSRS (Dec 2020 Method)'!$B4</f>
        <v>1323</v>
      </c>
      <c r="M3" s="11">
        <f>'2022 NSRS (6500 Method)'!$B4</f>
        <v>5039</v>
      </c>
      <c r="N3" s="11">
        <f>'2022 NSRS (Proposed)'!$B4</f>
        <v>3207</v>
      </c>
    </row>
    <row r="4" spans="1:24" x14ac:dyDescent="0.35">
      <c r="A4" t="str">
        <f t="shared" si="1"/>
        <v>Jan</v>
      </c>
      <c r="B4" s="9">
        <f>DATE(2018, MONTH(DATEVALUE('[1]2019 NSRS'!$B$2&amp;" 1")), 1)</f>
        <v>43101</v>
      </c>
      <c r="C4" s="9" t="str">
        <f t="shared" si="2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0"/>
        <v>1809</v>
      </c>
      <c r="L4" s="11">
        <f>'2022 NSRS (Dec 2020 Method)'!$B5</f>
        <v>1486</v>
      </c>
      <c r="M4" s="11">
        <f>'2022 NSRS (6500 Method)'!$B5</f>
        <v>5010</v>
      </c>
      <c r="N4" s="11">
        <f>'2022 NSRS (Proposed)'!$B5</f>
        <v>3295</v>
      </c>
      <c r="P4" s="6" t="s">
        <v>16</v>
      </c>
      <c r="Q4" t="s">
        <v>61</v>
      </c>
      <c r="R4" t="s">
        <v>80</v>
      </c>
      <c r="S4" t="s">
        <v>72</v>
      </c>
      <c r="T4" t="s">
        <v>73</v>
      </c>
      <c r="U4" t="s">
        <v>74</v>
      </c>
    </row>
    <row r="5" spans="1:24" x14ac:dyDescent="0.35">
      <c r="A5" t="str">
        <f t="shared" si="1"/>
        <v>Jan</v>
      </c>
      <c r="B5" s="9">
        <f>DATE(2018, MONTH(DATEVALUE('[1]2019 NSRS'!$B$2&amp;" 1")), 1)</f>
        <v>43101</v>
      </c>
      <c r="C5" s="9" t="str">
        <f t="shared" si="2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0"/>
        <v>1809</v>
      </c>
      <c r="L5" s="11">
        <f>'2022 NSRS (Dec 2020 Method)'!$B6</f>
        <v>1486</v>
      </c>
      <c r="M5" s="11">
        <f>'2022 NSRS (6500 Method)'!$B6</f>
        <v>4965</v>
      </c>
      <c r="N5" s="11">
        <f>'2022 NSRS (Proposed)'!$B6</f>
        <v>3295</v>
      </c>
      <c r="P5" s="7">
        <v>1</v>
      </c>
      <c r="Q5" s="8">
        <v>1110</v>
      </c>
      <c r="R5" s="8">
        <v>3835</v>
      </c>
      <c r="S5" s="8">
        <v>1358</v>
      </c>
      <c r="T5" s="8">
        <v>3423</v>
      </c>
      <c r="U5" s="8">
        <v>5040</v>
      </c>
    </row>
    <row r="6" spans="1:24" x14ac:dyDescent="0.35">
      <c r="A6" t="str">
        <f t="shared" si="1"/>
        <v>Jan</v>
      </c>
      <c r="B6" s="9">
        <f>DATE(2018, MONTH(DATEVALUE('[1]2019 NSRS'!$B$2&amp;" 1")), 1)</f>
        <v>43101</v>
      </c>
      <c r="C6" s="9" t="str">
        <f t="shared" si="2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0"/>
        <v>1809</v>
      </c>
      <c r="L6" s="11">
        <f>'2022 NSRS (Dec 2020 Method)'!$B7</f>
        <v>1486</v>
      </c>
      <c r="M6" s="11">
        <f>'2022 NSRS (6500 Method)'!$B7</f>
        <v>4862</v>
      </c>
      <c r="N6" s="11">
        <f>'2022 NSRS (Proposed)'!$B7</f>
        <v>3295</v>
      </c>
      <c r="P6" s="7">
        <v>2</v>
      </c>
      <c r="Q6" s="8">
        <v>1110</v>
      </c>
      <c r="R6" s="8">
        <v>3876</v>
      </c>
      <c r="S6" s="8">
        <v>1358</v>
      </c>
      <c r="T6" s="8">
        <v>3423</v>
      </c>
      <c r="U6" s="8">
        <v>5081</v>
      </c>
    </row>
    <row r="7" spans="1:24" x14ac:dyDescent="0.35">
      <c r="A7" t="str">
        <f t="shared" si="1"/>
        <v>Jan</v>
      </c>
      <c r="B7" s="9">
        <f>DATE(2018, MONTH(DATEVALUE('[1]2019 NSRS'!$B$2&amp;" 1")), 1)</f>
        <v>43101</v>
      </c>
      <c r="C7" s="9" t="str">
        <f t="shared" si="2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0"/>
        <v>1809</v>
      </c>
      <c r="L7" s="11">
        <f>'2022 NSRS (Dec 2020 Method)'!$B8</f>
        <v>1486</v>
      </c>
      <c r="M7" s="11">
        <f>'2022 NSRS (6500 Method)'!$B8</f>
        <v>4702</v>
      </c>
      <c r="N7" s="11">
        <f>'2022 NSRS (Proposed)'!$B8</f>
        <v>3295</v>
      </c>
      <c r="P7" s="7">
        <v>3</v>
      </c>
      <c r="Q7" s="8">
        <v>1245</v>
      </c>
      <c r="R7" s="8">
        <v>3789</v>
      </c>
      <c r="S7" s="8">
        <v>1369</v>
      </c>
      <c r="T7" s="8">
        <v>3314</v>
      </c>
      <c r="U7" s="8">
        <v>5057</v>
      </c>
    </row>
    <row r="8" spans="1:24" x14ac:dyDescent="0.35">
      <c r="A8" t="str">
        <f t="shared" si="1"/>
        <v>Jan</v>
      </c>
      <c r="B8" s="9">
        <f>DATE(2018, MONTH(DATEVALUE('[1]2019 NSRS'!$B$2&amp;" 1")), 1)</f>
        <v>43101</v>
      </c>
      <c r="C8" s="9" t="str">
        <f t="shared" si="2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0"/>
        <v>2158</v>
      </c>
      <c r="L8" s="11">
        <f>'2022 NSRS (Dec 2020 Method)'!$B9</f>
        <v>1879</v>
      </c>
      <c r="M8" s="11">
        <f>'2022 NSRS (6500 Method)'!$B9</f>
        <v>4582</v>
      </c>
      <c r="N8" s="11">
        <f>'2022 NSRS (Proposed)'!$B9</f>
        <v>4037</v>
      </c>
      <c r="P8" s="7">
        <v>4</v>
      </c>
      <c r="Q8" s="8">
        <v>1245</v>
      </c>
      <c r="R8" s="8">
        <v>3756</v>
      </c>
      <c r="S8" s="8">
        <v>1369</v>
      </c>
      <c r="T8" s="8">
        <v>3314</v>
      </c>
      <c r="U8" s="8">
        <v>5021</v>
      </c>
    </row>
    <row r="9" spans="1:24" x14ac:dyDescent="0.35">
      <c r="A9" t="str">
        <f t="shared" si="1"/>
        <v>Jan</v>
      </c>
      <c r="B9" s="9">
        <f>DATE(2018, MONTH(DATEVALUE('[1]2019 NSRS'!$B$2&amp;" 1")), 1)</f>
        <v>43101</v>
      </c>
      <c r="C9" s="9" t="str">
        <f t="shared" si="2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0"/>
        <v>2158</v>
      </c>
      <c r="L9" s="11">
        <f>'2022 NSRS (Dec 2020 Method)'!$B10</f>
        <v>1879</v>
      </c>
      <c r="M9" s="11">
        <f>'2022 NSRS (6500 Method)'!$B10</f>
        <v>4842</v>
      </c>
      <c r="N9" s="11">
        <f>'2022 NSRS (Proposed)'!$B10</f>
        <v>4037</v>
      </c>
      <c r="P9" s="7">
        <v>5</v>
      </c>
      <c r="Q9" s="8">
        <v>1245</v>
      </c>
      <c r="R9" s="8">
        <v>3712</v>
      </c>
      <c r="S9" s="8">
        <v>1369</v>
      </c>
      <c r="T9" s="8">
        <v>3314</v>
      </c>
      <c r="U9" s="8">
        <v>4976</v>
      </c>
    </row>
    <row r="10" spans="1:24" x14ac:dyDescent="0.35">
      <c r="A10" t="str">
        <f t="shared" si="1"/>
        <v>Jan</v>
      </c>
      <c r="B10" s="9">
        <f>DATE(2018, MONTH(DATEVALUE('[1]2019 NSRS'!$B$2&amp;" 1")), 1)</f>
        <v>43101</v>
      </c>
      <c r="C10" s="9" t="str">
        <f t="shared" si="2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0"/>
        <v>2158</v>
      </c>
      <c r="L10" s="11">
        <f>'2022 NSRS (Dec 2020 Method)'!$B11</f>
        <v>1879</v>
      </c>
      <c r="M10" s="11">
        <f>'2022 NSRS (6500 Method)'!$B11</f>
        <v>4923</v>
      </c>
      <c r="N10" s="11">
        <f>'2022 NSRS (Proposed)'!$B11</f>
        <v>4037</v>
      </c>
      <c r="P10" s="7">
        <v>6</v>
      </c>
      <c r="Q10" s="8">
        <v>1245</v>
      </c>
      <c r="R10" s="8">
        <v>3631</v>
      </c>
      <c r="S10" s="8">
        <v>1369</v>
      </c>
      <c r="T10" s="8">
        <v>3314</v>
      </c>
      <c r="U10" s="8">
        <v>4909</v>
      </c>
    </row>
    <row r="11" spans="1:24" x14ac:dyDescent="0.35">
      <c r="A11" t="str">
        <f t="shared" si="1"/>
        <v>Jan</v>
      </c>
      <c r="B11" s="9">
        <f>DATE(2018, MONTH(DATEVALUE('[1]2019 NSRS'!$B$2&amp;" 1")), 1)</f>
        <v>43101</v>
      </c>
      <c r="C11" s="9" t="str">
        <f t="shared" si="2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0"/>
        <v>2158</v>
      </c>
      <c r="L11" s="11">
        <f>'2022 NSRS (Dec 2020 Method)'!$B12</f>
        <v>1879</v>
      </c>
      <c r="M11" s="11">
        <f>'2022 NSRS (6500 Method)'!$B12</f>
        <v>4879</v>
      </c>
      <c r="N11" s="11">
        <f>'2022 NSRS (Proposed)'!$B12</f>
        <v>4037</v>
      </c>
      <c r="P11" s="7">
        <v>7</v>
      </c>
      <c r="Q11" s="8">
        <v>1577</v>
      </c>
      <c r="R11" s="8">
        <v>3676</v>
      </c>
      <c r="S11" s="8">
        <v>2356</v>
      </c>
      <c r="T11" s="8">
        <v>4083</v>
      </c>
      <c r="U11" s="8">
        <v>4840</v>
      </c>
    </row>
    <row r="12" spans="1:24" x14ac:dyDescent="0.35">
      <c r="A12" t="str">
        <f t="shared" si="1"/>
        <v>Jan</v>
      </c>
      <c r="B12" s="9">
        <f>DATE(2018, MONTH(DATEVALUE('[1]2019 NSRS'!$B$2&amp;" 1")), 1)</f>
        <v>43101</v>
      </c>
      <c r="C12" s="9" t="str">
        <f t="shared" si="2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0"/>
        <v>1934</v>
      </c>
      <c r="L12" s="11">
        <f>'2022 NSRS (Dec 2020 Method)'!$B13</f>
        <v>1867</v>
      </c>
      <c r="M12" s="11">
        <f>'2022 NSRS (6500 Method)'!$B13</f>
        <v>4896</v>
      </c>
      <c r="N12" s="11">
        <f>'2022 NSRS (Proposed)'!$B13</f>
        <v>3801</v>
      </c>
      <c r="P12" s="7">
        <v>8</v>
      </c>
      <c r="Q12" s="8">
        <v>1577</v>
      </c>
      <c r="R12" s="8">
        <v>3661</v>
      </c>
      <c r="S12" s="8">
        <v>2356</v>
      </c>
      <c r="T12" s="8">
        <v>4083</v>
      </c>
      <c r="U12" s="8">
        <v>4879</v>
      </c>
    </row>
    <row r="13" spans="1:24" x14ac:dyDescent="0.35">
      <c r="A13" t="str">
        <f t="shared" si="1"/>
        <v>Jan</v>
      </c>
      <c r="B13" s="9">
        <f>DATE(2018, MONTH(DATEVALUE('[1]2019 NSRS'!$B$2&amp;" 1")), 1)</f>
        <v>43101</v>
      </c>
      <c r="C13" s="9" t="str">
        <f t="shared" si="2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0"/>
        <v>1934</v>
      </c>
      <c r="L13" s="11">
        <f>'2022 NSRS (Dec 2020 Method)'!$B14</f>
        <v>1867</v>
      </c>
      <c r="M13" s="11">
        <f>'2022 NSRS (6500 Method)'!$B14</f>
        <v>4858</v>
      </c>
      <c r="N13" s="11">
        <f>'2022 NSRS (Proposed)'!$B14</f>
        <v>3801</v>
      </c>
      <c r="P13" s="7">
        <v>9</v>
      </c>
      <c r="Q13" s="8">
        <v>1577</v>
      </c>
      <c r="R13" s="8">
        <v>3609</v>
      </c>
      <c r="S13" s="8">
        <v>2356</v>
      </c>
      <c r="T13" s="8">
        <v>4083</v>
      </c>
      <c r="U13" s="8">
        <v>4853</v>
      </c>
    </row>
    <row r="14" spans="1:24" x14ac:dyDescent="0.35">
      <c r="A14" t="str">
        <f t="shared" si="1"/>
        <v>Jan</v>
      </c>
      <c r="B14" s="9">
        <f>DATE(2018, MONTH(DATEVALUE('[1]2019 NSRS'!$B$2&amp;" 1")), 1)</f>
        <v>43101</v>
      </c>
      <c r="C14" s="9" t="str">
        <f t="shared" si="2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0"/>
        <v>2086</v>
      </c>
      <c r="L14" s="11">
        <f>'2022 NSRS (Dec 2020 Method)'!$B15</f>
        <v>1867</v>
      </c>
      <c r="M14" s="11">
        <f>'2022 NSRS (6500 Method)'!$B15</f>
        <v>4902</v>
      </c>
      <c r="N14" s="11">
        <f>'2022 NSRS (Proposed)'!$B15</f>
        <v>3953</v>
      </c>
      <c r="P14" s="7">
        <v>10</v>
      </c>
      <c r="Q14" s="8">
        <v>1577</v>
      </c>
      <c r="R14" s="8">
        <v>3521</v>
      </c>
      <c r="S14" s="8">
        <v>2356</v>
      </c>
      <c r="T14" s="8">
        <v>4083</v>
      </c>
      <c r="U14" s="8">
        <v>4664</v>
      </c>
    </row>
    <row r="15" spans="1:24" x14ac:dyDescent="0.35">
      <c r="A15" t="str">
        <f t="shared" si="1"/>
        <v>Jan</v>
      </c>
      <c r="B15" s="9">
        <f>DATE(2018, MONTH(DATEVALUE('[1]2019 NSRS'!$B$2&amp;" 1")), 1)</f>
        <v>43101</v>
      </c>
      <c r="C15" s="9" t="str">
        <f t="shared" si="2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0"/>
        <v>2086</v>
      </c>
      <c r="L15" s="11">
        <f>'2022 NSRS (Dec 2020 Method)'!$B16</f>
        <v>1867</v>
      </c>
      <c r="M15" s="11">
        <f>'2022 NSRS (6500 Method)'!$B16</f>
        <v>4916</v>
      </c>
      <c r="N15" s="11">
        <f>'2022 NSRS (Proposed)'!$B16</f>
        <v>3953</v>
      </c>
      <c r="P15" s="7">
        <v>11</v>
      </c>
      <c r="Q15" s="8">
        <v>1599</v>
      </c>
      <c r="R15" s="8">
        <v>3628</v>
      </c>
      <c r="S15" s="8">
        <v>1658</v>
      </c>
      <c r="T15" s="8">
        <v>4273</v>
      </c>
      <c r="U15" s="8">
        <v>4614</v>
      </c>
    </row>
    <row r="16" spans="1:24" x14ac:dyDescent="0.35">
      <c r="A16" t="str">
        <f t="shared" si="1"/>
        <v>Jan</v>
      </c>
      <c r="B16" s="9">
        <f>DATE(2018, MONTH(DATEVALUE('[1]2019 NSRS'!$B$2&amp;" 1")), 1)</f>
        <v>43101</v>
      </c>
      <c r="C16" s="9" t="str">
        <f t="shared" si="2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0"/>
        <v>2878</v>
      </c>
      <c r="L16" s="11">
        <f>'2022 NSRS (Dec 2020 Method)'!$B17</f>
        <v>1642</v>
      </c>
      <c r="M16" s="11">
        <f>'2022 NSRS (6500 Method)'!$B17</f>
        <v>4890</v>
      </c>
      <c r="N16" s="11">
        <f>'2022 NSRS (Proposed)'!$B17</f>
        <v>4520</v>
      </c>
      <c r="P16" s="7">
        <v>12</v>
      </c>
      <c r="Q16" s="8">
        <v>1599</v>
      </c>
      <c r="R16" s="8">
        <v>3631</v>
      </c>
      <c r="S16" s="8">
        <v>1658</v>
      </c>
      <c r="T16" s="8">
        <v>4273</v>
      </c>
      <c r="U16" s="8">
        <v>4605</v>
      </c>
    </row>
    <row r="17" spans="1:25" x14ac:dyDescent="0.35">
      <c r="A17" t="str">
        <f t="shared" si="1"/>
        <v>Jan</v>
      </c>
      <c r="B17" s="9">
        <f>DATE(2018, MONTH(DATEVALUE('[1]2019 NSRS'!$B$2&amp;" 1")), 1)</f>
        <v>43101</v>
      </c>
      <c r="C17" s="9" t="str">
        <f t="shared" si="2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0"/>
        <v>2878</v>
      </c>
      <c r="L17" s="11">
        <f>'2022 NSRS (Dec 2020 Method)'!$B18</f>
        <v>1642</v>
      </c>
      <c r="M17" s="11">
        <f>'2022 NSRS (6500 Method)'!$B18</f>
        <v>4800</v>
      </c>
      <c r="N17" s="11">
        <f>'2022 NSRS (Proposed)'!$B18</f>
        <v>4520</v>
      </c>
      <c r="P17" s="7">
        <v>13</v>
      </c>
      <c r="Q17" s="8">
        <v>1599</v>
      </c>
      <c r="R17" s="8">
        <v>3709</v>
      </c>
      <c r="S17" s="8">
        <v>1658</v>
      </c>
      <c r="T17" s="8">
        <v>4293</v>
      </c>
      <c r="U17" s="8">
        <v>4690</v>
      </c>
    </row>
    <row r="18" spans="1:25" x14ac:dyDescent="0.35">
      <c r="A18" t="str">
        <f t="shared" si="1"/>
        <v>Jan</v>
      </c>
      <c r="B18" s="9">
        <f>DATE(2018, MONTH(DATEVALUE('[1]2019 NSRS'!$B$2&amp;" 1")), 1)</f>
        <v>43101</v>
      </c>
      <c r="C18" s="9" t="str">
        <f t="shared" si="2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0"/>
        <v>2878</v>
      </c>
      <c r="L18" s="11">
        <f>'2022 NSRS (Dec 2020 Method)'!$B19</f>
        <v>1642</v>
      </c>
      <c r="M18" s="11">
        <f>'2022 NSRS (6500 Method)'!$B19</f>
        <v>4673</v>
      </c>
      <c r="N18" s="11">
        <f>'2022 NSRS (Proposed)'!$B19</f>
        <v>4520</v>
      </c>
      <c r="P18" s="7">
        <v>14</v>
      </c>
      <c r="Q18" s="8">
        <v>1599</v>
      </c>
      <c r="R18" s="8">
        <v>3753</v>
      </c>
      <c r="S18" s="8">
        <v>1658</v>
      </c>
      <c r="T18" s="8">
        <v>4293</v>
      </c>
      <c r="U18" s="8">
        <v>4738</v>
      </c>
    </row>
    <row r="19" spans="1:25" x14ac:dyDescent="0.35">
      <c r="A19" t="str">
        <f t="shared" si="1"/>
        <v>Jan</v>
      </c>
      <c r="B19" s="9">
        <f>DATE(2018, MONTH(DATEVALUE('[1]2019 NSRS'!$B$2&amp;" 1")), 1)</f>
        <v>43101</v>
      </c>
      <c r="C19" s="9" t="str">
        <f t="shared" si="2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0"/>
        <v>2878</v>
      </c>
      <c r="L19" s="11">
        <f>'2022 NSRS (Dec 2020 Method)'!$B20</f>
        <v>1642</v>
      </c>
      <c r="M19" s="11">
        <f>'2022 NSRS (6500 Method)'!$B20</f>
        <v>4560</v>
      </c>
      <c r="N19" s="11">
        <f>'2022 NSRS (Proposed)'!$B20</f>
        <v>4520</v>
      </c>
      <c r="P19" s="7">
        <v>15</v>
      </c>
      <c r="Q19" s="8">
        <v>1406</v>
      </c>
      <c r="R19" s="8">
        <v>3328</v>
      </c>
      <c r="S19" s="8">
        <v>1540</v>
      </c>
      <c r="T19" s="8">
        <v>3501</v>
      </c>
      <c r="U19" s="8">
        <v>4799</v>
      </c>
    </row>
    <row r="20" spans="1:25" x14ac:dyDescent="0.35">
      <c r="A20" t="str">
        <f t="shared" si="1"/>
        <v>Jan</v>
      </c>
      <c r="B20" s="9">
        <f>DATE(2018, MONTH(DATEVALUE('[1]2019 NSRS'!$B$2&amp;" 1")), 1)</f>
        <v>43101</v>
      </c>
      <c r="C20" s="9" t="str">
        <f t="shared" si="2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0"/>
        <v>1964</v>
      </c>
      <c r="L20" s="11">
        <f>'2022 NSRS (Dec 2020 Method)'!$B21</f>
        <v>1933</v>
      </c>
      <c r="M20" s="11">
        <f>'2022 NSRS (6500 Method)'!$B21</f>
        <v>4868</v>
      </c>
      <c r="N20" s="11">
        <f>'2022 NSRS (Proposed)'!$B21</f>
        <v>3897</v>
      </c>
      <c r="P20" s="7">
        <v>16</v>
      </c>
      <c r="Q20" s="8">
        <v>1406</v>
      </c>
      <c r="R20" s="8">
        <v>3382</v>
      </c>
      <c r="S20" s="8">
        <v>1540</v>
      </c>
      <c r="T20" s="8">
        <v>3501</v>
      </c>
      <c r="U20" s="8">
        <v>4827</v>
      </c>
    </row>
    <row r="21" spans="1:25" x14ac:dyDescent="0.35">
      <c r="A21" t="str">
        <f t="shared" si="1"/>
        <v>Jan</v>
      </c>
      <c r="B21" s="9">
        <f>DATE(2018, MONTH(DATEVALUE('[1]2019 NSRS'!$B$2&amp;" 1")), 1)</f>
        <v>43101</v>
      </c>
      <c r="C21" s="9" t="str">
        <f t="shared" si="2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0"/>
        <v>1964</v>
      </c>
      <c r="L21" s="11">
        <f>'2022 NSRS (Dec 2020 Method)'!$B22</f>
        <v>1933</v>
      </c>
      <c r="M21" s="11">
        <f>'2022 NSRS (6500 Method)'!$B22</f>
        <v>5049</v>
      </c>
      <c r="N21" s="11">
        <f>'2022 NSRS (Proposed)'!$B22</f>
        <v>3897</v>
      </c>
      <c r="P21" s="7">
        <v>17</v>
      </c>
      <c r="Q21" s="8">
        <v>1406</v>
      </c>
      <c r="R21" s="8">
        <v>3405</v>
      </c>
      <c r="S21" s="8">
        <v>1540</v>
      </c>
      <c r="T21" s="8">
        <v>3501</v>
      </c>
      <c r="U21" s="8">
        <v>4847</v>
      </c>
    </row>
    <row r="22" spans="1:25" x14ac:dyDescent="0.35">
      <c r="A22" t="str">
        <f t="shared" si="1"/>
        <v>Jan</v>
      </c>
      <c r="B22" s="9">
        <f>DATE(2018, MONTH(DATEVALUE('[1]2019 NSRS'!$B$2&amp;" 1")), 1)</f>
        <v>43101</v>
      </c>
      <c r="C22" s="9" t="str">
        <f t="shared" si="2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0"/>
        <v>1964</v>
      </c>
      <c r="L22" s="11">
        <f>'2022 NSRS (Dec 2020 Method)'!$B23</f>
        <v>1933</v>
      </c>
      <c r="M22" s="11">
        <f>'2022 NSRS (6500 Method)'!$B23</f>
        <v>4993</v>
      </c>
      <c r="N22" s="11">
        <f>'2022 NSRS (Proposed)'!$B23</f>
        <v>3897</v>
      </c>
      <c r="P22" s="7">
        <v>18</v>
      </c>
      <c r="Q22" s="8">
        <v>1406</v>
      </c>
      <c r="R22" s="8">
        <v>3411</v>
      </c>
      <c r="S22" s="8">
        <v>1540</v>
      </c>
      <c r="T22" s="8">
        <v>3501</v>
      </c>
      <c r="U22" s="8">
        <v>4857</v>
      </c>
    </row>
    <row r="23" spans="1:25" x14ac:dyDescent="0.35">
      <c r="A23" t="str">
        <f t="shared" si="1"/>
        <v>Jan</v>
      </c>
      <c r="B23" s="9">
        <f>DATE(2018, MONTH(DATEVALUE('[1]2019 NSRS'!$B$2&amp;" 1")), 1)</f>
        <v>43101</v>
      </c>
      <c r="C23" s="9" t="str">
        <f t="shared" si="2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0"/>
        <v>1964</v>
      </c>
      <c r="L23" s="11">
        <f>'2022 NSRS (Dec 2020 Method)'!$B24</f>
        <v>1933</v>
      </c>
      <c r="M23" s="11">
        <f>'2022 NSRS (6500 Method)'!$B24</f>
        <v>5057</v>
      </c>
      <c r="N23" s="11">
        <f>'2022 NSRS (Proposed)'!$B24</f>
        <v>3897</v>
      </c>
      <c r="P23" s="7">
        <v>19</v>
      </c>
      <c r="Q23" s="8">
        <v>1276</v>
      </c>
      <c r="R23" s="8">
        <v>3461</v>
      </c>
      <c r="S23" s="8">
        <v>1299</v>
      </c>
      <c r="T23" s="8">
        <v>3733</v>
      </c>
      <c r="U23" s="8">
        <v>4926</v>
      </c>
    </row>
    <row r="24" spans="1:25" x14ac:dyDescent="0.35">
      <c r="A24" t="str">
        <f t="shared" si="1"/>
        <v>Jan</v>
      </c>
      <c r="B24" s="9">
        <f>DATE(2018, MONTH(DATEVALUE('[1]2019 NSRS'!$B$2&amp;" 1")), 1)</f>
        <v>43101</v>
      </c>
      <c r="C24" s="9" t="str">
        <f t="shared" si="2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0"/>
        <v>2095</v>
      </c>
      <c r="L24" s="11">
        <f>'2022 NSRS (Dec 2020 Method)'!$B25</f>
        <v>1323</v>
      </c>
      <c r="M24" s="11">
        <f>'2022 NSRS (6500 Method)'!$B25</f>
        <v>5055</v>
      </c>
      <c r="N24" s="11">
        <f>'2022 NSRS (Proposed)'!$B25</f>
        <v>3418</v>
      </c>
      <c r="P24" s="7">
        <v>20</v>
      </c>
      <c r="Q24" s="8">
        <v>1276</v>
      </c>
      <c r="R24" s="8">
        <v>3501</v>
      </c>
      <c r="S24" s="8">
        <v>1299</v>
      </c>
      <c r="T24" s="8">
        <v>3733</v>
      </c>
      <c r="U24" s="8">
        <v>4883</v>
      </c>
    </row>
    <row r="25" spans="1:25" x14ac:dyDescent="0.35">
      <c r="A25" t="str">
        <f t="shared" si="1"/>
        <v>Jan</v>
      </c>
      <c r="B25" s="9">
        <f>DATE(2018, MONTH(DATEVALUE('[1]2019 NSRS'!$B$2&amp;" 1")), 1)</f>
        <v>43101</v>
      </c>
      <c r="C25" s="9" t="str">
        <f t="shared" si="2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0"/>
        <v>2095</v>
      </c>
      <c r="L25" s="11">
        <f>'2022 NSRS (Dec 2020 Method)'!$B26</f>
        <v>1323</v>
      </c>
      <c r="M25" s="11">
        <f>'2022 NSRS (6500 Method)'!$B26</f>
        <v>5032</v>
      </c>
      <c r="N25" s="11">
        <f>'2022 NSRS (Proposed)'!$B26</f>
        <v>3418</v>
      </c>
      <c r="P25" s="7">
        <v>21</v>
      </c>
      <c r="Q25" s="8">
        <v>1276</v>
      </c>
      <c r="R25" s="8">
        <v>3484</v>
      </c>
      <c r="S25" s="8">
        <v>1299</v>
      </c>
      <c r="T25" s="8">
        <v>3733</v>
      </c>
      <c r="U25" s="8">
        <v>4931</v>
      </c>
    </row>
    <row r="26" spans="1:25" x14ac:dyDescent="0.35">
      <c r="A26" t="str">
        <f t="shared" si="1"/>
        <v>Feb</v>
      </c>
      <c r="B26" s="9">
        <f>DATE(2018, MONTH(DATEVALUE('[1]2019 NSRS'!$C$2&amp;" 1")), 1)</f>
        <v>43132</v>
      </c>
      <c r="C26" s="9" t="str">
        <f t="shared" si="2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0"/>
        <v>2058</v>
      </c>
      <c r="L26" s="11">
        <f>'2022 NSRS (Dec 2020 Method)'!$C3</f>
        <v>1565</v>
      </c>
      <c r="M26" s="11">
        <f>'2022 NSRS (6500 Method)'!$C3</f>
        <v>5007</v>
      </c>
      <c r="N26" s="11">
        <f>'2022 NSRS (Proposed)'!$C3</f>
        <v>3623</v>
      </c>
      <c r="P26" s="7">
        <v>22</v>
      </c>
      <c r="Q26" s="8">
        <v>1276</v>
      </c>
      <c r="R26" s="8">
        <v>3552</v>
      </c>
      <c r="S26" s="8">
        <v>1299</v>
      </c>
      <c r="T26" s="8">
        <v>3733</v>
      </c>
      <c r="U26" s="8">
        <v>5113</v>
      </c>
    </row>
    <row r="27" spans="1:25" x14ac:dyDescent="0.35">
      <c r="A27" t="str">
        <f t="shared" si="1"/>
        <v>Feb</v>
      </c>
      <c r="B27" s="9">
        <f>DATE(2018, MONTH(DATEVALUE('[1]2019 NSRS'!$C$2&amp;" 1")), 1)</f>
        <v>43132</v>
      </c>
      <c r="C27" s="9" t="str">
        <f t="shared" si="2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0"/>
        <v>2058</v>
      </c>
      <c r="L27" s="11">
        <f>'2022 NSRS (Dec 2020 Method)'!$C4</f>
        <v>1565</v>
      </c>
      <c r="M27" s="11">
        <f>'2022 NSRS (6500 Method)'!$C4</f>
        <v>5024</v>
      </c>
      <c r="N27" s="11">
        <f>'2022 NSRS (Proposed)'!$C4</f>
        <v>3623</v>
      </c>
      <c r="P27" s="7">
        <v>23</v>
      </c>
      <c r="Q27" s="8">
        <v>1110</v>
      </c>
      <c r="R27" s="8">
        <v>3813</v>
      </c>
      <c r="S27" s="8">
        <v>1358</v>
      </c>
      <c r="T27" s="8">
        <v>3745</v>
      </c>
      <c r="U27" s="8">
        <v>5055</v>
      </c>
    </row>
    <row r="28" spans="1:25" x14ac:dyDescent="0.35">
      <c r="A28" t="str">
        <f t="shared" si="1"/>
        <v>Feb</v>
      </c>
      <c r="B28" s="9">
        <f>DATE(2018, MONTH(DATEVALUE('[1]2019 NSRS'!$C$2&amp;" 1")), 1)</f>
        <v>43132</v>
      </c>
      <c r="C28" s="9" t="str">
        <f t="shared" si="2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0"/>
        <v>2427</v>
      </c>
      <c r="L28" s="11">
        <f>'2022 NSRS (Dec 2020 Method)'!$C5</f>
        <v>1401</v>
      </c>
      <c r="M28" s="11">
        <f>'2022 NSRS (6500 Method)'!$C5</f>
        <v>4985</v>
      </c>
      <c r="N28" s="11">
        <f>'2022 NSRS (Proposed)'!$C5</f>
        <v>3828</v>
      </c>
      <c r="P28" s="7">
        <v>24</v>
      </c>
      <c r="Q28" s="8">
        <v>1110</v>
      </c>
      <c r="R28" s="8">
        <v>3922</v>
      </c>
      <c r="S28" s="8">
        <v>1358</v>
      </c>
      <c r="T28" s="8">
        <v>3745</v>
      </c>
      <c r="U28" s="8">
        <v>5138</v>
      </c>
    </row>
    <row r="29" spans="1:25" x14ac:dyDescent="0.35">
      <c r="A29" t="str">
        <f t="shared" si="1"/>
        <v>Feb</v>
      </c>
      <c r="B29" s="9">
        <f>DATE(2018, MONTH(DATEVALUE('[1]2019 NSRS'!$C$2&amp;" 1")), 1)</f>
        <v>43132</v>
      </c>
      <c r="C29" s="9" t="str">
        <f t="shared" si="2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0"/>
        <v>2427</v>
      </c>
      <c r="L29" s="11">
        <f>'2022 NSRS (Dec 2020 Method)'!$C6</f>
        <v>1401</v>
      </c>
      <c r="M29" s="11">
        <f>'2022 NSRS (6500 Method)'!$C6</f>
        <v>4968</v>
      </c>
      <c r="N29" s="11">
        <f>'2022 NSRS (Proposed)'!$C6</f>
        <v>3828</v>
      </c>
    </row>
    <row r="30" spans="1:25" x14ac:dyDescent="0.35">
      <c r="A30" t="str">
        <f t="shared" si="1"/>
        <v>Feb</v>
      </c>
      <c r="B30" s="9">
        <f>DATE(2018, MONTH(DATEVALUE('[1]2019 NSRS'!$C$2&amp;" 1")), 1)</f>
        <v>43132</v>
      </c>
      <c r="C30" s="9" t="str">
        <f t="shared" si="2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0"/>
        <v>2427</v>
      </c>
      <c r="L30" s="11">
        <f>'2022 NSRS (Dec 2020 Method)'!$C7</f>
        <v>1401</v>
      </c>
      <c r="M30" s="11">
        <f>'2022 NSRS (6500 Method)'!$C7</f>
        <v>4851</v>
      </c>
      <c r="N30" s="11">
        <f>'2022 NSRS (Proposed)'!$C7</f>
        <v>3828</v>
      </c>
      <c r="P30" s="6" t="s">
        <v>14</v>
      </c>
      <c r="Q30" t="s">
        <v>15</v>
      </c>
      <c r="X30" t="str">
        <f>"Hourly Average " &amp; IF($Q$30 = "NSRS", "Non-Spin",  "") &amp; " Requirement Comparison"</f>
        <v>Hourly Average Non-Spin Requirement Comparison</v>
      </c>
    </row>
    <row r="31" spans="1:25" x14ac:dyDescent="0.35">
      <c r="A31" t="str">
        <f t="shared" si="1"/>
        <v>Feb</v>
      </c>
      <c r="B31" s="9">
        <f>DATE(2018, MONTH(DATEVALUE('[1]2019 NSRS'!$C$2&amp;" 1")), 1)</f>
        <v>43132</v>
      </c>
      <c r="C31" s="9" t="str">
        <f t="shared" si="2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0"/>
        <v>2427</v>
      </c>
      <c r="L31" s="11">
        <f>'2022 NSRS (Dec 2020 Method)'!$C8</f>
        <v>1401</v>
      </c>
      <c r="M31" s="11">
        <f>'2022 NSRS (6500 Method)'!$C8</f>
        <v>4697</v>
      </c>
      <c r="N31" s="11">
        <f>'2022 NSRS (Proposed)'!$C8</f>
        <v>3828</v>
      </c>
    </row>
    <row r="32" spans="1:25" x14ac:dyDescent="0.35">
      <c r="A32" t="str">
        <f t="shared" si="1"/>
        <v>Feb</v>
      </c>
      <c r="B32" s="9">
        <f>DATE(2018, MONTH(DATEVALUE('[1]2019 NSRS'!$C$2&amp;" 1")), 1)</f>
        <v>43132</v>
      </c>
      <c r="C32" s="9" t="str">
        <f t="shared" si="2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0"/>
        <v>2230</v>
      </c>
      <c r="L32" s="11">
        <f>'2022 NSRS (Dec 2020 Method)'!$C9</f>
        <v>1818</v>
      </c>
      <c r="M32" s="11">
        <f>'2022 NSRS (6500 Method)'!$C9</f>
        <v>4552</v>
      </c>
      <c r="N32" s="11">
        <f>'2022 NSRS (Proposed)'!$C9</f>
        <v>4048</v>
      </c>
      <c r="P32" s="6" t="s">
        <v>16</v>
      </c>
      <c r="Q32" t="s">
        <v>79</v>
      </c>
      <c r="R32" t="s">
        <v>61</v>
      </c>
      <c r="S32" t="s">
        <v>72</v>
      </c>
      <c r="T32" t="s">
        <v>73</v>
      </c>
      <c r="U32" t="s">
        <v>74</v>
      </c>
      <c r="W32" t="s">
        <v>67</v>
      </c>
      <c r="X32" t="s">
        <v>63</v>
      </c>
      <c r="Y32" t="s">
        <v>64</v>
      </c>
    </row>
    <row r="33" spans="1:25" x14ac:dyDescent="0.35">
      <c r="A33" t="str">
        <f t="shared" si="1"/>
        <v>Feb</v>
      </c>
      <c r="B33" s="9">
        <f>DATE(2018, MONTH(DATEVALUE('[1]2019 NSRS'!$C$2&amp;" 1")), 1)</f>
        <v>43132</v>
      </c>
      <c r="C33" s="9" t="str">
        <f t="shared" si="2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0"/>
        <v>2230</v>
      </c>
      <c r="L33" s="11">
        <f>'2022 NSRS (Dec 2020 Method)'!$C10</f>
        <v>1818</v>
      </c>
      <c r="M33" s="11">
        <f>'2022 NSRS (6500 Method)'!$C10</f>
        <v>4865</v>
      </c>
      <c r="N33" s="11">
        <f>'2022 NSRS (Proposed)'!$C10</f>
        <v>4048</v>
      </c>
      <c r="P33" s="7" t="s">
        <v>1</v>
      </c>
      <c r="Q33" s="4">
        <v>1534.8333333333333</v>
      </c>
      <c r="R33" s="4">
        <v>1534.8333333333333</v>
      </c>
      <c r="S33" s="4">
        <v>1688.3333333333333</v>
      </c>
      <c r="T33" s="4">
        <v>3823.0833333333335</v>
      </c>
      <c r="U33" s="4">
        <v>4889.833333333333</v>
      </c>
      <c r="W33" s="4">
        <f>GETPIVOTDATA("2022 (Proposed)",$P$32,"Month","Jan")-GETPIVOTDATA("2022 (Dec 2020 Method)",$P$32,"Month","Jan")</f>
        <v>2134.75</v>
      </c>
      <c r="X33" s="4">
        <f>T33-R33</f>
        <v>2288.25</v>
      </c>
      <c r="Y33" s="4">
        <f>U33-R33</f>
        <v>3355</v>
      </c>
    </row>
    <row r="34" spans="1:25" x14ac:dyDescent="0.35">
      <c r="A34" t="str">
        <f t="shared" si="1"/>
        <v>Feb</v>
      </c>
      <c r="B34" s="9">
        <f>DATE(2018, MONTH(DATEVALUE('[1]2019 NSRS'!$C$2&amp;" 1")), 1)</f>
        <v>43132</v>
      </c>
      <c r="C34" s="9" t="str">
        <f t="shared" si="2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0"/>
        <v>2230</v>
      </c>
      <c r="L34" s="11">
        <f>'2022 NSRS (Dec 2020 Method)'!$C11</f>
        <v>1818</v>
      </c>
      <c r="M34" s="11">
        <f>'2022 NSRS (6500 Method)'!$C11</f>
        <v>4854</v>
      </c>
      <c r="N34" s="11">
        <f>'2022 NSRS (Proposed)'!$C11</f>
        <v>4048</v>
      </c>
      <c r="P34" s="7" t="s">
        <v>2</v>
      </c>
      <c r="Q34" s="4">
        <v>1604.1666666666667</v>
      </c>
      <c r="R34" s="4">
        <v>1604.1666666666667</v>
      </c>
      <c r="S34" s="4">
        <v>1834.1666666666667</v>
      </c>
      <c r="T34" s="4">
        <v>4195.333333333333</v>
      </c>
      <c r="U34" s="4">
        <v>4863.291666666667</v>
      </c>
      <c r="W34" s="4">
        <f t="shared" ref="W34:W44" si="3">S34-R34</f>
        <v>230</v>
      </c>
      <c r="X34" s="4">
        <f t="shared" ref="X34:X44" si="4">T34-R34</f>
        <v>2591.1666666666661</v>
      </c>
      <c r="Y34" s="4">
        <f t="shared" ref="Y34:Y44" si="5">U34-R34</f>
        <v>3259.125</v>
      </c>
    </row>
    <row r="35" spans="1:25" x14ac:dyDescent="0.35">
      <c r="A35" t="str">
        <f t="shared" si="1"/>
        <v>Feb</v>
      </c>
      <c r="B35" s="9">
        <f>DATE(2018, MONTH(DATEVALUE('[1]2019 NSRS'!$C$2&amp;" 1")), 1)</f>
        <v>43132</v>
      </c>
      <c r="C35" s="9" t="str">
        <f t="shared" si="2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0"/>
        <v>2230</v>
      </c>
      <c r="L35" s="11">
        <f>'2022 NSRS (Dec 2020 Method)'!$C12</f>
        <v>1818</v>
      </c>
      <c r="M35" s="11">
        <f>'2022 NSRS (6500 Method)'!$C12</f>
        <v>4855</v>
      </c>
      <c r="N35" s="11">
        <f>'2022 NSRS (Proposed)'!$C12</f>
        <v>4048</v>
      </c>
      <c r="P35" s="7" t="s">
        <v>3</v>
      </c>
      <c r="Q35" s="4">
        <v>1499.8333333333333</v>
      </c>
      <c r="R35" s="4">
        <v>1499.8333333333333</v>
      </c>
      <c r="S35" s="4">
        <v>1977.3333333333333</v>
      </c>
      <c r="T35" s="4">
        <v>3781.75</v>
      </c>
      <c r="U35" s="4">
        <v>4846.583333333333</v>
      </c>
      <c r="W35" s="4">
        <f t="shared" si="3"/>
        <v>477.5</v>
      </c>
      <c r="X35" s="4">
        <f t="shared" si="4"/>
        <v>2281.916666666667</v>
      </c>
      <c r="Y35" s="4">
        <f t="shared" si="5"/>
        <v>3346.75</v>
      </c>
    </row>
    <row r="36" spans="1:25" x14ac:dyDescent="0.35">
      <c r="A36" t="str">
        <f t="shared" si="1"/>
        <v>Feb</v>
      </c>
      <c r="B36" s="9">
        <f>DATE(2018, MONTH(DATEVALUE('[1]2019 NSRS'!$C$2&amp;" 1")), 1)</f>
        <v>43132</v>
      </c>
      <c r="C36" s="9" t="str">
        <f t="shared" si="2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0"/>
        <v>2076</v>
      </c>
      <c r="L36" s="11">
        <f>'2022 NSRS (Dec 2020 Method)'!$C13</f>
        <v>2034</v>
      </c>
      <c r="M36" s="11">
        <f>'2022 NSRS (6500 Method)'!$C13</f>
        <v>4880</v>
      </c>
      <c r="N36" s="11">
        <f>'2022 NSRS (Proposed)'!$C13</f>
        <v>4110</v>
      </c>
      <c r="P36" s="7" t="s">
        <v>4</v>
      </c>
      <c r="Q36" s="4">
        <v>1530.5</v>
      </c>
      <c r="R36" s="4">
        <v>1530.5</v>
      </c>
      <c r="S36" s="4">
        <v>2045.6666666666667</v>
      </c>
      <c r="T36" s="4">
        <v>4069.0833333333335</v>
      </c>
      <c r="U36" s="4">
        <v>4865.625</v>
      </c>
      <c r="W36" s="4">
        <f t="shared" si="3"/>
        <v>515.16666666666674</v>
      </c>
      <c r="X36" s="4">
        <f t="shared" si="4"/>
        <v>2538.5833333333335</v>
      </c>
      <c r="Y36" s="4">
        <f t="shared" si="5"/>
        <v>3335.125</v>
      </c>
    </row>
    <row r="37" spans="1:25" x14ac:dyDescent="0.35">
      <c r="A37" t="str">
        <f t="shared" si="1"/>
        <v>Feb</v>
      </c>
      <c r="B37" s="9">
        <f>DATE(2018, MONTH(DATEVALUE('[1]2019 NSRS'!$C$2&amp;" 1")), 1)</f>
        <v>43132</v>
      </c>
      <c r="C37" s="9" t="str">
        <f t="shared" si="2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0"/>
        <v>2076</v>
      </c>
      <c r="L37" s="11">
        <f>'2022 NSRS (Dec 2020 Method)'!$C14</f>
        <v>2034</v>
      </c>
      <c r="M37" s="11">
        <f>'2022 NSRS (6500 Method)'!$C14</f>
        <v>4862</v>
      </c>
      <c r="N37" s="11">
        <f>'2022 NSRS (Proposed)'!$C14</f>
        <v>4110</v>
      </c>
      <c r="P37" s="7" t="s">
        <v>5</v>
      </c>
      <c r="Q37" s="4">
        <v>1480.5</v>
      </c>
      <c r="R37" s="4">
        <v>1480.5</v>
      </c>
      <c r="S37" s="4">
        <v>2171.1666666666665</v>
      </c>
      <c r="T37" s="4">
        <v>4510.333333333333</v>
      </c>
      <c r="U37" s="4">
        <v>4837.958333333333</v>
      </c>
      <c r="W37" s="4">
        <f t="shared" si="3"/>
        <v>690.66666666666652</v>
      </c>
      <c r="X37" s="4">
        <f t="shared" si="4"/>
        <v>3029.833333333333</v>
      </c>
      <c r="Y37" s="4">
        <f t="shared" si="5"/>
        <v>3357.458333333333</v>
      </c>
    </row>
    <row r="38" spans="1:25" x14ac:dyDescent="0.35">
      <c r="A38" t="str">
        <f t="shared" si="1"/>
        <v>Feb</v>
      </c>
      <c r="B38" s="9">
        <f>DATE(2018, MONTH(DATEVALUE('[1]2019 NSRS'!$C$2&amp;" 1")), 1)</f>
        <v>43132</v>
      </c>
      <c r="C38" s="9" t="str">
        <f t="shared" si="2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0"/>
        <v>1968</v>
      </c>
      <c r="L38" s="11">
        <f>'2022 NSRS (Dec 2020 Method)'!$C15</f>
        <v>2034</v>
      </c>
      <c r="M38" s="11">
        <f>'2022 NSRS (6500 Method)'!$C15</f>
        <v>4785</v>
      </c>
      <c r="N38" s="11">
        <f>'2022 NSRS (Proposed)'!$C15</f>
        <v>4002</v>
      </c>
      <c r="P38" s="7" t="s">
        <v>6</v>
      </c>
      <c r="Q38" s="4">
        <v>1526.8333333333333</v>
      </c>
      <c r="R38" s="4">
        <v>1526.8333333333333</v>
      </c>
      <c r="S38" s="4">
        <v>1822.5</v>
      </c>
      <c r="T38" s="4">
        <v>4189.5</v>
      </c>
      <c r="U38" s="4">
        <v>4861.75</v>
      </c>
      <c r="W38" s="4">
        <f t="shared" si="3"/>
        <v>295.66666666666674</v>
      </c>
      <c r="X38" s="4">
        <f t="shared" si="4"/>
        <v>2662.666666666667</v>
      </c>
      <c r="Y38" s="4">
        <f t="shared" si="5"/>
        <v>3334.916666666667</v>
      </c>
    </row>
    <row r="39" spans="1:25" x14ac:dyDescent="0.35">
      <c r="A39" t="str">
        <f t="shared" si="1"/>
        <v>Feb</v>
      </c>
      <c r="B39" s="9">
        <f>DATE(2018, MONTH(DATEVALUE('[1]2019 NSRS'!$C$2&amp;" 1")), 1)</f>
        <v>43132</v>
      </c>
      <c r="C39" s="9" t="str">
        <f t="shared" si="2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0"/>
        <v>1968</v>
      </c>
      <c r="L39" s="11">
        <f>'2022 NSRS (Dec 2020 Method)'!$C16</f>
        <v>2034</v>
      </c>
      <c r="M39" s="11">
        <f>'2022 NSRS (6500 Method)'!$C16</f>
        <v>4820</v>
      </c>
      <c r="N39" s="11">
        <f>'2022 NSRS (Proposed)'!$C16</f>
        <v>4002</v>
      </c>
      <c r="P39" s="7" t="s">
        <v>7</v>
      </c>
      <c r="Q39" s="4">
        <v>3626.9166666666665</v>
      </c>
      <c r="R39" s="4">
        <v>1368.8333333333333</v>
      </c>
      <c r="S39" s="4">
        <v>1596.6666666666667</v>
      </c>
      <c r="T39" s="4">
        <v>3749.6666666666665</v>
      </c>
      <c r="U39" s="4">
        <v>4889.291666666667</v>
      </c>
      <c r="W39" s="4">
        <f t="shared" si="3"/>
        <v>227.83333333333348</v>
      </c>
      <c r="X39" s="4">
        <f t="shared" si="4"/>
        <v>2380.833333333333</v>
      </c>
      <c r="Y39" s="4">
        <f t="shared" si="5"/>
        <v>3520.4583333333339</v>
      </c>
    </row>
    <row r="40" spans="1:25" x14ac:dyDescent="0.35">
      <c r="A40" t="str">
        <f t="shared" si="1"/>
        <v>Feb</v>
      </c>
      <c r="B40" s="9">
        <f>DATE(2018, MONTH(DATEVALUE('[1]2019 NSRS'!$C$2&amp;" 1")), 1)</f>
        <v>43132</v>
      </c>
      <c r="C40" s="9" t="str">
        <f t="shared" si="2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0"/>
        <v>3032</v>
      </c>
      <c r="L40" s="11">
        <f>'2022 NSRS (Dec 2020 Method)'!$C17</f>
        <v>2085</v>
      </c>
      <c r="M40" s="11">
        <f>'2022 NSRS (6500 Method)'!$C17</f>
        <v>4812</v>
      </c>
      <c r="N40" s="11">
        <f>'2022 NSRS (Proposed)'!$C17</f>
        <v>5117</v>
      </c>
      <c r="P40" s="7" t="s">
        <v>8</v>
      </c>
      <c r="Q40" s="4">
        <v>3641.5</v>
      </c>
      <c r="R40" s="4">
        <v>3641.5</v>
      </c>
      <c r="S40" s="4">
        <v>0</v>
      </c>
      <c r="T40" s="4" t="e">
        <v>#N/A</v>
      </c>
      <c r="U40" s="4" t="e">
        <v>#N/A</v>
      </c>
      <c r="W40" s="4">
        <f t="shared" si="3"/>
        <v>-3641.5</v>
      </c>
      <c r="X40" s="4" t="e">
        <f t="shared" si="4"/>
        <v>#N/A</v>
      </c>
      <c r="Y40" s="4" t="e">
        <f t="shared" si="5"/>
        <v>#N/A</v>
      </c>
    </row>
    <row r="41" spans="1:25" x14ac:dyDescent="0.35">
      <c r="A41" t="str">
        <f t="shared" si="1"/>
        <v>Feb</v>
      </c>
      <c r="B41" s="9">
        <f>DATE(2018, MONTH(DATEVALUE('[1]2019 NSRS'!$C$2&amp;" 1")), 1)</f>
        <v>43132</v>
      </c>
      <c r="C41" s="9" t="str">
        <f t="shared" si="2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0"/>
        <v>3032</v>
      </c>
      <c r="L41" s="11">
        <f>'2022 NSRS (Dec 2020 Method)'!$C18</f>
        <v>2085</v>
      </c>
      <c r="M41" s="11">
        <f>'2022 NSRS (6500 Method)'!$C18</f>
        <v>4781</v>
      </c>
      <c r="N41" s="11">
        <f>'2022 NSRS (Proposed)'!$C18</f>
        <v>5117</v>
      </c>
      <c r="P41" s="7" t="s">
        <v>9</v>
      </c>
      <c r="Q41" s="4">
        <v>4888.958333333333</v>
      </c>
      <c r="R41" s="4">
        <v>1421.3333333333333</v>
      </c>
      <c r="S41" s="4">
        <v>0</v>
      </c>
      <c r="T41" s="4" t="e">
        <v>#N/A</v>
      </c>
      <c r="U41" s="4" t="e">
        <v>#N/A</v>
      </c>
      <c r="W41" s="4">
        <f t="shared" si="3"/>
        <v>-1421.3333333333333</v>
      </c>
      <c r="X41" s="4" t="e">
        <f t="shared" si="4"/>
        <v>#N/A</v>
      </c>
      <c r="Y41" s="4" t="e">
        <f t="shared" si="5"/>
        <v>#N/A</v>
      </c>
    </row>
    <row r="42" spans="1:25" x14ac:dyDescent="0.35">
      <c r="A42" t="str">
        <f t="shared" si="1"/>
        <v>Feb</v>
      </c>
      <c r="B42" s="9">
        <f>DATE(2018, MONTH(DATEVALUE('[1]2019 NSRS'!$C$2&amp;" 1")), 1)</f>
        <v>43132</v>
      </c>
      <c r="C42" s="9" t="str">
        <f t="shared" si="2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0"/>
        <v>3032</v>
      </c>
      <c r="L42" s="11">
        <f>'2022 NSRS (Dec 2020 Method)'!$C19</f>
        <v>2085</v>
      </c>
      <c r="M42" s="11">
        <f>'2022 NSRS (6500 Method)'!$C19</f>
        <v>4690</v>
      </c>
      <c r="N42" s="11">
        <f>'2022 NSRS (Proposed)'!$C19</f>
        <v>5117</v>
      </c>
      <c r="P42" s="7" t="s">
        <v>10</v>
      </c>
      <c r="Q42" s="4">
        <v>4880.083333333333</v>
      </c>
      <c r="R42" s="4">
        <v>1519.8333333333333</v>
      </c>
      <c r="S42" s="4">
        <v>0</v>
      </c>
      <c r="T42" s="4" t="e">
        <v>#N/A</v>
      </c>
      <c r="U42" s="4" t="e">
        <v>#N/A</v>
      </c>
      <c r="W42" s="4">
        <f t="shared" si="3"/>
        <v>-1519.8333333333333</v>
      </c>
      <c r="X42" s="4" t="e">
        <f t="shared" si="4"/>
        <v>#N/A</v>
      </c>
      <c r="Y42" s="4" t="e">
        <f t="shared" si="5"/>
        <v>#N/A</v>
      </c>
    </row>
    <row r="43" spans="1:25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2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0"/>
        <v>3032</v>
      </c>
      <c r="L43" s="11">
        <f>'2022 NSRS (Dec 2020 Method)'!$C20</f>
        <v>2085</v>
      </c>
      <c r="M43" s="11">
        <f>'2022 NSRS (6500 Method)'!$C20</f>
        <v>4618</v>
      </c>
      <c r="N43" s="11">
        <f>'2022 NSRS (Proposed)'!$C20</f>
        <v>5117</v>
      </c>
      <c r="P43" s="7" t="s">
        <v>11</v>
      </c>
      <c r="Q43" s="4">
        <v>4910.708333333333</v>
      </c>
      <c r="R43" s="4">
        <v>1508.8333333333333</v>
      </c>
      <c r="S43" s="4">
        <v>0</v>
      </c>
      <c r="T43" s="4" t="e">
        <v>#N/A</v>
      </c>
      <c r="U43" s="4" t="e">
        <v>#N/A</v>
      </c>
      <c r="W43" s="4">
        <f t="shared" si="3"/>
        <v>-1508.8333333333333</v>
      </c>
      <c r="X43" s="4" t="e">
        <f t="shared" si="4"/>
        <v>#N/A</v>
      </c>
      <c r="Y43" s="4" t="e">
        <f t="shared" si="5"/>
        <v>#N/A</v>
      </c>
    </row>
    <row r="44" spans="1:25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2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0"/>
        <v>2302</v>
      </c>
      <c r="L44" s="11">
        <f>'2022 NSRS (Dec 2020 Method)'!$C21</f>
        <v>2102</v>
      </c>
      <c r="M44" s="11">
        <f>'2022 NSRS (6500 Method)'!$C21</f>
        <v>4722</v>
      </c>
      <c r="N44" s="11">
        <f>'2022 NSRS (Proposed)'!$C21</f>
        <v>4404</v>
      </c>
      <c r="P44" s="7" t="s">
        <v>12</v>
      </c>
      <c r="Q44" s="4">
        <v>4913.916666666667</v>
      </c>
      <c r="R44" s="4">
        <v>1511</v>
      </c>
      <c r="S44" s="4">
        <v>0</v>
      </c>
      <c r="T44" s="4" t="e">
        <v>#N/A</v>
      </c>
      <c r="U44" s="4" t="e">
        <v>#N/A</v>
      </c>
      <c r="W44" s="4">
        <f t="shared" si="3"/>
        <v>-1511</v>
      </c>
      <c r="X44" s="4" t="e">
        <f t="shared" si="4"/>
        <v>#N/A</v>
      </c>
      <c r="Y44" s="4" t="e">
        <f t="shared" si="5"/>
        <v>#N/A</v>
      </c>
    </row>
    <row r="45" spans="1:25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2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0"/>
        <v>2302</v>
      </c>
      <c r="L45" s="11">
        <f>'2022 NSRS (Dec 2020 Method)'!$C22</f>
        <v>2102</v>
      </c>
      <c r="M45" s="11">
        <f>'2022 NSRS (6500 Method)'!$C22</f>
        <v>4994</v>
      </c>
      <c r="N45" s="11">
        <f>'2022 NSRS (Proposed)'!$C22</f>
        <v>4404</v>
      </c>
    </row>
    <row r="46" spans="1:25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2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0"/>
        <v>2302</v>
      </c>
      <c r="L46" s="11">
        <f>'2022 NSRS (Dec 2020 Method)'!$C23</f>
        <v>2102</v>
      </c>
      <c r="M46" s="11">
        <f>'2022 NSRS (6500 Method)'!$C23</f>
        <v>4981</v>
      </c>
      <c r="N46" s="11">
        <f>'2022 NSRS (Proposed)'!$C23</f>
        <v>4404</v>
      </c>
    </row>
    <row r="47" spans="1:25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2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0"/>
        <v>2302</v>
      </c>
      <c r="L47" s="11">
        <f>'2022 NSRS (Dec 2020 Method)'!$C24</f>
        <v>2102</v>
      </c>
      <c r="M47" s="11">
        <f>'2022 NSRS (6500 Method)'!$C24</f>
        <v>5052</v>
      </c>
      <c r="N47" s="11">
        <f>'2022 NSRS (Proposed)'!$C24</f>
        <v>4404</v>
      </c>
    </row>
    <row r="48" spans="1:25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2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0"/>
        <v>2250</v>
      </c>
      <c r="L48" s="11">
        <f>'2022 NSRS (Dec 2020 Method)'!$C25</f>
        <v>1565</v>
      </c>
      <c r="M48" s="11">
        <f>'2022 NSRS (6500 Method)'!$C25</f>
        <v>4992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2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0"/>
        <v>2250</v>
      </c>
      <c r="L49" s="11">
        <f>'2022 NSRS (Dec 2020 Method)'!$C26</f>
        <v>1565</v>
      </c>
      <c r="M49" s="11">
        <f>'2022 NSRS (6500 Method)'!$C26</f>
        <v>5072</v>
      </c>
      <c r="N49" s="11">
        <f>'2022 NSRS (Proposed)'!$C26</f>
        <v>3815</v>
      </c>
    </row>
    <row r="50" spans="1:20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2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0"/>
        <v>2068</v>
      </c>
      <c r="L50" s="11">
        <f>'2022 NSRS (Dec 2020 Method)'!$D3</f>
        <v>1293</v>
      </c>
      <c r="M50" s="11">
        <f>'2022 NSRS (6500 Method)'!$D3</f>
        <v>4939</v>
      </c>
      <c r="N50" s="11">
        <f>'2022 NSRS (Proposed)'!$D3</f>
        <v>3361</v>
      </c>
      <c r="P50" s="6" t="s">
        <v>17</v>
      </c>
      <c r="Q50" s="6" t="s">
        <v>19</v>
      </c>
      <c r="R50" t="s">
        <v>65</v>
      </c>
      <c r="S50" t="s">
        <v>30</v>
      </c>
      <c r="T50" t="s">
        <v>66</v>
      </c>
    </row>
    <row r="51" spans="1:20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2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0"/>
        <v>2068</v>
      </c>
      <c r="L51" s="11">
        <f>'2022 NSRS (Dec 2020 Method)'!$D4</f>
        <v>1293</v>
      </c>
      <c r="M51" s="11">
        <f>'2022 NSRS (6500 Method)'!$D4</f>
        <v>4982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2095</v>
      </c>
    </row>
    <row r="52" spans="1:20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2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0"/>
        <v>1797</v>
      </c>
      <c r="L52" s="11">
        <f>'2022 NSRS (Dec 2020 Method)'!$D5</f>
        <v>1885</v>
      </c>
      <c r="M52" s="11">
        <f>'2022 NSRS (6500 Method)'!$D5</f>
        <v>5003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1809</v>
      </c>
    </row>
    <row r="53" spans="1:20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2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0"/>
        <v>1797</v>
      </c>
      <c r="L53" s="11">
        <f>'2022 NSRS (Dec 2020 Method)'!$D6</f>
        <v>1885</v>
      </c>
      <c r="M53" s="11">
        <f>'2022 NSRS (6500 Method)'!$D6</f>
        <v>4976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2158</v>
      </c>
    </row>
    <row r="54" spans="1:20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2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0"/>
        <v>1797</v>
      </c>
      <c r="L54" s="11">
        <f>'2022 NSRS (Dec 2020 Method)'!$D7</f>
        <v>1885</v>
      </c>
      <c r="M54" s="11">
        <f>'2022 NSRS (6500 Method)'!$D7</f>
        <v>4927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2086</v>
      </c>
    </row>
    <row r="55" spans="1:20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2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0"/>
        <v>1797</v>
      </c>
      <c r="L55" s="11">
        <f>'2022 NSRS (Dec 2020 Method)'!$D8</f>
        <v>1885</v>
      </c>
      <c r="M55" s="11">
        <f>'2022 NSRS (6500 Method)'!$D8</f>
        <v>4792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2878</v>
      </c>
    </row>
    <row r="56" spans="1:20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2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0"/>
        <v>1764</v>
      </c>
      <c r="L56" s="11">
        <f>'2022 NSRS (Dec 2020 Method)'!$D9</f>
        <v>2130</v>
      </c>
      <c r="M56" s="11">
        <f>'2022 NSRS (6500 Method)'!$D9</f>
        <v>4709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1964</v>
      </c>
    </row>
    <row r="57" spans="1:20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2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0"/>
        <v>1764</v>
      </c>
      <c r="L57" s="11">
        <f>'2022 NSRS (Dec 2020 Method)'!$D10</f>
        <v>2130</v>
      </c>
      <c r="M57" s="11">
        <f>'2022 NSRS (6500 Method)'!$D10</f>
        <v>4835</v>
      </c>
      <c r="N57" s="11">
        <f>'2022 NSRS (Proposed)'!$D10</f>
        <v>3894</v>
      </c>
      <c r="P57" t="s">
        <v>31</v>
      </c>
      <c r="R57" s="8"/>
      <c r="S57" s="8"/>
      <c r="T57" s="8">
        <v>2878</v>
      </c>
    </row>
    <row r="58" spans="1:20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2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0"/>
        <v>1764</v>
      </c>
      <c r="L58" s="11">
        <f>'2022 NSRS (Dec 2020 Method)'!$D11</f>
        <v>2130</v>
      </c>
      <c r="M58" s="11">
        <f>'2022 NSRS (6500 Method)'!$D11</f>
        <v>4881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2250</v>
      </c>
    </row>
    <row r="59" spans="1:20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2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0"/>
        <v>1764</v>
      </c>
      <c r="L59" s="11">
        <f>'2022 NSRS (Dec 2020 Method)'!$D12</f>
        <v>2130</v>
      </c>
      <c r="M59" s="11">
        <f>'2022 NSRS (6500 Method)'!$D12</f>
        <v>4795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2427</v>
      </c>
    </row>
    <row r="60" spans="1:20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2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0"/>
        <v>1195</v>
      </c>
      <c r="L60" s="11">
        <f>'2022 NSRS (Dec 2020 Method)'!$D13</f>
        <v>2612</v>
      </c>
      <c r="M60" s="11">
        <f>'2022 NSRS (6500 Method)'!$D13</f>
        <v>4788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2230</v>
      </c>
    </row>
    <row r="61" spans="1:20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2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0"/>
        <v>1195</v>
      </c>
      <c r="L61" s="11">
        <f>'2022 NSRS (Dec 2020 Method)'!$D14</f>
        <v>2612</v>
      </c>
      <c r="M61" s="11">
        <f>'2022 NSRS (6500 Method)'!$D14</f>
        <v>4808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2076</v>
      </c>
    </row>
    <row r="62" spans="1:20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2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0"/>
        <v>1076</v>
      </c>
      <c r="L62" s="11">
        <f>'2022 NSRS (Dec 2020 Method)'!$D15</f>
        <v>2612</v>
      </c>
      <c r="M62" s="11">
        <f>'2022 NSRS (6500 Method)'!$D15</f>
        <v>4761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3032</v>
      </c>
    </row>
    <row r="63" spans="1:20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2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0"/>
        <v>1076</v>
      </c>
      <c r="L63" s="11">
        <f>'2022 NSRS (Dec 2020 Method)'!$D16</f>
        <v>2612</v>
      </c>
      <c r="M63" s="11">
        <f>'2022 NSRS (6500 Method)'!$D16</f>
        <v>4789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2302</v>
      </c>
    </row>
    <row r="64" spans="1:20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2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0"/>
        <v>1992</v>
      </c>
      <c r="L64" s="11">
        <f>'2022 NSRS (Dec 2020 Method)'!$D17</f>
        <v>2319</v>
      </c>
      <c r="M64" s="11">
        <f>'2022 NSRS (6500 Method)'!$D17</f>
        <v>4805</v>
      </c>
      <c r="N64" s="11">
        <f>'2022 NSRS (Proposed)'!$D17</f>
        <v>4311</v>
      </c>
      <c r="P64" t="s">
        <v>32</v>
      </c>
      <c r="R64" s="8"/>
      <c r="S64" s="8"/>
      <c r="T64" s="8">
        <v>3032</v>
      </c>
    </row>
    <row r="65" spans="1:20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2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0"/>
        <v>1992</v>
      </c>
      <c r="L65" s="11">
        <f>'2022 NSRS (Dec 2020 Method)'!$D18</f>
        <v>2319</v>
      </c>
      <c r="M65" s="11">
        <f>'2022 NSRS (6500 Method)'!$D18</f>
        <v>4791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2218</v>
      </c>
    </row>
    <row r="66" spans="1:20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2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ref="K66:K129" si="7">N66-L66</f>
        <v>1992</v>
      </c>
      <c r="L66" s="11">
        <f>'2022 NSRS (Dec 2020 Method)'!$D19</f>
        <v>2319</v>
      </c>
      <c r="M66" s="11">
        <f>'2022 NSRS (6500 Method)'!$D19</f>
        <v>4683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1797</v>
      </c>
    </row>
    <row r="67" spans="1:20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8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si="7"/>
        <v>1992</v>
      </c>
      <c r="L67" s="11">
        <f>'2022 NSRS (Dec 2020 Method)'!$D20</f>
        <v>2319</v>
      </c>
      <c r="M67" s="11">
        <f>'2022 NSRS (6500 Method)'!$D20</f>
        <v>4699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1764</v>
      </c>
    </row>
    <row r="68" spans="1:20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8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1995</v>
      </c>
      <c r="L68" s="11">
        <f>'2022 NSRS (Dec 2020 Method)'!$D21</f>
        <v>1625</v>
      </c>
      <c r="M68" s="11">
        <f>'2022 NSRS (6500 Method)'!$D21</f>
        <v>4652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1195</v>
      </c>
    </row>
    <row r="69" spans="1:20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8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1995</v>
      </c>
      <c r="L69" s="11">
        <f>'2022 NSRS (Dec 2020 Method)'!$D22</f>
        <v>1625</v>
      </c>
      <c r="M69" s="11">
        <f>'2022 NSRS (6500 Method)'!$D22</f>
        <v>4727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1992</v>
      </c>
    </row>
    <row r="70" spans="1:20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8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1995</v>
      </c>
      <c r="L70" s="11">
        <f>'2022 NSRS (Dec 2020 Method)'!$D23</f>
        <v>1625</v>
      </c>
      <c r="M70" s="11">
        <f>'2022 NSRS (6500 Method)'!$D23</f>
        <v>4984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1995</v>
      </c>
    </row>
    <row r="71" spans="1:20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8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1995</v>
      </c>
      <c r="L71" s="11">
        <f>'2022 NSRS (Dec 2020 Method)'!$D24</f>
        <v>1625</v>
      </c>
      <c r="M71" s="11">
        <f>'2022 NSRS (6500 Method)'!$D24</f>
        <v>5025</v>
      </c>
      <c r="N71" s="11">
        <f>'2022 NSRS (Proposed)'!$D24</f>
        <v>3620</v>
      </c>
      <c r="P71" t="s">
        <v>33</v>
      </c>
      <c r="R71" s="8"/>
      <c r="S71" s="8"/>
      <c r="T71" s="8">
        <v>2218</v>
      </c>
    </row>
    <row r="72" spans="1:20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8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2218</v>
      </c>
      <c r="L72" s="11">
        <f>'2022 NSRS (Dec 2020 Method)'!$D25</f>
        <v>1293</v>
      </c>
      <c r="M72" s="11">
        <f>'2022 NSRS (6500 Method)'!$D25</f>
        <v>4943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2369</v>
      </c>
    </row>
    <row r="73" spans="1:20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8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2218</v>
      </c>
      <c r="L73" s="11">
        <f>'2022 NSRS (Dec 2020 Method)'!$D26</f>
        <v>1293</v>
      </c>
      <c r="M73" s="11">
        <f>'2022 NSRS (6500 Method)'!$D26</f>
        <v>5024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2252</v>
      </c>
    </row>
    <row r="74" spans="1:20" x14ac:dyDescent="0.35">
      <c r="A74" t="str">
        <f t="shared" ref="A74:A98" si="9">TEXT(B74, "mmm")</f>
        <v>Apr</v>
      </c>
      <c r="B74" s="9">
        <f>DATE(2018, MONTH(DATEVALUE('[1]2019 NSRS'!$E$2&amp;" 1")), 1)</f>
        <v>43191</v>
      </c>
      <c r="C74" s="9" t="str">
        <f t="shared" si="8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2096</v>
      </c>
      <c r="L74" s="11">
        <f>'2022 NSRS (Dec 2020 Method)'!$E3</f>
        <v>1763</v>
      </c>
      <c r="M74" s="11">
        <f>'2022 NSRS (6500 Method)'!$E3</f>
        <v>5021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1893</v>
      </c>
    </row>
    <row r="75" spans="1:20" x14ac:dyDescent="0.35">
      <c r="A75" t="str">
        <f t="shared" si="9"/>
        <v>Apr</v>
      </c>
      <c r="B75" s="9">
        <f>DATE(2018, MONTH(DATEVALUE('[1]2019 NSRS'!$E$2&amp;" 1")), 1)</f>
        <v>43191</v>
      </c>
      <c r="C75" s="9" t="str">
        <f t="shared" si="8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2096</v>
      </c>
      <c r="L75" s="11">
        <f>'2022 NSRS (Dec 2020 Method)'!$E4</f>
        <v>1763</v>
      </c>
      <c r="M75" s="11">
        <f>'2022 NSRS (6500 Method)'!$E4</f>
        <v>5038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1696</v>
      </c>
    </row>
    <row r="76" spans="1:20" x14ac:dyDescent="0.35">
      <c r="A76" t="str">
        <f t="shared" si="9"/>
        <v>Apr</v>
      </c>
      <c r="B76" s="9">
        <f>DATE(2018, MONTH(DATEVALUE('[1]2019 NSRS'!$E$2&amp;" 1")), 1)</f>
        <v>43191</v>
      </c>
      <c r="C76" s="9" t="str">
        <f t="shared" si="8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2252</v>
      </c>
      <c r="L76" s="11">
        <f>'2022 NSRS (Dec 2020 Method)'!$E5</f>
        <v>1839</v>
      </c>
      <c r="M76" s="11">
        <f>'2022 NSRS (6500 Method)'!$E5</f>
        <v>5038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1848</v>
      </c>
    </row>
    <row r="77" spans="1:20" x14ac:dyDescent="0.35">
      <c r="A77" t="str">
        <f t="shared" si="9"/>
        <v>Apr</v>
      </c>
      <c r="B77" s="9">
        <f>DATE(2018, MONTH(DATEVALUE('[1]2019 NSRS'!$E$2&amp;" 1")), 1)</f>
        <v>43191</v>
      </c>
      <c r="C77" s="9" t="str">
        <f t="shared" si="8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2252</v>
      </c>
      <c r="L77" s="11">
        <f>'2022 NSRS (Dec 2020 Method)'!$E6</f>
        <v>1839</v>
      </c>
      <c r="M77" s="11">
        <f>'2022 NSRS (6500 Method)'!$E6</f>
        <v>4974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2220</v>
      </c>
    </row>
    <row r="78" spans="1:20" x14ac:dyDescent="0.35">
      <c r="A78" t="str">
        <f t="shared" si="9"/>
        <v>Apr</v>
      </c>
      <c r="B78" s="9">
        <f>DATE(2018, MONTH(DATEVALUE('[1]2019 NSRS'!$E$2&amp;" 1")), 1)</f>
        <v>43191</v>
      </c>
      <c r="C78" s="9" t="str">
        <f t="shared" si="8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2252</v>
      </c>
      <c r="L78" s="11">
        <f>'2022 NSRS (Dec 2020 Method)'!$E7</f>
        <v>1839</v>
      </c>
      <c r="M78" s="11">
        <f>'2022 NSRS (6500 Method)'!$E7</f>
        <v>4961</v>
      </c>
      <c r="N78" s="11">
        <f>'2022 NSRS (Proposed)'!$E7</f>
        <v>4091</v>
      </c>
      <c r="P78" t="s">
        <v>34</v>
      </c>
      <c r="R78" s="8"/>
      <c r="S78" s="8"/>
      <c r="T78" s="8">
        <v>2369</v>
      </c>
    </row>
    <row r="79" spans="1:20" x14ac:dyDescent="0.35">
      <c r="A79" t="str">
        <f t="shared" si="9"/>
        <v>Apr</v>
      </c>
      <c r="B79" s="9">
        <f>DATE(2018, MONTH(DATEVALUE('[1]2019 NSRS'!$E$2&amp;" 1")), 1)</f>
        <v>43191</v>
      </c>
      <c r="C79" s="9" t="str">
        <f t="shared" si="8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2252</v>
      </c>
      <c r="L79" s="11">
        <f>'2022 NSRS (Dec 2020 Method)'!$E8</f>
        <v>1839</v>
      </c>
      <c r="M79" s="11">
        <f>'2022 NSRS (6500 Method)'!$E8</f>
        <v>4836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2355</v>
      </c>
    </row>
    <row r="80" spans="1:20" x14ac:dyDescent="0.35">
      <c r="A80" t="str">
        <f t="shared" si="9"/>
        <v>Apr</v>
      </c>
      <c r="B80" s="9">
        <f>DATE(2018, MONTH(DATEVALUE('[1]2019 NSRS'!$E$2&amp;" 1")), 1)</f>
        <v>43191</v>
      </c>
      <c r="C80" s="9" t="str">
        <f t="shared" si="8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1893</v>
      </c>
      <c r="L80" s="11">
        <f>'2022 NSRS (Dec 2020 Method)'!$E9</f>
        <v>2501</v>
      </c>
      <c r="M80" s="11">
        <f>'2022 NSRS (6500 Method)'!$E9</f>
        <v>4716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2036</v>
      </c>
    </row>
    <row r="81" spans="1:20" x14ac:dyDescent="0.35">
      <c r="A81" t="str">
        <f t="shared" si="9"/>
        <v>Apr</v>
      </c>
      <c r="B81" s="9">
        <f>DATE(2018, MONTH(DATEVALUE('[1]2019 NSRS'!$E$2&amp;" 1")), 1)</f>
        <v>43191</v>
      </c>
      <c r="C81" s="9" t="str">
        <f t="shared" si="8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1893</v>
      </c>
      <c r="L81" s="11">
        <f>'2022 NSRS (Dec 2020 Method)'!$E10</f>
        <v>2501</v>
      </c>
      <c r="M81" s="11">
        <f>'2022 NSRS (6500 Method)'!$E10</f>
        <v>4918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2342</v>
      </c>
    </row>
    <row r="82" spans="1:20" x14ac:dyDescent="0.35">
      <c r="A82" t="str">
        <f t="shared" si="9"/>
        <v>Apr</v>
      </c>
      <c r="B82" s="9">
        <f>DATE(2018, MONTH(DATEVALUE('[1]2019 NSRS'!$E$2&amp;" 1")), 1)</f>
        <v>43191</v>
      </c>
      <c r="C82" s="9" t="str">
        <f t="shared" si="8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1893</v>
      </c>
      <c r="L82" s="11">
        <f>'2022 NSRS (Dec 2020 Method)'!$E11</f>
        <v>2501</v>
      </c>
      <c r="M82" s="11">
        <f>'2022 NSRS (6500 Method)'!$E11</f>
        <v>4869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2436</v>
      </c>
    </row>
    <row r="83" spans="1:20" x14ac:dyDescent="0.35">
      <c r="A83" t="str">
        <f t="shared" si="9"/>
        <v>Apr</v>
      </c>
      <c r="B83" s="9">
        <f>DATE(2018, MONTH(DATEVALUE('[1]2019 NSRS'!$E$2&amp;" 1")), 1)</f>
        <v>43191</v>
      </c>
      <c r="C83" s="9" t="str">
        <f t="shared" si="8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1893</v>
      </c>
      <c r="L83" s="11">
        <f>'2022 NSRS (Dec 2020 Method)'!$E12</f>
        <v>2501</v>
      </c>
      <c r="M83" s="11">
        <f>'2022 NSRS (6500 Method)'!$E12</f>
        <v>4780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2513</v>
      </c>
    </row>
    <row r="84" spans="1:20" x14ac:dyDescent="0.35">
      <c r="A84" t="str">
        <f t="shared" si="9"/>
        <v>Apr</v>
      </c>
      <c r="B84" s="9">
        <f>DATE(2018, MONTH(DATEVALUE('[1]2019 NSRS'!$E$2&amp;" 1")), 1)</f>
        <v>43191</v>
      </c>
      <c r="C84" s="9" t="str">
        <f t="shared" si="8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1694</v>
      </c>
      <c r="L84" s="11">
        <f>'2022 NSRS (Dec 2020 Method)'!$E13</f>
        <v>2443</v>
      </c>
      <c r="M84" s="11">
        <f>'2022 NSRS (6500 Method)'!$E13</f>
        <v>4823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2511</v>
      </c>
    </row>
    <row r="85" spans="1:20" x14ac:dyDescent="0.35">
      <c r="A85" t="str">
        <f t="shared" si="9"/>
        <v>Apr</v>
      </c>
      <c r="B85" s="9">
        <f>DATE(2018, MONTH(DATEVALUE('[1]2019 NSRS'!$E$2&amp;" 1")), 1)</f>
        <v>43191</v>
      </c>
      <c r="C85" s="9" t="str">
        <f t="shared" si="8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1694</v>
      </c>
      <c r="L85" s="11">
        <f>'2022 NSRS (Dec 2020 Method)'!$E14</f>
        <v>2443</v>
      </c>
      <c r="M85" s="11">
        <f>'2022 NSRS (6500 Method)'!$E14</f>
        <v>4769</v>
      </c>
      <c r="N85" s="11">
        <f>'2022 NSRS (Proposed)'!$E14</f>
        <v>4137</v>
      </c>
      <c r="P85" t="s">
        <v>35</v>
      </c>
      <c r="R85" s="8"/>
      <c r="S85" s="8"/>
      <c r="T85" s="8">
        <v>2513</v>
      </c>
    </row>
    <row r="86" spans="1:20" x14ac:dyDescent="0.35">
      <c r="A86" t="str">
        <f t="shared" si="9"/>
        <v>Apr</v>
      </c>
      <c r="B86" s="9">
        <f>DATE(2018, MONTH(DATEVALUE('[1]2019 NSRS'!$E$2&amp;" 1")), 1)</f>
        <v>43191</v>
      </c>
      <c r="C86" s="9" t="str">
        <f t="shared" si="8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1696</v>
      </c>
      <c r="L86" s="11">
        <f>'2022 NSRS (Dec 2020 Method)'!$E15</f>
        <v>2443</v>
      </c>
      <c r="M86" s="11">
        <f>'2022 NSRS (6500 Method)'!$E15</f>
        <v>4774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2896</v>
      </c>
    </row>
    <row r="87" spans="1:20" x14ac:dyDescent="0.35">
      <c r="A87" t="str">
        <f t="shared" si="9"/>
        <v>Apr</v>
      </c>
      <c r="B87" s="9">
        <f>DATE(2018, MONTH(DATEVALUE('[1]2019 NSRS'!$E$2&amp;" 1")), 1)</f>
        <v>43191</v>
      </c>
      <c r="C87" s="9" t="str">
        <f t="shared" si="8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1696</v>
      </c>
      <c r="L87" s="11">
        <f>'2022 NSRS (Dec 2020 Method)'!$E16</f>
        <v>2443</v>
      </c>
      <c r="M87" s="11">
        <f>'2022 NSRS (6500 Method)'!$E16</f>
        <v>4777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1912</v>
      </c>
    </row>
    <row r="88" spans="1:20" x14ac:dyDescent="0.35">
      <c r="A88" t="str">
        <f t="shared" si="9"/>
        <v>Apr</v>
      </c>
      <c r="B88" s="9">
        <f>DATE(2018, MONTH(DATEVALUE('[1]2019 NSRS'!$E$2&amp;" 1")), 1)</f>
        <v>43191</v>
      </c>
      <c r="C88" s="9" t="str">
        <f t="shared" si="8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1848</v>
      </c>
      <c r="L88" s="11">
        <f>'2022 NSRS (Dec 2020 Method)'!$E17</f>
        <v>2191</v>
      </c>
      <c r="M88" s="11">
        <f>'2022 NSRS (6500 Method)'!$E17</f>
        <v>4772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2238</v>
      </c>
    </row>
    <row r="89" spans="1:20" x14ac:dyDescent="0.35">
      <c r="A89" t="str">
        <f t="shared" si="9"/>
        <v>Apr</v>
      </c>
      <c r="B89" s="9">
        <f>DATE(2018, MONTH(DATEVALUE('[1]2019 NSRS'!$E$2&amp;" 1")), 1)</f>
        <v>43191</v>
      </c>
      <c r="C89" s="9" t="str">
        <f t="shared" si="8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1848</v>
      </c>
      <c r="L89" s="11">
        <f>'2022 NSRS (Dec 2020 Method)'!$E18</f>
        <v>2191</v>
      </c>
      <c r="M89" s="11">
        <f>'2022 NSRS (6500 Method)'!$E18</f>
        <v>4774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2768</v>
      </c>
    </row>
    <row r="90" spans="1:20" x14ac:dyDescent="0.35">
      <c r="A90" t="str">
        <f t="shared" si="9"/>
        <v>Apr</v>
      </c>
      <c r="B90" s="9">
        <f>DATE(2018, MONTH(DATEVALUE('[1]2019 NSRS'!$E$2&amp;" 1")), 1)</f>
        <v>43191</v>
      </c>
      <c r="C90" s="9" t="str">
        <f t="shared" si="8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1848</v>
      </c>
      <c r="L90" s="11">
        <f>'2022 NSRS (Dec 2020 Method)'!$E19</f>
        <v>2191</v>
      </c>
      <c r="M90" s="11">
        <f>'2022 NSRS (6500 Method)'!$E19</f>
        <v>4765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1877</v>
      </c>
    </row>
    <row r="91" spans="1:20" x14ac:dyDescent="0.35">
      <c r="A91" t="str">
        <f t="shared" si="9"/>
        <v>Apr</v>
      </c>
      <c r="B91" s="9">
        <f>DATE(2018, MONTH(DATEVALUE('[1]2019 NSRS'!$E$2&amp;" 1")), 1)</f>
        <v>43191</v>
      </c>
      <c r="C91" s="9" t="str">
        <f t="shared" si="8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1848</v>
      </c>
      <c r="L91" s="11">
        <f>'2022 NSRS (Dec 2020 Method)'!$E20</f>
        <v>2191</v>
      </c>
      <c r="M91" s="11">
        <f>'2022 NSRS (6500 Method)'!$E20</f>
        <v>4738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2810</v>
      </c>
    </row>
    <row r="92" spans="1:20" x14ac:dyDescent="0.35">
      <c r="A92" t="str">
        <f t="shared" si="9"/>
        <v>Apr</v>
      </c>
      <c r="B92" s="9">
        <f>DATE(2018, MONTH(DATEVALUE('[1]2019 NSRS'!$E$2&amp;" 1")), 1)</f>
        <v>43191</v>
      </c>
      <c r="C92" s="9" t="str">
        <f t="shared" si="8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2220</v>
      </c>
      <c r="L92" s="11">
        <f>'2022 NSRS (Dec 2020 Method)'!$E21</f>
        <v>1537</v>
      </c>
      <c r="M92" s="11">
        <f>'2022 NSRS (6500 Method)'!$E21</f>
        <v>4714</v>
      </c>
      <c r="N92" s="11">
        <f>'2022 NSRS (Proposed)'!$E21</f>
        <v>3757</v>
      </c>
      <c r="P92" t="s">
        <v>36</v>
      </c>
      <c r="R92" s="8"/>
      <c r="S92" s="8"/>
      <c r="T92" s="8">
        <v>2896</v>
      </c>
    </row>
    <row r="93" spans="1:20" x14ac:dyDescent="0.35">
      <c r="A93" t="str">
        <f t="shared" si="9"/>
        <v>Apr</v>
      </c>
      <c r="B93" s="9">
        <f>DATE(2018, MONTH(DATEVALUE('[1]2019 NSRS'!$E$2&amp;" 1")), 1)</f>
        <v>43191</v>
      </c>
      <c r="C93" s="9" t="str">
        <f t="shared" si="8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2220</v>
      </c>
      <c r="L93" s="11">
        <f>'2022 NSRS (Dec 2020 Method)'!$E22</f>
        <v>1537</v>
      </c>
      <c r="M93" s="11">
        <f>'2022 NSRS (6500 Method)'!$E22</f>
        <v>4761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2387</v>
      </c>
    </row>
    <row r="94" spans="1:20" x14ac:dyDescent="0.35">
      <c r="A94" t="str">
        <f t="shared" si="9"/>
        <v>Apr</v>
      </c>
      <c r="B94" s="9">
        <f>DATE(2018, MONTH(DATEVALUE('[1]2019 NSRS'!$E$2&amp;" 1")), 1)</f>
        <v>43191</v>
      </c>
      <c r="C94" s="9" t="str">
        <f t="shared" si="8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2220</v>
      </c>
      <c r="L94" s="11">
        <f>'2022 NSRS (Dec 2020 Method)'!$E23</f>
        <v>1537</v>
      </c>
      <c r="M94" s="11">
        <f>'2022 NSRS (6500 Method)'!$E23</f>
        <v>4922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1945</v>
      </c>
    </row>
    <row r="95" spans="1:20" x14ac:dyDescent="0.35">
      <c r="A95" t="str">
        <f t="shared" si="9"/>
        <v>Apr</v>
      </c>
      <c r="B95" s="9">
        <f>DATE(2018, MONTH(DATEVALUE('[1]2019 NSRS'!$E$2&amp;" 1")), 1)</f>
        <v>43191</v>
      </c>
      <c r="C95" s="9" t="str">
        <f t="shared" si="8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2220</v>
      </c>
      <c r="L95" s="11">
        <f>'2022 NSRS (Dec 2020 Method)'!$E24</f>
        <v>1537</v>
      </c>
      <c r="M95" s="11">
        <f>'2022 NSRS (6500 Method)'!$E24</f>
        <v>4957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1727</v>
      </c>
    </row>
    <row r="96" spans="1:20" x14ac:dyDescent="0.35">
      <c r="A96" t="str">
        <f t="shared" si="9"/>
        <v>Apr</v>
      </c>
      <c r="B96" s="9">
        <f>DATE(2018, MONTH(DATEVALUE('[1]2019 NSRS'!$E$2&amp;" 1")), 1)</f>
        <v>43191</v>
      </c>
      <c r="C96" s="9" t="str">
        <f t="shared" si="8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2369</v>
      </c>
      <c r="L96" s="11">
        <f>'2022 NSRS (Dec 2020 Method)'!$E25</f>
        <v>1763</v>
      </c>
      <c r="M96" s="11">
        <f>'2022 NSRS (6500 Method)'!$E25</f>
        <v>5067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2635</v>
      </c>
    </row>
    <row r="97" spans="1:20" x14ac:dyDescent="0.35">
      <c r="A97" t="str">
        <f t="shared" si="9"/>
        <v>Apr</v>
      </c>
      <c r="B97" s="9">
        <f>DATE(2018, MONTH(DATEVALUE('[1]2019 NSRS'!$E$2&amp;" 1")), 1)</f>
        <v>43191</v>
      </c>
      <c r="C97" s="9" t="str">
        <f t="shared" si="8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2369</v>
      </c>
      <c r="L97" s="11">
        <f>'2022 NSRS (Dec 2020 Method)'!$E26</f>
        <v>1763</v>
      </c>
      <c r="M97" s="11">
        <f>'2022 NSRS (6500 Method)'!$E26</f>
        <v>5011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1961</v>
      </c>
    </row>
    <row r="98" spans="1:20" x14ac:dyDescent="0.35">
      <c r="A98" t="str">
        <f t="shared" si="9"/>
        <v>May</v>
      </c>
      <c r="B98" s="9">
        <f>DATE(2018, MONTH(DATEVALUE('[1]2019 NSRS'!$F$2&amp;" 1")), 1)</f>
        <v>43221</v>
      </c>
      <c r="C98" s="9" t="str">
        <f t="shared" si="8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2104</v>
      </c>
      <c r="L98" s="11">
        <f>'2022 NSRS (Dec 2020 Method)'!$F3</f>
        <v>1795</v>
      </c>
      <c r="M98" s="11">
        <f>'2022 NSRS (6500 Method)'!$F3</f>
        <v>5036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2434</v>
      </c>
    </row>
    <row r="99" spans="1:20" x14ac:dyDescent="0.35">
      <c r="A99" t="str">
        <f t="shared" ref="A99:A138" si="10">TEXT(B99, "mmm")</f>
        <v>May</v>
      </c>
      <c r="B99" s="9">
        <f>DATE(2018, MONTH(DATEVALUE('[1]2019 NSRS'!$F$2&amp;" 1")), 1)</f>
        <v>43221</v>
      </c>
      <c r="C99" s="9" t="str">
        <f t="shared" si="8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2104</v>
      </c>
      <c r="L99" s="11">
        <f>'2022 NSRS (Dec 2020 Method)'!$F4</f>
        <v>1795</v>
      </c>
      <c r="M99" s="11">
        <f>'2022 NSRS (6500 Method)'!$F4</f>
        <v>4969</v>
      </c>
      <c r="N99" s="11">
        <f>'2022 NSRS (Proposed)'!$F4</f>
        <v>3899</v>
      </c>
      <c r="P99" t="s">
        <v>37</v>
      </c>
      <c r="R99" s="8"/>
      <c r="S99" s="8"/>
      <c r="T99" s="8">
        <v>2635</v>
      </c>
    </row>
    <row r="100" spans="1:20" x14ac:dyDescent="0.35">
      <c r="A100" t="str">
        <f t="shared" si="10"/>
        <v>May</v>
      </c>
      <c r="B100" s="9">
        <f>DATE(2018, MONTH(DATEVALUE('[1]2019 NSRS'!$F$2&amp;" 1")), 1)</f>
        <v>43221</v>
      </c>
      <c r="C100" s="9" t="str">
        <f t="shared" si="8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2036</v>
      </c>
      <c r="L100" s="11">
        <f>'2022 NSRS (Dec 2020 Method)'!$F5</f>
        <v>2306</v>
      </c>
      <c r="M100" s="11">
        <f>'2022 NSRS (6500 Method)'!$F5</f>
        <v>4978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 t="e">
        <v>#N/A</v>
      </c>
    </row>
    <row r="101" spans="1:20" x14ac:dyDescent="0.35">
      <c r="A101" t="str">
        <f t="shared" si="10"/>
        <v>May</v>
      </c>
      <c r="B101" s="9">
        <f>DATE(2018, MONTH(DATEVALUE('[1]2019 NSRS'!$F$2&amp;" 1")), 1)</f>
        <v>43221</v>
      </c>
      <c r="C101" s="9" t="str">
        <f t="shared" si="8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2036</v>
      </c>
      <c r="L101" s="11">
        <f>'2022 NSRS (Dec 2020 Method)'!$F6</f>
        <v>2306</v>
      </c>
      <c r="M101" s="11">
        <f>'2022 NSRS (6500 Method)'!$F6</f>
        <v>4967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 t="e">
        <v>#N/A</v>
      </c>
    </row>
    <row r="102" spans="1:20" x14ac:dyDescent="0.35">
      <c r="A102" t="str">
        <f t="shared" si="10"/>
        <v>May</v>
      </c>
      <c r="B102" s="9">
        <f>DATE(2018, MONTH(DATEVALUE('[1]2019 NSRS'!$F$2&amp;" 1")), 1)</f>
        <v>43221</v>
      </c>
      <c r="C102" s="9" t="str">
        <f t="shared" si="8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2036</v>
      </c>
      <c r="L102" s="11">
        <f>'2022 NSRS (Dec 2020 Method)'!$F7</f>
        <v>2306</v>
      </c>
      <c r="M102" s="11">
        <f>'2022 NSRS (6500 Method)'!$F7</f>
        <v>4946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 t="e">
        <v>#N/A</v>
      </c>
    </row>
    <row r="103" spans="1:20" x14ac:dyDescent="0.35">
      <c r="A103" t="str">
        <f t="shared" si="10"/>
        <v>May</v>
      </c>
      <c r="B103" s="9">
        <f>DATE(2018, MONTH(DATEVALUE('[1]2019 NSRS'!$F$2&amp;" 1")), 1)</f>
        <v>43221</v>
      </c>
      <c r="C103" s="9" t="str">
        <f t="shared" si="8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2036</v>
      </c>
      <c r="L103" s="11">
        <f>'2022 NSRS (Dec 2020 Method)'!$F8</f>
        <v>2306</v>
      </c>
      <c r="M103" s="11">
        <f>'2022 NSRS (6500 Method)'!$F8</f>
        <v>4872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 t="e">
        <v>#N/A</v>
      </c>
    </row>
    <row r="104" spans="1:20" x14ac:dyDescent="0.35">
      <c r="A104" t="str">
        <f t="shared" si="10"/>
        <v>May</v>
      </c>
      <c r="B104" s="9">
        <f>DATE(2018, MONTH(DATEVALUE('[1]2019 NSRS'!$F$2&amp;" 1")), 1)</f>
        <v>43221</v>
      </c>
      <c r="C104" s="9" t="str">
        <f t="shared" si="8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2342</v>
      </c>
      <c r="L104" s="11">
        <f>'2022 NSRS (Dec 2020 Method)'!$F9</f>
        <v>2618</v>
      </c>
      <c r="M104" s="11">
        <f>'2022 NSRS (6500 Method)'!$F9</f>
        <v>4724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 t="e">
        <v>#N/A</v>
      </c>
    </row>
    <row r="105" spans="1:20" x14ac:dyDescent="0.35">
      <c r="A105" t="str">
        <f t="shared" si="10"/>
        <v>May</v>
      </c>
      <c r="B105" s="9">
        <f>DATE(2018, MONTH(DATEVALUE('[1]2019 NSRS'!$F$2&amp;" 1")), 1)</f>
        <v>43221</v>
      </c>
      <c r="C105" s="9" t="str">
        <f t="shared" si="8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2342</v>
      </c>
      <c r="L105" s="11">
        <f>'2022 NSRS (Dec 2020 Method)'!$F10</f>
        <v>2618</v>
      </c>
      <c r="M105" s="11">
        <f>'2022 NSRS (6500 Method)'!$F10</f>
        <v>4876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 t="e">
        <v>#N/A</v>
      </c>
    </row>
    <row r="106" spans="1:20" x14ac:dyDescent="0.35">
      <c r="A106" t="str">
        <f t="shared" si="10"/>
        <v>May</v>
      </c>
      <c r="B106" s="9">
        <f>DATE(2018, MONTH(DATEVALUE('[1]2019 NSRS'!$F$2&amp;" 1")), 1)</f>
        <v>43221</v>
      </c>
      <c r="C106" s="9" t="str">
        <f t="shared" si="8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2342</v>
      </c>
      <c r="L106" s="11">
        <f>'2022 NSRS (Dec 2020 Method)'!$F11</f>
        <v>2618</v>
      </c>
      <c r="M106" s="11">
        <f>'2022 NSRS (6500 Method)'!$F11</f>
        <v>4831</v>
      </c>
      <c r="N106" s="11">
        <f>'2022 NSRS (Proposed)'!$F11</f>
        <v>4960</v>
      </c>
      <c r="P106" t="s">
        <v>38</v>
      </c>
      <c r="R106" s="8"/>
      <c r="S106" s="8"/>
      <c r="T106" s="8" t="e">
        <v>#N/A</v>
      </c>
    </row>
    <row r="107" spans="1:20" x14ac:dyDescent="0.35">
      <c r="A107" t="str">
        <f t="shared" si="10"/>
        <v>May</v>
      </c>
      <c r="B107" s="9">
        <f>DATE(2018, MONTH(DATEVALUE('[1]2019 NSRS'!$F$2&amp;" 1")), 1)</f>
        <v>43221</v>
      </c>
      <c r="C107" s="9" t="str">
        <f t="shared" si="8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2342</v>
      </c>
      <c r="L107" s="11">
        <f>'2022 NSRS (Dec 2020 Method)'!$F12</f>
        <v>2618</v>
      </c>
      <c r="M107" s="11">
        <f>'2022 NSRS (6500 Method)'!$F12</f>
        <v>4734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 t="e">
        <v>#N/A</v>
      </c>
    </row>
    <row r="108" spans="1:20" x14ac:dyDescent="0.35">
      <c r="A108" t="str">
        <f t="shared" si="10"/>
        <v>May</v>
      </c>
      <c r="B108" s="9">
        <f>DATE(2018, MONTH(DATEVALUE('[1]2019 NSRS'!$F$2&amp;" 1")), 1)</f>
        <v>43221</v>
      </c>
      <c r="C108" s="9" t="str">
        <f t="shared" si="8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2371</v>
      </c>
      <c r="L108" s="11">
        <f>'2022 NSRS (Dec 2020 Method)'!$F13</f>
        <v>2558</v>
      </c>
      <c r="M108" s="11">
        <f>'2022 NSRS (6500 Method)'!$F13</f>
        <v>4657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 t="e">
        <v>#N/A</v>
      </c>
    </row>
    <row r="109" spans="1:20" x14ac:dyDescent="0.35">
      <c r="A109" t="str">
        <f t="shared" si="10"/>
        <v>May</v>
      </c>
      <c r="B109" s="9">
        <f>DATE(2018, MONTH(DATEVALUE('[1]2019 NSRS'!$F$2&amp;" 1")), 1)</f>
        <v>43221</v>
      </c>
      <c r="C109" s="9" t="str">
        <f t="shared" si="8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2371</v>
      </c>
      <c r="L109" s="11">
        <f>'2022 NSRS (Dec 2020 Method)'!$F14</f>
        <v>2558</v>
      </c>
      <c r="M109" s="11">
        <f>'2022 NSRS (6500 Method)'!$F14</f>
        <v>4671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 t="e">
        <v>#N/A</v>
      </c>
    </row>
    <row r="110" spans="1:20" x14ac:dyDescent="0.35">
      <c r="A110" t="str">
        <f t="shared" si="10"/>
        <v>May</v>
      </c>
      <c r="B110" s="9">
        <f>DATE(2018, MONTH(DATEVALUE('[1]2019 NSRS'!$F$2&amp;" 1")), 1)</f>
        <v>43221</v>
      </c>
      <c r="C110" s="9" t="str">
        <f t="shared" si="8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2436</v>
      </c>
      <c r="L110" s="11">
        <f>'2022 NSRS (Dec 2020 Method)'!$F15</f>
        <v>2558</v>
      </c>
      <c r="M110" s="11">
        <f>'2022 NSRS (6500 Method)'!$F15</f>
        <v>4703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 t="e">
        <v>#N/A</v>
      </c>
    </row>
    <row r="111" spans="1:20" x14ac:dyDescent="0.35">
      <c r="A111" t="str">
        <f t="shared" si="10"/>
        <v>May</v>
      </c>
      <c r="B111" s="9">
        <f>DATE(2018, MONTH(DATEVALUE('[1]2019 NSRS'!$F$2&amp;" 1")), 1)</f>
        <v>43221</v>
      </c>
      <c r="C111" s="9" t="str">
        <f t="shared" si="8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2436</v>
      </c>
      <c r="L111" s="11">
        <f>'2022 NSRS (Dec 2020 Method)'!$F16</f>
        <v>2558</v>
      </c>
      <c r="M111" s="11">
        <f>'2022 NSRS (6500 Method)'!$F16</f>
        <v>4729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 t="e">
        <v>#N/A</v>
      </c>
    </row>
    <row r="112" spans="1:20" x14ac:dyDescent="0.35">
      <c r="A112" t="str">
        <f t="shared" si="10"/>
        <v>May</v>
      </c>
      <c r="B112" s="9">
        <f>DATE(2018, MONTH(DATEVALUE('[1]2019 NSRS'!$F$2&amp;" 1")), 1)</f>
        <v>43221</v>
      </c>
      <c r="C112" s="9" t="str">
        <f t="shared" si="8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2513</v>
      </c>
      <c r="L112" s="11">
        <f>'2022 NSRS (Dec 2020 Method)'!$F17</f>
        <v>2150</v>
      </c>
      <c r="M112" s="11">
        <f>'2022 NSRS (6500 Method)'!$F17</f>
        <v>4758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 t="e">
        <v>#N/A</v>
      </c>
    </row>
    <row r="113" spans="1:20" x14ac:dyDescent="0.35">
      <c r="A113" t="str">
        <f t="shared" si="10"/>
        <v>May</v>
      </c>
      <c r="B113" s="9">
        <f>DATE(2018, MONTH(DATEVALUE('[1]2019 NSRS'!$F$2&amp;" 1")), 1)</f>
        <v>43221</v>
      </c>
      <c r="C113" s="9" t="str">
        <f t="shared" si="8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2513</v>
      </c>
      <c r="L113" s="11">
        <f>'2022 NSRS (Dec 2020 Method)'!$F18</f>
        <v>2150</v>
      </c>
      <c r="M113" s="11">
        <f>'2022 NSRS (6500 Method)'!$F18</f>
        <v>4753</v>
      </c>
      <c r="N113" s="11">
        <f>'2022 NSRS (Proposed)'!$F18</f>
        <v>4663</v>
      </c>
      <c r="P113" t="s">
        <v>39</v>
      </c>
      <c r="R113" s="8"/>
      <c r="S113" s="8"/>
      <c r="T113" s="8" t="e">
        <v>#N/A</v>
      </c>
    </row>
    <row r="114" spans="1:20" x14ac:dyDescent="0.35">
      <c r="A114" t="str">
        <f t="shared" si="10"/>
        <v>May</v>
      </c>
      <c r="B114" s="9">
        <f>DATE(2018, MONTH(DATEVALUE('[1]2019 NSRS'!$F$2&amp;" 1")), 1)</f>
        <v>43221</v>
      </c>
      <c r="C114" s="9" t="str">
        <f t="shared" si="8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2513</v>
      </c>
      <c r="L114" s="11">
        <f>'2022 NSRS (Dec 2020 Method)'!$F19</f>
        <v>2150</v>
      </c>
      <c r="M114" s="11">
        <f>'2022 NSRS (6500 Method)'!$F19</f>
        <v>4742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 t="e">
        <v>#N/A</v>
      </c>
    </row>
    <row r="115" spans="1:20" x14ac:dyDescent="0.35">
      <c r="A115" t="str">
        <f t="shared" si="10"/>
        <v>May</v>
      </c>
      <c r="B115" s="9">
        <f>DATE(2018, MONTH(DATEVALUE('[1]2019 NSRS'!$F$2&amp;" 1")), 1)</f>
        <v>43221</v>
      </c>
      <c r="C115" s="9" t="str">
        <f t="shared" si="8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2513</v>
      </c>
      <c r="L115" s="11">
        <f>'2022 NSRS (Dec 2020 Method)'!$F20</f>
        <v>2150</v>
      </c>
      <c r="M115" s="11">
        <f>'2022 NSRS (6500 Method)'!$F20</f>
        <v>4830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 t="e">
        <v>#N/A</v>
      </c>
    </row>
    <row r="116" spans="1:20" x14ac:dyDescent="0.35">
      <c r="A116" t="str">
        <f t="shared" si="10"/>
        <v>May</v>
      </c>
      <c r="B116" s="9">
        <f>DATE(2018, MONTH(DATEVALUE('[1]2019 NSRS'!$F$2&amp;" 1")), 1)</f>
        <v>43221</v>
      </c>
      <c r="C116" s="9" t="str">
        <f t="shared" si="8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2511</v>
      </c>
      <c r="L116" s="11">
        <f>'2022 NSRS (Dec 2020 Method)'!$F21</f>
        <v>1600</v>
      </c>
      <c r="M116" s="11">
        <f>'2022 NSRS (6500 Method)'!$F21</f>
        <v>4784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 t="e">
        <v>#N/A</v>
      </c>
    </row>
    <row r="117" spans="1:20" x14ac:dyDescent="0.35">
      <c r="A117" t="str">
        <f t="shared" si="10"/>
        <v>May</v>
      </c>
      <c r="B117" s="9">
        <f>DATE(2018, MONTH(DATEVALUE('[1]2019 NSRS'!$F$2&amp;" 1")), 1)</f>
        <v>43221</v>
      </c>
      <c r="C117" s="9" t="str">
        <f t="shared" si="8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2511</v>
      </c>
      <c r="L117" s="11">
        <f>'2022 NSRS (Dec 2020 Method)'!$F22</f>
        <v>1600</v>
      </c>
      <c r="M117" s="11">
        <f>'2022 NSRS (6500 Method)'!$F22</f>
        <v>4793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 t="e">
        <v>#N/A</v>
      </c>
    </row>
    <row r="118" spans="1:20" x14ac:dyDescent="0.35">
      <c r="A118" t="str">
        <f t="shared" si="10"/>
        <v>May</v>
      </c>
      <c r="B118" s="9">
        <f>DATE(2018, MONTH(DATEVALUE('[1]2019 NSRS'!$F$2&amp;" 1")), 1)</f>
        <v>43221</v>
      </c>
      <c r="C118" s="9" t="str">
        <f t="shared" si="8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2511</v>
      </c>
      <c r="L118" s="11">
        <f>'2022 NSRS (Dec 2020 Method)'!$F23</f>
        <v>1600</v>
      </c>
      <c r="M118" s="11">
        <f>'2022 NSRS (6500 Method)'!$F23</f>
        <v>4932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 t="e">
        <v>#N/A</v>
      </c>
    </row>
    <row r="119" spans="1:20" x14ac:dyDescent="0.35">
      <c r="A119" t="str">
        <f t="shared" si="10"/>
        <v>May</v>
      </c>
      <c r="B119" s="9">
        <f>DATE(2018, MONTH(DATEVALUE('[1]2019 NSRS'!$F$2&amp;" 1")), 1)</f>
        <v>43221</v>
      </c>
      <c r="C119" s="9" t="str">
        <f t="shared" si="8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2511</v>
      </c>
      <c r="L119" s="11">
        <f>'2022 NSRS (Dec 2020 Method)'!$F24</f>
        <v>1600</v>
      </c>
      <c r="M119" s="11">
        <f>'2022 NSRS (6500 Method)'!$F24</f>
        <v>4764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 t="e">
        <v>#N/A</v>
      </c>
    </row>
    <row r="120" spans="1:20" x14ac:dyDescent="0.35">
      <c r="A120" t="str">
        <f t="shared" si="10"/>
        <v>May</v>
      </c>
      <c r="B120" s="9">
        <f>DATE(2018, MONTH(DATEVALUE('[1]2019 NSRS'!$F$2&amp;" 1")), 1)</f>
        <v>43221</v>
      </c>
      <c r="C120" s="9" t="str">
        <f t="shared" si="8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2355</v>
      </c>
      <c r="L120" s="11">
        <f>'2022 NSRS (Dec 2020 Method)'!$F25</f>
        <v>1795</v>
      </c>
      <c r="M120" s="11">
        <f>'2022 NSRS (6500 Method)'!$F25</f>
        <v>4997</v>
      </c>
      <c r="N120" s="11">
        <f>'2022 NSRS (Proposed)'!$F25</f>
        <v>4150</v>
      </c>
      <c r="P120" t="s">
        <v>40</v>
      </c>
      <c r="R120" s="8"/>
      <c r="S120" s="8"/>
      <c r="T120" s="8" t="e">
        <v>#N/A</v>
      </c>
    </row>
    <row r="121" spans="1:20" x14ac:dyDescent="0.35">
      <c r="A121" t="str">
        <f t="shared" si="10"/>
        <v>May</v>
      </c>
      <c r="B121" s="9">
        <f>DATE(2018, MONTH(DATEVALUE('[1]2019 NSRS'!$F$2&amp;" 1")), 1)</f>
        <v>43221</v>
      </c>
      <c r="C121" s="9" t="str">
        <f t="shared" si="8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2355</v>
      </c>
      <c r="L121" s="11">
        <f>'2022 NSRS (Dec 2020 Method)'!$F26</f>
        <v>1795</v>
      </c>
      <c r="M121" s="11">
        <f>'2022 NSRS (6500 Method)'!$F26</f>
        <v>5065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10"/>
        <v>Jun</v>
      </c>
      <c r="B122" s="9">
        <f>DATE(2018, MONTH(DATEVALUE('[1]2019 NSRS'!$G$2&amp;" 1")), 1)</f>
        <v>43252</v>
      </c>
      <c r="C122" s="9" t="str">
        <f t="shared" si="8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2384</v>
      </c>
      <c r="L122" s="11">
        <f>'2022 NSRS (Dec 2020 Method)'!$G3</f>
        <v>1499</v>
      </c>
      <c r="M122" s="11">
        <f>'2022 NSRS (6500 Method)'!$G3</f>
        <v>4982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10"/>
        <v>Jun</v>
      </c>
      <c r="B123" s="9">
        <f>DATE(2018, MONTH(DATEVALUE('[1]2019 NSRS'!$G$2&amp;" 1")), 1)</f>
        <v>43252</v>
      </c>
      <c r="C123" s="9" t="str">
        <f t="shared" si="8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2384</v>
      </c>
      <c r="L123" s="11">
        <f>'2022 NSRS (Dec 2020 Method)'!$G4</f>
        <v>1499</v>
      </c>
      <c r="M123" s="11">
        <f>'2022 NSRS (6500 Method)'!$G4</f>
        <v>5062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10"/>
        <v>Jun</v>
      </c>
      <c r="B124" s="9">
        <f>DATE(2018, MONTH(DATEVALUE('[1]2019 NSRS'!$G$2&amp;" 1")), 1)</f>
        <v>43252</v>
      </c>
      <c r="C124" s="9" t="str">
        <f t="shared" si="8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1912</v>
      </c>
      <c r="L124" s="11">
        <f>'2022 NSRS (Dec 2020 Method)'!$G5</f>
        <v>1592</v>
      </c>
      <c r="M124" s="11">
        <f>'2022 NSRS (6500 Method)'!$G5</f>
        <v>5011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10"/>
        <v>Jun</v>
      </c>
      <c r="B125" s="9">
        <f>DATE(2018, MONTH(DATEVALUE('[1]2019 NSRS'!$G$2&amp;" 1")), 1)</f>
        <v>43252</v>
      </c>
      <c r="C125" s="9" t="str">
        <f t="shared" si="8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1912</v>
      </c>
      <c r="L125" s="11">
        <f>'2022 NSRS (Dec 2020 Method)'!$G6</f>
        <v>1592</v>
      </c>
      <c r="M125" s="11">
        <f>'2022 NSRS (6500 Method)'!$G6</f>
        <v>4963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10"/>
        <v>Jun</v>
      </c>
      <c r="B126" s="9">
        <f>DATE(2018, MONTH(DATEVALUE('[1]2019 NSRS'!$G$2&amp;" 1")), 1)</f>
        <v>43252</v>
      </c>
      <c r="C126" s="9" t="str">
        <f t="shared" si="8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1912</v>
      </c>
      <c r="L126" s="11">
        <f>'2022 NSRS (Dec 2020 Method)'!$G7</f>
        <v>1592</v>
      </c>
      <c r="M126" s="11">
        <f>'2022 NSRS (6500 Method)'!$G7</f>
        <v>4954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10"/>
        <v>Jun</v>
      </c>
      <c r="B127" s="9">
        <f>DATE(2018, MONTH(DATEVALUE('[1]2019 NSRS'!$G$2&amp;" 1")), 1)</f>
        <v>43252</v>
      </c>
      <c r="C127" s="9" t="str">
        <f t="shared" si="8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1912</v>
      </c>
      <c r="L127" s="11">
        <f>'2022 NSRS (Dec 2020 Method)'!$G8</f>
        <v>1592</v>
      </c>
      <c r="M127" s="11">
        <f>'2022 NSRS (6500 Method)'!$G8</f>
        <v>4866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10"/>
        <v>Jun</v>
      </c>
      <c r="B128" s="9">
        <f>DATE(2018, MONTH(DATEVALUE('[1]2019 NSRS'!$G$2&amp;" 1")), 1)</f>
        <v>43252</v>
      </c>
      <c r="C128" s="9" t="str">
        <f t="shared" si="8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2238</v>
      </c>
      <c r="L128" s="11">
        <f>'2022 NSRS (Dec 2020 Method)'!$G9</f>
        <v>2167</v>
      </c>
      <c r="M128" s="11">
        <f>'2022 NSRS (6500 Method)'!$G9</f>
        <v>4796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10"/>
        <v>Jun</v>
      </c>
      <c r="B129" s="9">
        <f>DATE(2018, MONTH(DATEVALUE('[1]2019 NSRS'!$G$2&amp;" 1")), 1)</f>
        <v>43252</v>
      </c>
      <c r="C129" s="9" t="str">
        <f t="shared" si="8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2238</v>
      </c>
      <c r="L129" s="11">
        <f>'2022 NSRS (Dec 2020 Method)'!$G10</f>
        <v>2167</v>
      </c>
      <c r="M129" s="11">
        <f>'2022 NSRS (6500 Method)'!$G10</f>
        <v>4824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10"/>
        <v>Jun</v>
      </c>
      <c r="B130" s="9">
        <f>DATE(2018, MONTH(DATEVALUE('[1]2019 NSRS'!$G$2&amp;" 1")), 1)</f>
        <v>43252</v>
      </c>
      <c r="C130" s="9" t="str">
        <f t="shared" si="8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ref="K130:K193" si="11">N130-L130</f>
        <v>2238</v>
      </c>
      <c r="L130" s="11">
        <f>'2022 NSRS (Dec 2020 Method)'!$G11</f>
        <v>2167</v>
      </c>
      <c r="M130" s="11">
        <f>'2022 NSRS (6500 Method)'!$G11</f>
        <v>4800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10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si="11"/>
        <v>2238</v>
      </c>
      <c r="L131" s="11">
        <f>'2022 NSRS (Dec 2020 Method)'!$G12</f>
        <v>2167</v>
      </c>
      <c r="M131" s="11">
        <f>'2022 NSRS (6500 Method)'!$G12</f>
        <v>4667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10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2682</v>
      </c>
      <c r="L132" s="11">
        <f>'2022 NSRS (Dec 2020 Method)'!$G13</f>
        <v>2071</v>
      </c>
      <c r="M132" s="11">
        <f>'2022 NSRS (6500 Method)'!$G13</f>
        <v>4605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10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2682</v>
      </c>
      <c r="L133" s="11">
        <f>'2022 NSRS (Dec 2020 Method)'!$G14</f>
        <v>2071</v>
      </c>
      <c r="M133" s="11">
        <f>'2022 NSRS (6500 Method)'!$G14</f>
        <v>4629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10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2768</v>
      </c>
      <c r="L134" s="11">
        <f>'2022 NSRS (Dec 2020 Method)'!$G15</f>
        <v>2071</v>
      </c>
      <c r="M134" s="11">
        <f>'2022 NSRS (6500 Method)'!$G15</f>
        <v>4684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10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2768</v>
      </c>
      <c r="L135" s="11">
        <f>'2022 NSRS (Dec 2020 Method)'!$G16</f>
        <v>2071</v>
      </c>
      <c r="M135" s="11">
        <f>'2022 NSRS (6500 Method)'!$G16</f>
        <v>4744</v>
      </c>
      <c r="N135" s="11">
        <f>'2022 NSRS (Proposed)'!$G16</f>
        <v>4839</v>
      </c>
    </row>
    <row r="136" spans="1:20" x14ac:dyDescent="0.35">
      <c r="A136" t="str">
        <f t="shared" si="10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1877</v>
      </c>
      <c r="L136" s="11">
        <f>'2022 NSRS (Dec 2020 Method)'!$G17</f>
        <v>2012</v>
      </c>
      <c r="M136" s="11">
        <f>'2022 NSRS (6500 Method)'!$G17</f>
        <v>4781</v>
      </c>
      <c r="N136" s="11">
        <f>'2022 NSRS (Proposed)'!$G17</f>
        <v>3889</v>
      </c>
    </row>
    <row r="137" spans="1:20" x14ac:dyDescent="0.35">
      <c r="A137" t="str">
        <f t="shared" si="10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1877</v>
      </c>
      <c r="L137" s="11">
        <f>'2022 NSRS (Dec 2020 Method)'!$G18</f>
        <v>2012</v>
      </c>
      <c r="M137" s="11">
        <f>'2022 NSRS (6500 Method)'!$G18</f>
        <v>4834</v>
      </c>
      <c r="N137" s="11">
        <f>'2022 NSRS (Proposed)'!$G18</f>
        <v>3889</v>
      </c>
    </row>
    <row r="138" spans="1:20" x14ac:dyDescent="0.35">
      <c r="A138" t="str">
        <f t="shared" si="10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1877</v>
      </c>
      <c r="L138" s="11">
        <f>'2022 NSRS (Dec 2020 Method)'!$G19</f>
        <v>2012</v>
      </c>
      <c r="M138" s="11">
        <f>'2022 NSRS (6500 Method)'!$G19</f>
        <v>4862</v>
      </c>
      <c r="N138" s="11">
        <f>'2022 NSRS (Proposed)'!$G19</f>
        <v>3889</v>
      </c>
    </row>
    <row r="139" spans="1:20" x14ac:dyDescent="0.35">
      <c r="A139" t="str">
        <f t="shared" ref="A139:A169" si="13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1877</v>
      </c>
      <c r="L139" s="11">
        <f>'2022 NSRS (Dec 2020 Method)'!$G20</f>
        <v>2012</v>
      </c>
      <c r="M139" s="11">
        <f>'2022 NSRS (6500 Method)'!$G20</f>
        <v>4867</v>
      </c>
      <c r="N139" s="11">
        <f>'2022 NSRS (Proposed)'!$G20</f>
        <v>3889</v>
      </c>
    </row>
    <row r="140" spans="1:20" x14ac:dyDescent="0.35">
      <c r="A140" t="str">
        <f t="shared" si="13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2810</v>
      </c>
      <c r="L140" s="11">
        <f>'2022 NSRS (Dec 2020 Method)'!$G21</f>
        <v>1594</v>
      </c>
      <c r="M140" s="11">
        <f>'2022 NSRS (6500 Method)'!$G21</f>
        <v>4838</v>
      </c>
      <c r="N140" s="11">
        <f>'2022 NSRS (Proposed)'!$G21</f>
        <v>4404</v>
      </c>
    </row>
    <row r="141" spans="1:20" x14ac:dyDescent="0.35">
      <c r="A141" t="str">
        <f t="shared" si="13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2810</v>
      </c>
      <c r="L141" s="11">
        <f>'2022 NSRS (Dec 2020 Method)'!$G22</f>
        <v>1594</v>
      </c>
      <c r="M141" s="11">
        <f>'2022 NSRS (6500 Method)'!$G22</f>
        <v>4887</v>
      </c>
      <c r="N141" s="11">
        <f>'2022 NSRS (Proposed)'!$G22</f>
        <v>4404</v>
      </c>
    </row>
    <row r="142" spans="1:20" x14ac:dyDescent="0.35">
      <c r="A142" t="str">
        <f t="shared" si="13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2810</v>
      </c>
      <c r="L142" s="11">
        <f>'2022 NSRS (Dec 2020 Method)'!$G23</f>
        <v>1594</v>
      </c>
      <c r="M142" s="11">
        <f>'2022 NSRS (6500 Method)'!$G23</f>
        <v>4988</v>
      </c>
      <c r="N142" s="11">
        <f>'2022 NSRS (Proposed)'!$G23</f>
        <v>4404</v>
      </c>
    </row>
    <row r="143" spans="1:20" x14ac:dyDescent="0.35">
      <c r="A143" t="str">
        <f t="shared" si="13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2810</v>
      </c>
      <c r="L143" s="11">
        <f>'2022 NSRS (Dec 2020 Method)'!$G24</f>
        <v>1594</v>
      </c>
      <c r="M143" s="11">
        <f>'2022 NSRS (6500 Method)'!$G24</f>
        <v>5010</v>
      </c>
      <c r="N143" s="11">
        <f>'2022 NSRS (Proposed)'!$G24</f>
        <v>4404</v>
      </c>
    </row>
    <row r="144" spans="1:20" x14ac:dyDescent="0.35">
      <c r="A144" t="str">
        <f t="shared" si="13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2896</v>
      </c>
      <c r="L144" s="11">
        <f>'2022 NSRS (Dec 2020 Method)'!$G25</f>
        <v>1499</v>
      </c>
      <c r="M144" s="11">
        <f>'2022 NSRS (6500 Method)'!$G25</f>
        <v>4975</v>
      </c>
      <c r="N144" s="11">
        <f>'2022 NSRS (Proposed)'!$G25</f>
        <v>4395</v>
      </c>
    </row>
    <row r="145" spans="1:14" x14ac:dyDescent="0.35">
      <c r="A145" t="str">
        <f t="shared" si="13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2896</v>
      </c>
      <c r="L145" s="11">
        <f>'2022 NSRS (Dec 2020 Method)'!$G26</f>
        <v>1499</v>
      </c>
      <c r="M145" s="11">
        <f>'2022 NSRS (6500 Method)'!$G26</f>
        <v>5053</v>
      </c>
      <c r="N145" s="11">
        <f>'2022 NSRS (Proposed)'!$G26</f>
        <v>4395</v>
      </c>
    </row>
    <row r="146" spans="1:14" x14ac:dyDescent="0.35">
      <c r="A146" t="str">
        <f t="shared" si="13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NSRS'!$I3</f>
        <v>3835</v>
      </c>
      <c r="H146" s="4">
        <f>'2021 NSRS'!$H3</f>
        <v>1110</v>
      </c>
      <c r="I146" s="4"/>
      <c r="J146" s="4"/>
      <c r="K146" s="4">
        <f t="shared" si="11"/>
        <v>2065</v>
      </c>
      <c r="L146" s="11">
        <f>'2022 NSRS (Dec 2020 Method)'!$H3</f>
        <v>1358</v>
      </c>
      <c r="M146" s="11">
        <f>'2022 NSRS (6500 Method)'!$H3</f>
        <v>5040</v>
      </c>
      <c r="N146" s="11">
        <f>'2022 NSRS (Proposed)'!$H3</f>
        <v>3423</v>
      </c>
    </row>
    <row r="147" spans="1:14" x14ac:dyDescent="0.35">
      <c r="A147" t="str">
        <f t="shared" si="13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NSRS'!$I4</f>
        <v>3876</v>
      </c>
      <c r="H147" s="4">
        <f>'2021 NSRS'!$H4</f>
        <v>1110</v>
      </c>
      <c r="I147" s="4"/>
      <c r="J147" s="4"/>
      <c r="K147" s="4">
        <f t="shared" si="11"/>
        <v>2065</v>
      </c>
      <c r="L147" s="11">
        <f>'2022 NSRS (Dec 2020 Method)'!$H4</f>
        <v>1358</v>
      </c>
      <c r="M147" s="11">
        <f>'2022 NSRS (6500 Method)'!$H4</f>
        <v>5081</v>
      </c>
      <c r="N147" s="11">
        <f>'2022 NSRS (Proposed)'!$H4</f>
        <v>3423</v>
      </c>
    </row>
    <row r="148" spans="1:14" x14ac:dyDescent="0.35">
      <c r="A148" t="str">
        <f t="shared" si="13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NSRS'!$I5</f>
        <v>3789</v>
      </c>
      <c r="H148" s="4">
        <f>'2021 NSRS'!$H5</f>
        <v>1245</v>
      </c>
      <c r="I148" s="4"/>
      <c r="J148" s="4"/>
      <c r="K148" s="4">
        <f t="shared" si="11"/>
        <v>1945</v>
      </c>
      <c r="L148" s="11">
        <f>'2022 NSRS (Dec 2020 Method)'!$H5</f>
        <v>1369</v>
      </c>
      <c r="M148" s="11">
        <f>'2022 NSRS (6500 Method)'!$H5</f>
        <v>5057</v>
      </c>
      <c r="N148" s="11">
        <f>'2022 NSRS (Proposed)'!$H5</f>
        <v>3314</v>
      </c>
    </row>
    <row r="149" spans="1:14" x14ac:dyDescent="0.35">
      <c r="A149" t="str">
        <f t="shared" si="13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NSRS'!$I6</f>
        <v>3756</v>
      </c>
      <c r="H149" s="4">
        <f>'2021 NSRS'!$H6</f>
        <v>1245</v>
      </c>
      <c r="I149" s="4"/>
      <c r="J149" s="4"/>
      <c r="K149" s="4">
        <f t="shared" si="11"/>
        <v>1945</v>
      </c>
      <c r="L149" s="11">
        <f>'2022 NSRS (Dec 2020 Method)'!$H6</f>
        <v>1369</v>
      </c>
      <c r="M149" s="11">
        <f>'2022 NSRS (6500 Method)'!$H6</f>
        <v>5021</v>
      </c>
      <c r="N149" s="11">
        <f>'2022 NSRS (Proposed)'!$H6</f>
        <v>3314</v>
      </c>
    </row>
    <row r="150" spans="1:14" x14ac:dyDescent="0.35">
      <c r="A150" t="str">
        <f t="shared" si="13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NSRS'!$I7</f>
        <v>3712</v>
      </c>
      <c r="H150" s="4">
        <f>'2021 NSRS'!$H7</f>
        <v>1245</v>
      </c>
      <c r="I150" s="4"/>
      <c r="J150" s="4"/>
      <c r="K150" s="4">
        <f t="shared" si="11"/>
        <v>1945</v>
      </c>
      <c r="L150" s="11">
        <f>'2022 NSRS (Dec 2020 Method)'!$H7</f>
        <v>1369</v>
      </c>
      <c r="M150" s="11">
        <f>'2022 NSRS (6500 Method)'!$H7</f>
        <v>4976</v>
      </c>
      <c r="N150" s="11">
        <f>'2022 NSRS (Proposed)'!$H7</f>
        <v>3314</v>
      </c>
    </row>
    <row r="151" spans="1:14" x14ac:dyDescent="0.35">
      <c r="A151" t="str">
        <f t="shared" si="13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NSRS'!$I8</f>
        <v>3631</v>
      </c>
      <c r="H151" s="4">
        <f>'2021 NSRS'!$H8</f>
        <v>1245</v>
      </c>
      <c r="I151" s="4"/>
      <c r="J151" s="4"/>
      <c r="K151" s="4">
        <f t="shared" si="11"/>
        <v>1945</v>
      </c>
      <c r="L151" s="11">
        <f>'2022 NSRS (Dec 2020 Method)'!$H8</f>
        <v>1369</v>
      </c>
      <c r="M151" s="11">
        <f>'2022 NSRS (6500 Method)'!$H8</f>
        <v>4909</v>
      </c>
      <c r="N151" s="11">
        <f>'2022 NSRS (Proposed)'!$H8</f>
        <v>3314</v>
      </c>
    </row>
    <row r="152" spans="1:14" x14ac:dyDescent="0.35">
      <c r="A152" t="str">
        <f t="shared" si="13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NSRS'!$I9</f>
        <v>3676</v>
      </c>
      <c r="H152" s="4">
        <f>'2021 NSRS'!$H9</f>
        <v>1577</v>
      </c>
      <c r="I152" s="4"/>
      <c r="J152" s="4"/>
      <c r="K152" s="4">
        <f t="shared" si="11"/>
        <v>1727</v>
      </c>
      <c r="L152" s="11">
        <f>'2022 NSRS (Dec 2020 Method)'!$H9</f>
        <v>2356</v>
      </c>
      <c r="M152" s="11">
        <f>'2022 NSRS (6500 Method)'!$H9</f>
        <v>4840</v>
      </c>
      <c r="N152" s="11">
        <f>'2022 NSRS (Proposed)'!$H9</f>
        <v>4083</v>
      </c>
    </row>
    <row r="153" spans="1:14" x14ac:dyDescent="0.35">
      <c r="A153" t="str">
        <f t="shared" si="13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NSRS'!$I10</f>
        <v>3661</v>
      </c>
      <c r="H153" s="4">
        <f>'2021 NSRS'!$H10</f>
        <v>1577</v>
      </c>
      <c r="I153" s="4"/>
      <c r="J153" s="4"/>
      <c r="K153" s="4">
        <f t="shared" si="11"/>
        <v>1727</v>
      </c>
      <c r="L153" s="11">
        <f>'2022 NSRS (Dec 2020 Method)'!$H10</f>
        <v>2356</v>
      </c>
      <c r="M153" s="11">
        <f>'2022 NSRS (6500 Method)'!$H10</f>
        <v>4879</v>
      </c>
      <c r="N153" s="11">
        <f>'2022 NSRS (Proposed)'!$H10</f>
        <v>4083</v>
      </c>
    </row>
    <row r="154" spans="1:14" x14ac:dyDescent="0.35">
      <c r="A154" t="str">
        <f t="shared" si="13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NSRS'!$I11</f>
        <v>3609</v>
      </c>
      <c r="H154" s="4">
        <f>'2021 NSRS'!$H11</f>
        <v>1577</v>
      </c>
      <c r="I154" s="4"/>
      <c r="J154" s="4"/>
      <c r="K154" s="4">
        <f t="shared" si="11"/>
        <v>1727</v>
      </c>
      <c r="L154" s="11">
        <f>'2022 NSRS (Dec 2020 Method)'!$H11</f>
        <v>2356</v>
      </c>
      <c r="M154" s="11">
        <f>'2022 NSRS (6500 Method)'!$H11</f>
        <v>4853</v>
      </c>
      <c r="N154" s="11">
        <f>'2022 NSRS (Proposed)'!$H11</f>
        <v>4083</v>
      </c>
    </row>
    <row r="155" spans="1:14" x14ac:dyDescent="0.35">
      <c r="A155" t="str">
        <f t="shared" si="13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NSRS'!$I12</f>
        <v>3521</v>
      </c>
      <c r="H155" s="4">
        <f>'2021 NSRS'!$H12</f>
        <v>1577</v>
      </c>
      <c r="I155" s="4"/>
      <c r="J155" s="4"/>
      <c r="K155" s="4">
        <f t="shared" si="11"/>
        <v>1727</v>
      </c>
      <c r="L155" s="11">
        <f>'2022 NSRS (Dec 2020 Method)'!$H12</f>
        <v>2356</v>
      </c>
      <c r="M155" s="11">
        <f>'2022 NSRS (6500 Method)'!$H12</f>
        <v>4664</v>
      </c>
      <c r="N155" s="11">
        <f>'2022 NSRS (Proposed)'!$H12</f>
        <v>4083</v>
      </c>
    </row>
    <row r="156" spans="1:14" x14ac:dyDescent="0.35">
      <c r="A156" t="str">
        <f t="shared" si="13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NSRS'!$I13</f>
        <v>3628</v>
      </c>
      <c r="H156" s="4">
        <f>'2021 NSRS'!$H13</f>
        <v>1599</v>
      </c>
      <c r="I156" s="4"/>
      <c r="J156" s="4"/>
      <c r="K156" s="4">
        <f t="shared" si="11"/>
        <v>2615</v>
      </c>
      <c r="L156" s="11">
        <f>'2022 NSRS (Dec 2020 Method)'!$H13</f>
        <v>1658</v>
      </c>
      <c r="M156" s="11">
        <f>'2022 NSRS (6500 Method)'!$H13</f>
        <v>4614</v>
      </c>
      <c r="N156" s="11">
        <f>'2022 NSRS (Proposed)'!$H13</f>
        <v>4273</v>
      </c>
    </row>
    <row r="157" spans="1:14" x14ac:dyDescent="0.35">
      <c r="A157" t="str">
        <f t="shared" si="13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NSRS'!$I14</f>
        <v>3631</v>
      </c>
      <c r="H157" s="4">
        <f>'2021 NSRS'!$H14</f>
        <v>1599</v>
      </c>
      <c r="I157" s="4"/>
      <c r="J157" s="4"/>
      <c r="K157" s="4">
        <f t="shared" si="11"/>
        <v>2615</v>
      </c>
      <c r="L157" s="11">
        <f>'2022 NSRS (Dec 2020 Method)'!$H14</f>
        <v>1658</v>
      </c>
      <c r="M157" s="11">
        <f>'2022 NSRS (6500 Method)'!$H14</f>
        <v>4605</v>
      </c>
      <c r="N157" s="11">
        <f>'2022 NSRS (Proposed)'!$H14</f>
        <v>4273</v>
      </c>
    </row>
    <row r="158" spans="1:14" x14ac:dyDescent="0.35">
      <c r="A158" t="str">
        <f t="shared" si="13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NSRS'!$I15</f>
        <v>3709</v>
      </c>
      <c r="H158" s="4">
        <f>'2021 NSRS'!$H15</f>
        <v>1599</v>
      </c>
      <c r="I158" s="4"/>
      <c r="J158" s="4"/>
      <c r="K158" s="4">
        <f t="shared" si="11"/>
        <v>2635</v>
      </c>
      <c r="L158" s="11">
        <f>'2022 NSRS (Dec 2020 Method)'!$H15</f>
        <v>1658</v>
      </c>
      <c r="M158" s="11">
        <f>'2022 NSRS (6500 Method)'!$H15</f>
        <v>4690</v>
      </c>
      <c r="N158" s="11">
        <f>'2022 NSRS (Proposed)'!$H15</f>
        <v>4293</v>
      </c>
    </row>
    <row r="159" spans="1:14" x14ac:dyDescent="0.35">
      <c r="A159" t="str">
        <f t="shared" si="13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NSRS'!$I16</f>
        <v>3753</v>
      </c>
      <c r="H159" s="4">
        <f>'2021 NSRS'!$H16</f>
        <v>1599</v>
      </c>
      <c r="I159" s="4"/>
      <c r="J159" s="4"/>
      <c r="K159" s="4">
        <f t="shared" si="11"/>
        <v>2635</v>
      </c>
      <c r="L159" s="11">
        <f>'2022 NSRS (Dec 2020 Method)'!$H16</f>
        <v>1658</v>
      </c>
      <c r="M159" s="11">
        <f>'2022 NSRS (6500 Method)'!$H16</f>
        <v>4738</v>
      </c>
      <c r="N159" s="11">
        <f>'2022 NSRS (Proposed)'!$H16</f>
        <v>4293</v>
      </c>
    </row>
    <row r="160" spans="1:14" x14ac:dyDescent="0.35">
      <c r="A160" t="str">
        <f t="shared" si="13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NSRS'!$I17</f>
        <v>3328</v>
      </c>
      <c r="H160" s="4">
        <f>'2021 NSRS'!$H17</f>
        <v>1406</v>
      </c>
      <c r="I160" s="4"/>
      <c r="J160" s="4"/>
      <c r="K160" s="4">
        <f t="shared" si="11"/>
        <v>1961</v>
      </c>
      <c r="L160" s="11">
        <f>'2022 NSRS (Dec 2020 Method)'!$H17</f>
        <v>1540</v>
      </c>
      <c r="M160" s="11">
        <f>'2022 NSRS (6500 Method)'!$H17</f>
        <v>4799</v>
      </c>
      <c r="N160" s="11">
        <f>'2022 NSRS (Proposed)'!$H17</f>
        <v>3501</v>
      </c>
    </row>
    <row r="161" spans="1:14" x14ac:dyDescent="0.35">
      <c r="A161" t="str">
        <f t="shared" si="13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NSRS'!$I18</f>
        <v>3382</v>
      </c>
      <c r="H161" s="4">
        <f>'2021 NSRS'!$H18</f>
        <v>1406</v>
      </c>
      <c r="I161" s="4"/>
      <c r="J161" s="4"/>
      <c r="K161" s="4">
        <f t="shared" si="11"/>
        <v>1961</v>
      </c>
      <c r="L161" s="11">
        <f>'2022 NSRS (Dec 2020 Method)'!$H18</f>
        <v>1540</v>
      </c>
      <c r="M161" s="11">
        <f>'2022 NSRS (6500 Method)'!$H18</f>
        <v>4827</v>
      </c>
      <c r="N161" s="11">
        <f>'2022 NSRS (Proposed)'!$H18</f>
        <v>3501</v>
      </c>
    </row>
    <row r="162" spans="1:14" x14ac:dyDescent="0.35">
      <c r="A162" t="str">
        <f t="shared" si="13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NSRS'!$I19</f>
        <v>3405</v>
      </c>
      <c r="H162" s="4">
        <f>'2021 NSRS'!$H19</f>
        <v>1406</v>
      </c>
      <c r="I162" s="4"/>
      <c r="J162" s="4"/>
      <c r="K162" s="4">
        <f t="shared" si="11"/>
        <v>1961</v>
      </c>
      <c r="L162" s="11">
        <f>'2022 NSRS (Dec 2020 Method)'!$H19</f>
        <v>1540</v>
      </c>
      <c r="M162" s="11">
        <f>'2022 NSRS (6500 Method)'!$H19</f>
        <v>4847</v>
      </c>
      <c r="N162" s="11">
        <f>'2022 NSRS (Proposed)'!$H19</f>
        <v>3501</v>
      </c>
    </row>
    <row r="163" spans="1:14" x14ac:dyDescent="0.35">
      <c r="A163" t="str">
        <f t="shared" si="13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NSRS'!$I20</f>
        <v>3411</v>
      </c>
      <c r="H163" s="4">
        <f>'2021 NSRS'!$H20</f>
        <v>1406</v>
      </c>
      <c r="I163" s="4"/>
      <c r="J163" s="4"/>
      <c r="K163" s="4">
        <f t="shared" si="11"/>
        <v>1961</v>
      </c>
      <c r="L163" s="11">
        <f>'2022 NSRS (Dec 2020 Method)'!$H20</f>
        <v>1540</v>
      </c>
      <c r="M163" s="11">
        <f>'2022 NSRS (6500 Method)'!$H20</f>
        <v>4857</v>
      </c>
      <c r="N163" s="11">
        <f>'2022 NSRS (Proposed)'!$H20</f>
        <v>3501</v>
      </c>
    </row>
    <row r="164" spans="1:14" x14ac:dyDescent="0.35">
      <c r="A164" t="str">
        <f t="shared" si="13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NSRS'!$I21</f>
        <v>3461</v>
      </c>
      <c r="H164" s="4">
        <f>'2021 NSRS'!$H21</f>
        <v>1276</v>
      </c>
      <c r="I164" s="4"/>
      <c r="J164" s="4"/>
      <c r="K164" s="4">
        <f t="shared" si="11"/>
        <v>2434</v>
      </c>
      <c r="L164" s="11">
        <f>'2022 NSRS (Dec 2020 Method)'!$H21</f>
        <v>1299</v>
      </c>
      <c r="M164" s="11">
        <f>'2022 NSRS (6500 Method)'!$H21</f>
        <v>4926</v>
      </c>
      <c r="N164" s="11">
        <f>'2022 NSRS (Proposed)'!$H21</f>
        <v>3733</v>
      </c>
    </row>
    <row r="165" spans="1:14" x14ac:dyDescent="0.35">
      <c r="A165" t="str">
        <f t="shared" si="13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NSRS'!$I22</f>
        <v>3501</v>
      </c>
      <c r="H165" s="4">
        <f>'2021 NSRS'!$H22</f>
        <v>1276</v>
      </c>
      <c r="I165" s="4"/>
      <c r="J165" s="4"/>
      <c r="K165" s="4">
        <f t="shared" si="11"/>
        <v>2434</v>
      </c>
      <c r="L165" s="11">
        <f>'2022 NSRS (Dec 2020 Method)'!$H22</f>
        <v>1299</v>
      </c>
      <c r="M165" s="11">
        <f>'2022 NSRS (6500 Method)'!$H22</f>
        <v>4883</v>
      </c>
      <c r="N165" s="11">
        <f>'2022 NSRS (Proposed)'!$H22</f>
        <v>3733</v>
      </c>
    </row>
    <row r="166" spans="1:14" x14ac:dyDescent="0.35">
      <c r="A166" t="str">
        <f t="shared" si="13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NSRS'!$I23</f>
        <v>3484</v>
      </c>
      <c r="H166" s="4">
        <f>'2021 NSRS'!$H23</f>
        <v>1276</v>
      </c>
      <c r="I166" s="4"/>
      <c r="J166" s="4"/>
      <c r="K166" s="4">
        <f t="shared" si="11"/>
        <v>2434</v>
      </c>
      <c r="L166" s="11">
        <f>'2022 NSRS (Dec 2020 Method)'!$H23</f>
        <v>1299</v>
      </c>
      <c r="M166" s="11">
        <f>'2022 NSRS (6500 Method)'!$H23</f>
        <v>4931</v>
      </c>
      <c r="N166" s="11">
        <f>'2022 NSRS (Proposed)'!$H23</f>
        <v>3733</v>
      </c>
    </row>
    <row r="167" spans="1:14" x14ac:dyDescent="0.35">
      <c r="A167" t="str">
        <f t="shared" si="13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NSRS'!$I24</f>
        <v>3552</v>
      </c>
      <c r="H167" s="4">
        <f>'2021 NSRS'!$H24</f>
        <v>1276</v>
      </c>
      <c r="I167" s="4"/>
      <c r="J167" s="4"/>
      <c r="K167" s="4">
        <f t="shared" si="11"/>
        <v>2434</v>
      </c>
      <c r="L167" s="11">
        <f>'2022 NSRS (Dec 2020 Method)'!$H24</f>
        <v>1299</v>
      </c>
      <c r="M167" s="11">
        <f>'2022 NSRS (6500 Method)'!$H24</f>
        <v>5113</v>
      </c>
      <c r="N167" s="11">
        <f>'2022 NSRS (Proposed)'!$H24</f>
        <v>3733</v>
      </c>
    </row>
    <row r="168" spans="1:14" x14ac:dyDescent="0.35">
      <c r="A168" t="str">
        <f t="shared" si="13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NSRS'!$I25</f>
        <v>3813</v>
      </c>
      <c r="H168" s="4">
        <f>'2021 NSRS'!$H25</f>
        <v>1110</v>
      </c>
      <c r="I168" s="4"/>
      <c r="J168" s="4"/>
      <c r="K168" s="4">
        <f t="shared" si="11"/>
        <v>2387</v>
      </c>
      <c r="L168" s="11">
        <f>'2022 NSRS (Dec 2020 Method)'!$H25</f>
        <v>1358</v>
      </c>
      <c r="M168" s="11">
        <f>'2022 NSRS (6500 Method)'!$H25</f>
        <v>5055</v>
      </c>
      <c r="N168" s="11">
        <f>'2022 NSRS (Proposed)'!$H25</f>
        <v>3745</v>
      </c>
    </row>
    <row r="169" spans="1:14" x14ac:dyDescent="0.35">
      <c r="A169" t="str">
        <f t="shared" si="13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NSRS'!$I26</f>
        <v>3922</v>
      </c>
      <c r="H169" s="4">
        <f>'2021 NSRS'!$H26</f>
        <v>1110</v>
      </c>
      <c r="I169" s="4"/>
      <c r="J169" s="4"/>
      <c r="K169" s="4">
        <f t="shared" si="11"/>
        <v>2387</v>
      </c>
      <c r="L169" s="11">
        <f>'2022 NSRS (Dec 2020 Method)'!$H26</f>
        <v>1358</v>
      </c>
      <c r="M169" s="11">
        <f>'2022 NSRS (6500 Method)'!$H26</f>
        <v>5138</v>
      </c>
      <c r="N169" s="11">
        <f>'2022 NSRS (Proposed)'!$H26</f>
        <v>3745</v>
      </c>
    </row>
    <row r="170" spans="1:14" x14ac:dyDescent="0.35">
      <c r="A170" t="str">
        <f t="shared" ref="A170:A194" si="14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NSRS'!$J3</f>
        <v>3817</v>
      </c>
      <c r="H170" s="4">
        <f>'2021 NSRS'!$J3</f>
        <v>3817</v>
      </c>
      <c r="I170" s="4"/>
      <c r="J170" s="4"/>
      <c r="K170" s="4" t="e">
        <f t="shared" si="11"/>
        <v>#N/A</v>
      </c>
      <c r="L170" s="11">
        <f>'2022 NSRS (Dec 2020 Method)'!$I3</f>
        <v>0</v>
      </c>
      <c r="M170" s="11" t="e">
        <f>'2022 NSRS (6500 Method)'!$I3</f>
        <v>#N/A</v>
      </c>
      <c r="N170" s="11" t="e">
        <f>'2022 NSRS (Proposed)'!$I3</f>
        <v>#N/A</v>
      </c>
    </row>
    <row r="171" spans="1:14" x14ac:dyDescent="0.35">
      <c r="A171" t="str">
        <f t="shared" si="14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NSRS'!$J4</f>
        <v>3923</v>
      </c>
      <c r="H171" s="4">
        <f>'2021 NSRS'!$J4</f>
        <v>3923</v>
      </c>
      <c r="I171" s="4"/>
      <c r="J171" s="4"/>
      <c r="K171" s="4" t="e">
        <f t="shared" si="11"/>
        <v>#N/A</v>
      </c>
      <c r="L171" s="11">
        <f>'2022 NSRS (Dec 2020 Method)'!$I4</f>
        <v>0</v>
      </c>
      <c r="M171" s="11" t="e">
        <f>'2022 NSRS (6500 Method)'!$I4</f>
        <v>#N/A</v>
      </c>
      <c r="N171" s="11" t="e">
        <f>'2022 NSRS (Proposed)'!$I4</f>
        <v>#N/A</v>
      </c>
    </row>
    <row r="172" spans="1:14" x14ac:dyDescent="0.35">
      <c r="A172" t="str">
        <f t="shared" si="14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NSRS'!$J5</f>
        <v>3891</v>
      </c>
      <c r="H172" s="4">
        <f>'2021 NSRS'!$J5</f>
        <v>3891</v>
      </c>
      <c r="I172" s="4"/>
      <c r="J172" s="4"/>
      <c r="K172" s="4" t="e">
        <f t="shared" si="11"/>
        <v>#N/A</v>
      </c>
      <c r="L172" s="11">
        <f>'2022 NSRS (Dec 2020 Method)'!$I5</f>
        <v>0</v>
      </c>
      <c r="M172" s="11" t="e">
        <f>'2022 NSRS (6500 Method)'!$I5</f>
        <v>#N/A</v>
      </c>
      <c r="N172" s="11" t="e">
        <f>'2022 NSRS (Proposed)'!$I5</f>
        <v>#N/A</v>
      </c>
    </row>
    <row r="173" spans="1:14" x14ac:dyDescent="0.35">
      <c r="A173" t="str">
        <f t="shared" si="14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NSRS'!$J6</f>
        <v>3838</v>
      </c>
      <c r="H173" s="4">
        <f>'2021 NSRS'!$J6</f>
        <v>3838</v>
      </c>
      <c r="I173" s="4"/>
      <c r="J173" s="4"/>
      <c r="K173" s="4" t="e">
        <f t="shared" si="11"/>
        <v>#N/A</v>
      </c>
      <c r="L173" s="11">
        <f>'2022 NSRS (Dec 2020 Method)'!$I6</f>
        <v>0</v>
      </c>
      <c r="M173" s="11" t="e">
        <f>'2022 NSRS (6500 Method)'!$I6</f>
        <v>#N/A</v>
      </c>
      <c r="N173" s="11" t="e">
        <f>'2022 NSRS (Proposed)'!$I6</f>
        <v>#N/A</v>
      </c>
    </row>
    <row r="174" spans="1:14" x14ac:dyDescent="0.35">
      <c r="A174" t="str">
        <f t="shared" si="14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NSRS'!$J7</f>
        <v>3792</v>
      </c>
      <c r="H174" s="4">
        <f>'2021 NSRS'!$J7</f>
        <v>3792</v>
      </c>
      <c r="I174" s="4"/>
      <c r="J174" s="4"/>
      <c r="K174" s="4" t="e">
        <f t="shared" si="11"/>
        <v>#N/A</v>
      </c>
      <c r="L174" s="11">
        <f>'2022 NSRS (Dec 2020 Method)'!$I7</f>
        <v>0</v>
      </c>
      <c r="M174" s="11" t="e">
        <f>'2022 NSRS (6500 Method)'!$I7</f>
        <v>#N/A</v>
      </c>
      <c r="N174" s="11" t="e">
        <f>'2022 NSRS (Proposed)'!$I7</f>
        <v>#N/A</v>
      </c>
    </row>
    <row r="175" spans="1:14" x14ac:dyDescent="0.35">
      <c r="A175" t="str">
        <f t="shared" si="14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NSRS'!$J8</f>
        <v>3656</v>
      </c>
      <c r="H175" s="4">
        <f>'2021 NSRS'!$J8</f>
        <v>3656</v>
      </c>
      <c r="I175" s="4"/>
      <c r="J175" s="4"/>
      <c r="K175" s="4" t="e">
        <f t="shared" si="11"/>
        <v>#N/A</v>
      </c>
      <c r="L175" s="11">
        <f>'2022 NSRS (Dec 2020 Method)'!$I8</f>
        <v>0</v>
      </c>
      <c r="M175" s="11" t="e">
        <f>'2022 NSRS (6500 Method)'!$I8</f>
        <v>#N/A</v>
      </c>
      <c r="N175" s="11" t="e">
        <f>'2022 NSRS (Proposed)'!$I8</f>
        <v>#N/A</v>
      </c>
    </row>
    <row r="176" spans="1:14" x14ac:dyDescent="0.35">
      <c r="A176" t="str">
        <f t="shared" si="14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NSRS'!$J9</f>
        <v>3646</v>
      </c>
      <c r="H176" s="4">
        <f>'2021 NSRS'!$J9</f>
        <v>3646</v>
      </c>
      <c r="I176" s="4"/>
      <c r="J176" s="4"/>
      <c r="K176" s="4" t="e">
        <f t="shared" si="11"/>
        <v>#N/A</v>
      </c>
      <c r="L176" s="11">
        <f>'2022 NSRS (Dec 2020 Method)'!$I9</f>
        <v>0</v>
      </c>
      <c r="M176" s="11" t="e">
        <f>'2022 NSRS (6500 Method)'!$I9</f>
        <v>#N/A</v>
      </c>
      <c r="N176" s="11" t="e">
        <f>'2022 NSRS (Proposed)'!$I9</f>
        <v>#N/A</v>
      </c>
    </row>
    <row r="177" spans="1:14" x14ac:dyDescent="0.35">
      <c r="A177" t="str">
        <f t="shared" si="14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NSRS'!$J10</f>
        <v>3756</v>
      </c>
      <c r="H177" s="4">
        <f>'2021 NSRS'!$J10</f>
        <v>3756</v>
      </c>
      <c r="I177" s="4"/>
      <c r="J177" s="4"/>
      <c r="K177" s="4" t="e">
        <f t="shared" si="11"/>
        <v>#N/A</v>
      </c>
      <c r="L177" s="11">
        <f>'2022 NSRS (Dec 2020 Method)'!$I10</f>
        <v>0</v>
      </c>
      <c r="M177" s="11" t="e">
        <f>'2022 NSRS (6500 Method)'!$I10</f>
        <v>#N/A</v>
      </c>
      <c r="N177" s="11" t="e">
        <f>'2022 NSRS (Proposed)'!$I10</f>
        <v>#N/A</v>
      </c>
    </row>
    <row r="178" spans="1:14" x14ac:dyDescent="0.35">
      <c r="A178" t="str">
        <f t="shared" si="14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NSRS'!$J11</f>
        <v>3684</v>
      </c>
      <c r="H178" s="4">
        <f>'2021 NSRS'!$J11</f>
        <v>3684</v>
      </c>
      <c r="I178" s="4"/>
      <c r="J178" s="4"/>
      <c r="K178" s="4" t="e">
        <f t="shared" si="11"/>
        <v>#N/A</v>
      </c>
      <c r="L178" s="11">
        <f>'2022 NSRS (Dec 2020 Method)'!$I11</f>
        <v>0</v>
      </c>
      <c r="M178" s="11" t="e">
        <f>'2022 NSRS (6500 Method)'!$I11</f>
        <v>#N/A</v>
      </c>
      <c r="N178" s="11" t="e">
        <f>'2022 NSRS (Proposed)'!$I11</f>
        <v>#N/A</v>
      </c>
    </row>
    <row r="179" spans="1:14" x14ac:dyDescent="0.35">
      <c r="A179" t="str">
        <f t="shared" si="14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NSRS'!$J12</f>
        <v>3615</v>
      </c>
      <c r="H179" s="4">
        <f>'2021 NSRS'!$J12</f>
        <v>3615</v>
      </c>
      <c r="I179" s="4"/>
      <c r="J179" s="4"/>
      <c r="K179" s="4" t="e">
        <f t="shared" si="11"/>
        <v>#N/A</v>
      </c>
      <c r="L179" s="11">
        <f>'2022 NSRS (Dec 2020 Method)'!$I12</f>
        <v>0</v>
      </c>
      <c r="M179" s="11" t="e">
        <f>'2022 NSRS (6500 Method)'!$I12</f>
        <v>#N/A</v>
      </c>
      <c r="N179" s="11" t="e">
        <f>'2022 NSRS (Proposed)'!$I12</f>
        <v>#N/A</v>
      </c>
    </row>
    <row r="180" spans="1:14" x14ac:dyDescent="0.35">
      <c r="A180" t="str">
        <f t="shared" si="14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NSRS'!$J13</f>
        <v>3582</v>
      </c>
      <c r="H180" s="4">
        <f>'2021 NSRS'!$J13</f>
        <v>3582</v>
      </c>
      <c r="I180" s="4"/>
      <c r="J180" s="4"/>
      <c r="K180" s="4" t="e">
        <f t="shared" si="11"/>
        <v>#N/A</v>
      </c>
      <c r="L180" s="11">
        <f>'2022 NSRS (Dec 2020 Method)'!$I13</f>
        <v>0</v>
      </c>
      <c r="M180" s="11" t="e">
        <f>'2022 NSRS (6500 Method)'!$I13</f>
        <v>#N/A</v>
      </c>
      <c r="N180" s="11" t="e">
        <f>'2022 NSRS (Proposed)'!$I13</f>
        <v>#N/A</v>
      </c>
    </row>
    <row r="181" spans="1:14" x14ac:dyDescent="0.35">
      <c r="A181" t="str">
        <f t="shared" si="14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NSRS'!$J14</f>
        <v>3607</v>
      </c>
      <c r="H181" s="4">
        <f>'2021 NSRS'!$J14</f>
        <v>3607</v>
      </c>
      <c r="I181" s="4"/>
      <c r="J181" s="4"/>
      <c r="K181" s="4" t="e">
        <f t="shared" si="11"/>
        <v>#N/A</v>
      </c>
      <c r="L181" s="11">
        <f>'2022 NSRS (Dec 2020 Method)'!$I14</f>
        <v>0</v>
      </c>
      <c r="M181" s="11" t="e">
        <f>'2022 NSRS (6500 Method)'!$I14</f>
        <v>#N/A</v>
      </c>
      <c r="N181" s="11" t="e">
        <f>'2022 NSRS (Proposed)'!$I14</f>
        <v>#N/A</v>
      </c>
    </row>
    <row r="182" spans="1:14" x14ac:dyDescent="0.35">
      <c r="A182" t="str">
        <f t="shared" si="14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NSRS'!$J15</f>
        <v>3679</v>
      </c>
      <c r="H182" s="4">
        <f>'2021 NSRS'!$J15</f>
        <v>3679</v>
      </c>
      <c r="I182" s="4"/>
      <c r="J182" s="4"/>
      <c r="K182" s="4" t="e">
        <f t="shared" si="11"/>
        <v>#N/A</v>
      </c>
      <c r="L182" s="11">
        <f>'2022 NSRS (Dec 2020 Method)'!$I15</f>
        <v>0</v>
      </c>
      <c r="M182" s="11" t="e">
        <f>'2022 NSRS (6500 Method)'!$I15</f>
        <v>#N/A</v>
      </c>
      <c r="N182" s="11" t="e">
        <f>'2022 NSRS (Proposed)'!$I15</f>
        <v>#N/A</v>
      </c>
    </row>
    <row r="183" spans="1:14" x14ac:dyDescent="0.35">
      <c r="A183" t="str">
        <f t="shared" si="14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NSRS'!$J16</f>
        <v>3733</v>
      </c>
      <c r="H183" s="4">
        <f>'2021 NSRS'!$J16</f>
        <v>3733</v>
      </c>
      <c r="I183" s="4"/>
      <c r="J183" s="4"/>
      <c r="K183" s="4" t="e">
        <f t="shared" si="11"/>
        <v>#N/A</v>
      </c>
      <c r="L183" s="11">
        <f>'2022 NSRS (Dec 2020 Method)'!$I16</f>
        <v>0</v>
      </c>
      <c r="M183" s="11" t="e">
        <f>'2022 NSRS (6500 Method)'!$I16</f>
        <v>#N/A</v>
      </c>
      <c r="N183" s="11" t="e">
        <f>'2022 NSRS (Proposed)'!$I16</f>
        <v>#N/A</v>
      </c>
    </row>
    <row r="184" spans="1:14" x14ac:dyDescent="0.35">
      <c r="A184" t="str">
        <f t="shared" si="14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NSRS'!$J17</f>
        <v>3266</v>
      </c>
      <c r="H184" s="4">
        <f>'2021 NSRS'!$J17</f>
        <v>3266</v>
      </c>
      <c r="I184" s="4"/>
      <c r="J184" s="4"/>
      <c r="K184" s="4" t="e">
        <f t="shared" si="11"/>
        <v>#N/A</v>
      </c>
      <c r="L184" s="11">
        <f>'2022 NSRS (Dec 2020 Method)'!$I17</f>
        <v>0</v>
      </c>
      <c r="M184" s="11" t="e">
        <f>'2022 NSRS (6500 Method)'!$I17</f>
        <v>#N/A</v>
      </c>
      <c r="N184" s="11" t="e">
        <f>'2022 NSRS (Proposed)'!$I17</f>
        <v>#N/A</v>
      </c>
    </row>
    <row r="185" spans="1:14" x14ac:dyDescent="0.35">
      <c r="A185" t="str">
        <f t="shared" si="14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NSRS'!$J18</f>
        <v>3343</v>
      </c>
      <c r="H185" s="4">
        <f>'2021 NSRS'!$J18</f>
        <v>3343</v>
      </c>
      <c r="I185" s="4"/>
      <c r="J185" s="4"/>
      <c r="K185" s="4" t="e">
        <f t="shared" si="11"/>
        <v>#N/A</v>
      </c>
      <c r="L185" s="11">
        <f>'2022 NSRS (Dec 2020 Method)'!$I18</f>
        <v>0</v>
      </c>
      <c r="M185" s="11" t="e">
        <f>'2022 NSRS (6500 Method)'!$I18</f>
        <v>#N/A</v>
      </c>
      <c r="N185" s="11" t="e">
        <f>'2022 NSRS (Proposed)'!$I18</f>
        <v>#N/A</v>
      </c>
    </row>
    <row r="186" spans="1:14" x14ac:dyDescent="0.35">
      <c r="A186" t="str">
        <f t="shared" si="14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NSRS'!$J19</f>
        <v>3386</v>
      </c>
      <c r="H186" s="4">
        <f>'2021 NSRS'!$J19</f>
        <v>3386</v>
      </c>
      <c r="I186" s="4"/>
      <c r="J186" s="4"/>
      <c r="K186" s="4" t="e">
        <f t="shared" si="11"/>
        <v>#N/A</v>
      </c>
      <c r="L186" s="11">
        <f>'2022 NSRS (Dec 2020 Method)'!$I19</f>
        <v>0</v>
      </c>
      <c r="M186" s="11" t="e">
        <f>'2022 NSRS (6500 Method)'!$I19</f>
        <v>#N/A</v>
      </c>
      <c r="N186" s="11" t="e">
        <f>'2022 NSRS (Proposed)'!$I19</f>
        <v>#N/A</v>
      </c>
    </row>
    <row r="187" spans="1:14" x14ac:dyDescent="0.35">
      <c r="A187" t="str">
        <f t="shared" si="14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NSRS'!$J20</f>
        <v>3442</v>
      </c>
      <c r="H187" s="4">
        <f>'2021 NSRS'!$J20</f>
        <v>3442</v>
      </c>
      <c r="I187" s="4"/>
      <c r="J187" s="4"/>
      <c r="K187" s="4" t="e">
        <f t="shared" si="11"/>
        <v>#N/A</v>
      </c>
      <c r="L187" s="11">
        <f>'2022 NSRS (Dec 2020 Method)'!$I20</f>
        <v>0</v>
      </c>
      <c r="M187" s="11" t="e">
        <f>'2022 NSRS (6500 Method)'!$I20</f>
        <v>#N/A</v>
      </c>
      <c r="N187" s="11" t="e">
        <f>'2022 NSRS (Proposed)'!$I20</f>
        <v>#N/A</v>
      </c>
    </row>
    <row r="188" spans="1:14" x14ac:dyDescent="0.35">
      <c r="A188" t="str">
        <f t="shared" si="14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NSRS'!$J21</f>
        <v>3443</v>
      </c>
      <c r="H188" s="4">
        <f>'2021 NSRS'!$J21</f>
        <v>3443</v>
      </c>
      <c r="I188" s="4"/>
      <c r="J188" s="4"/>
      <c r="K188" s="4" t="e">
        <f t="shared" si="11"/>
        <v>#N/A</v>
      </c>
      <c r="L188" s="11">
        <f>'2022 NSRS (Dec 2020 Method)'!$I21</f>
        <v>0</v>
      </c>
      <c r="M188" s="11" t="e">
        <f>'2022 NSRS (6500 Method)'!$I21</f>
        <v>#N/A</v>
      </c>
      <c r="N188" s="11" t="e">
        <f>'2022 NSRS (Proposed)'!$I21</f>
        <v>#N/A</v>
      </c>
    </row>
    <row r="189" spans="1:14" x14ac:dyDescent="0.35">
      <c r="A189" t="str">
        <f t="shared" si="14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NSRS'!$J22</f>
        <v>3414</v>
      </c>
      <c r="H189" s="4">
        <f>'2021 NSRS'!$J22</f>
        <v>3414</v>
      </c>
      <c r="I189" s="4"/>
      <c r="J189" s="4"/>
      <c r="K189" s="4" t="e">
        <f t="shared" si="11"/>
        <v>#N/A</v>
      </c>
      <c r="L189" s="11">
        <f>'2022 NSRS (Dec 2020 Method)'!$I22</f>
        <v>0</v>
      </c>
      <c r="M189" s="11" t="e">
        <f>'2022 NSRS (6500 Method)'!$I22</f>
        <v>#N/A</v>
      </c>
      <c r="N189" s="11" t="e">
        <f>'2022 NSRS (Proposed)'!$I22</f>
        <v>#N/A</v>
      </c>
    </row>
    <row r="190" spans="1:14" x14ac:dyDescent="0.35">
      <c r="A190" t="str">
        <f t="shared" si="14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NSRS'!$J23</f>
        <v>3498</v>
      </c>
      <c r="H190" s="4">
        <f>'2021 NSRS'!$J23</f>
        <v>3498</v>
      </c>
      <c r="I190" s="4"/>
      <c r="J190" s="4"/>
      <c r="K190" s="4" t="e">
        <f t="shared" si="11"/>
        <v>#N/A</v>
      </c>
      <c r="L190" s="11">
        <f>'2022 NSRS (Dec 2020 Method)'!$I23</f>
        <v>0</v>
      </c>
      <c r="M190" s="11" t="e">
        <f>'2022 NSRS (6500 Method)'!$I23</f>
        <v>#N/A</v>
      </c>
      <c r="N190" s="11" t="e">
        <f>'2022 NSRS (Proposed)'!$I23</f>
        <v>#N/A</v>
      </c>
    </row>
    <row r="191" spans="1:14" x14ac:dyDescent="0.35">
      <c r="A191" t="str">
        <f t="shared" si="14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NSRS'!$J24</f>
        <v>3583</v>
      </c>
      <c r="H191" s="4">
        <f>'2021 NSRS'!$J24</f>
        <v>3583</v>
      </c>
      <c r="I191" s="4"/>
      <c r="J191" s="4"/>
      <c r="K191" s="4" t="e">
        <f t="shared" si="11"/>
        <v>#N/A</v>
      </c>
      <c r="L191" s="11">
        <f>'2022 NSRS (Dec 2020 Method)'!$I24</f>
        <v>0</v>
      </c>
      <c r="M191" s="11" t="e">
        <f>'2022 NSRS (6500 Method)'!$I24</f>
        <v>#N/A</v>
      </c>
      <c r="N191" s="11" t="e">
        <f>'2022 NSRS (Proposed)'!$I24</f>
        <v>#N/A</v>
      </c>
    </row>
    <row r="192" spans="1:14" x14ac:dyDescent="0.35">
      <c r="A192" t="str">
        <f t="shared" si="14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NSRS'!$J25</f>
        <v>3906</v>
      </c>
      <c r="H192" s="4">
        <f>'2021 NSRS'!$J25</f>
        <v>3906</v>
      </c>
      <c r="I192" s="4"/>
      <c r="J192" s="4"/>
      <c r="K192" s="4" t="e">
        <f t="shared" si="11"/>
        <v>#N/A</v>
      </c>
      <c r="L192" s="11">
        <f>'2022 NSRS (Dec 2020 Method)'!$I25</f>
        <v>0</v>
      </c>
      <c r="M192" s="11" t="e">
        <f>'2022 NSRS (6500 Method)'!$I25</f>
        <v>#N/A</v>
      </c>
      <c r="N192" s="11" t="e">
        <f>'2022 NSRS (Proposed)'!$I25</f>
        <v>#N/A</v>
      </c>
    </row>
    <row r="193" spans="1:14" x14ac:dyDescent="0.35">
      <c r="A193" t="str">
        <f t="shared" si="14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NSRS'!$J26</f>
        <v>3896</v>
      </c>
      <c r="H193" s="4">
        <f>'2021 NSRS'!$J26</f>
        <v>3896</v>
      </c>
      <c r="I193" s="4"/>
      <c r="J193" s="4"/>
      <c r="K193" s="4" t="e">
        <f t="shared" si="11"/>
        <v>#N/A</v>
      </c>
      <c r="L193" s="11">
        <f>'2022 NSRS (Dec 2020 Method)'!$I26</f>
        <v>0</v>
      </c>
      <c r="M193" s="11" t="e">
        <f>'2022 NSRS (6500 Method)'!$I26</f>
        <v>#N/A</v>
      </c>
      <c r="N193" s="11" t="e">
        <f>'2022 NSRS (Proposed)'!$I26</f>
        <v>#N/A</v>
      </c>
    </row>
    <row r="194" spans="1:14" x14ac:dyDescent="0.35">
      <c r="A194" t="str">
        <f t="shared" si="14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NSRS'!$O3</f>
        <v>5038</v>
      </c>
      <c r="H194" s="4">
        <f>'2021 NSRS'!$K3</f>
        <v>1026</v>
      </c>
      <c r="I194" s="4"/>
      <c r="J194" s="4"/>
      <c r="K194" s="4" t="e">
        <f t="shared" ref="K194:K257" si="15">N194-L194</f>
        <v>#N/A</v>
      </c>
      <c r="L194" s="11">
        <f>'2022 NSRS (Dec 2020 Method)'!$J3</f>
        <v>0</v>
      </c>
      <c r="M194" s="11" t="e">
        <f>'2022 NSRS (6500 Method)'!$J3</f>
        <v>#N/A</v>
      </c>
      <c r="N194" s="11" t="e">
        <f>'2022 NSRS (Proposed)'!$J3</f>
        <v>#N/A</v>
      </c>
    </row>
    <row r="195" spans="1:14" x14ac:dyDescent="0.35">
      <c r="A195" t="str">
        <f t="shared" ref="A195:A234" si="16">TEXT(B195, "mmm")</f>
        <v>Sep</v>
      </c>
      <c r="B195" s="9">
        <f>DATE(2018, MONTH(DATEVALUE('[1]2019 NSRS'!$J$2&amp;" 1")), 1)</f>
        <v>43344</v>
      </c>
      <c r="C195" s="9" t="str">
        <f t="shared" ref="C195:C258" si="1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NSRS'!$O4</f>
        <v>5067</v>
      </c>
      <c r="H195" s="4">
        <f>'2021 NSRS'!$K4</f>
        <v>1026</v>
      </c>
      <c r="I195" s="4"/>
      <c r="J195" s="4"/>
      <c r="K195" s="4" t="e">
        <f t="shared" si="15"/>
        <v>#N/A</v>
      </c>
      <c r="L195" s="11">
        <f>'2022 NSRS (Dec 2020 Method)'!$J4</f>
        <v>0</v>
      </c>
      <c r="M195" s="11" t="e">
        <f>'2022 NSRS (6500 Method)'!$J4</f>
        <v>#N/A</v>
      </c>
      <c r="N195" s="11" t="e">
        <f>'2022 NSRS (Proposed)'!$J4</f>
        <v>#N/A</v>
      </c>
    </row>
    <row r="196" spans="1:14" x14ac:dyDescent="0.35">
      <c r="A196" t="str">
        <f t="shared" si="16"/>
        <v>Sep</v>
      </c>
      <c r="B196" s="9">
        <f>DATE(2018, MONTH(DATEVALUE('[1]2019 NSRS'!$J$2&amp;" 1")), 1)</f>
        <v>43344</v>
      </c>
      <c r="C196" s="9" t="str">
        <f t="shared" si="17"/>
        <v>b. HE3-6</v>
      </c>
      <c r="D196">
        <v>3</v>
      </c>
      <c r="E196" t="s">
        <v>15</v>
      </c>
      <c r="F196" s="4">
        <f>'2020 NSRS'!$J5</f>
        <v>1337</v>
      </c>
      <c r="G196" s="4">
        <f>'2021 NSRS'!$O5</f>
        <v>5046</v>
      </c>
      <c r="H196" s="4">
        <f>'2021 NSRS'!$K5</f>
        <v>1255</v>
      </c>
      <c r="I196" s="4"/>
      <c r="J196" s="4"/>
      <c r="K196" s="4" t="e">
        <f t="shared" si="15"/>
        <v>#N/A</v>
      </c>
      <c r="L196" s="11">
        <f>'2022 NSRS (Dec 2020 Method)'!$J5</f>
        <v>0</v>
      </c>
      <c r="M196" s="11" t="e">
        <f>'2022 NSRS (6500 Method)'!$J5</f>
        <v>#N/A</v>
      </c>
      <c r="N196" s="11" t="e">
        <f>'2022 NSRS (Proposed)'!$J5</f>
        <v>#N/A</v>
      </c>
    </row>
    <row r="197" spans="1:14" x14ac:dyDescent="0.35">
      <c r="A197" t="str">
        <f t="shared" si="16"/>
        <v>Sep</v>
      </c>
      <c r="B197" s="9">
        <f>DATE(2018, MONTH(DATEVALUE('[1]2019 NSRS'!$J$2&amp;" 1")), 1)</f>
        <v>43344</v>
      </c>
      <c r="C197" s="9" t="str">
        <f t="shared" si="17"/>
        <v>b. HE3-6</v>
      </c>
      <c r="D197">
        <v>4</v>
      </c>
      <c r="E197" t="s">
        <v>15</v>
      </c>
      <c r="F197" s="4">
        <f>'2020 NSRS'!$J6</f>
        <v>1337</v>
      </c>
      <c r="G197" s="4">
        <f>'2021 NSRS'!$O6</f>
        <v>5027</v>
      </c>
      <c r="H197" s="4">
        <f>'2021 NSRS'!$K6</f>
        <v>1255</v>
      </c>
      <c r="I197" s="4"/>
      <c r="J197" s="4"/>
      <c r="K197" s="4" t="e">
        <f t="shared" si="15"/>
        <v>#N/A</v>
      </c>
      <c r="L197" s="11">
        <f>'2022 NSRS (Dec 2020 Method)'!$J6</f>
        <v>0</v>
      </c>
      <c r="M197" s="11" t="e">
        <f>'2022 NSRS (6500 Method)'!$J6</f>
        <v>#N/A</v>
      </c>
      <c r="N197" s="11" t="e">
        <f>'2022 NSRS (Proposed)'!$J6</f>
        <v>#N/A</v>
      </c>
    </row>
    <row r="198" spans="1:14" x14ac:dyDescent="0.35">
      <c r="A198" t="str">
        <f t="shared" si="16"/>
        <v>Sep</v>
      </c>
      <c r="B198" s="9">
        <f>DATE(2018, MONTH(DATEVALUE('[1]2019 NSRS'!$J$2&amp;" 1")), 1)</f>
        <v>43344</v>
      </c>
      <c r="C198" s="9" t="str">
        <f t="shared" si="17"/>
        <v>b. HE3-6</v>
      </c>
      <c r="D198">
        <v>5</v>
      </c>
      <c r="E198" t="s">
        <v>15</v>
      </c>
      <c r="F198" s="4">
        <f>'2020 NSRS'!$J7</f>
        <v>1337</v>
      </c>
      <c r="G198" s="4">
        <f>'2021 NSRS'!$O7</f>
        <v>4953</v>
      </c>
      <c r="H198" s="4">
        <f>'2021 NSRS'!$K7</f>
        <v>1255</v>
      </c>
      <c r="I198" s="4"/>
      <c r="J198" s="4"/>
      <c r="K198" s="4" t="e">
        <f t="shared" si="15"/>
        <v>#N/A</v>
      </c>
      <c r="L198" s="11">
        <f>'2022 NSRS (Dec 2020 Method)'!$J7</f>
        <v>0</v>
      </c>
      <c r="M198" s="11" t="e">
        <f>'2022 NSRS (6500 Method)'!$J7</f>
        <v>#N/A</v>
      </c>
      <c r="N198" s="11" t="e">
        <f>'2022 NSRS (Proposed)'!$J7</f>
        <v>#N/A</v>
      </c>
    </row>
    <row r="199" spans="1:14" x14ac:dyDescent="0.35">
      <c r="A199" t="str">
        <f t="shared" si="16"/>
        <v>Sep</v>
      </c>
      <c r="B199" s="9">
        <f>DATE(2018, MONTH(DATEVALUE('[1]2019 NSRS'!$J$2&amp;" 1")), 1)</f>
        <v>43344</v>
      </c>
      <c r="C199" s="9" t="str">
        <f t="shared" si="17"/>
        <v>b. HE3-6</v>
      </c>
      <c r="D199">
        <v>6</v>
      </c>
      <c r="E199" t="s">
        <v>15</v>
      </c>
      <c r="F199" s="4">
        <f>'2020 NSRS'!$J8</f>
        <v>1337</v>
      </c>
      <c r="G199" s="4">
        <f>'2021 NSRS'!$O8</f>
        <v>4818</v>
      </c>
      <c r="H199" s="4">
        <f>'2021 NSRS'!$K8</f>
        <v>1255</v>
      </c>
      <c r="I199" s="4"/>
      <c r="J199" s="4"/>
      <c r="K199" s="4" t="e">
        <f t="shared" si="15"/>
        <v>#N/A</v>
      </c>
      <c r="L199" s="11">
        <f>'2022 NSRS (Dec 2020 Method)'!$J8</f>
        <v>0</v>
      </c>
      <c r="M199" s="11" t="e">
        <f>'2022 NSRS (6500 Method)'!$J8</f>
        <v>#N/A</v>
      </c>
      <c r="N199" s="11" t="e">
        <f>'2022 NSRS (Proposed)'!$J8</f>
        <v>#N/A</v>
      </c>
    </row>
    <row r="200" spans="1:14" x14ac:dyDescent="0.35">
      <c r="A200" t="str">
        <f t="shared" si="16"/>
        <v>Sep</v>
      </c>
      <c r="B200" s="9">
        <f>DATE(2018, MONTH(DATEVALUE('[1]2019 NSRS'!$J$2&amp;" 1")), 1)</f>
        <v>43344</v>
      </c>
      <c r="C200" s="9" t="str">
        <f t="shared" si="17"/>
        <v>c. HE7-10</v>
      </c>
      <c r="D200">
        <v>7</v>
      </c>
      <c r="E200" t="s">
        <v>15</v>
      </c>
      <c r="F200" s="4">
        <f>'2020 NSRS'!$J9</f>
        <v>1490</v>
      </c>
      <c r="G200" s="4">
        <f>'2021 NSRS'!$O9</f>
        <v>4718</v>
      </c>
      <c r="H200" s="4">
        <f>'2021 NSRS'!$K9</f>
        <v>1633</v>
      </c>
      <c r="I200" s="4"/>
      <c r="J200" s="4"/>
      <c r="K200" s="4" t="e">
        <f t="shared" si="15"/>
        <v>#N/A</v>
      </c>
      <c r="L200" s="11">
        <f>'2022 NSRS (Dec 2020 Method)'!$J9</f>
        <v>0</v>
      </c>
      <c r="M200" s="11" t="e">
        <f>'2022 NSRS (6500 Method)'!$J9</f>
        <v>#N/A</v>
      </c>
      <c r="N200" s="11" t="e">
        <f>'2022 NSRS (Proposed)'!$J9</f>
        <v>#N/A</v>
      </c>
    </row>
    <row r="201" spans="1:14" x14ac:dyDescent="0.35">
      <c r="A201" t="str">
        <f t="shared" si="16"/>
        <v>Sep</v>
      </c>
      <c r="B201" s="9">
        <f>DATE(2018, MONTH(DATEVALUE('[1]2019 NSRS'!$J$2&amp;" 1")), 1)</f>
        <v>43344</v>
      </c>
      <c r="C201" s="9" t="str">
        <f t="shared" si="17"/>
        <v>c. HE7-10</v>
      </c>
      <c r="D201">
        <v>8</v>
      </c>
      <c r="E201" t="s">
        <v>15</v>
      </c>
      <c r="F201" s="4">
        <f>'2020 NSRS'!$J10</f>
        <v>1490</v>
      </c>
      <c r="G201" s="4">
        <f>'2021 NSRS'!$O10</f>
        <v>4863</v>
      </c>
      <c r="H201" s="4">
        <f>'2021 NSRS'!$K10</f>
        <v>1633</v>
      </c>
      <c r="I201" s="4"/>
      <c r="J201" s="4"/>
      <c r="K201" s="4" t="e">
        <f t="shared" si="15"/>
        <v>#N/A</v>
      </c>
      <c r="L201" s="11">
        <f>'2022 NSRS (Dec 2020 Method)'!$J10</f>
        <v>0</v>
      </c>
      <c r="M201" s="11" t="e">
        <f>'2022 NSRS (6500 Method)'!$J10</f>
        <v>#N/A</v>
      </c>
      <c r="N201" s="11" t="e">
        <f>'2022 NSRS (Proposed)'!$J10</f>
        <v>#N/A</v>
      </c>
    </row>
    <row r="202" spans="1:14" x14ac:dyDescent="0.35">
      <c r="A202" t="str">
        <f t="shared" si="16"/>
        <v>Sep</v>
      </c>
      <c r="B202" s="9">
        <f>DATE(2018, MONTH(DATEVALUE('[1]2019 NSRS'!$J$2&amp;" 1")), 1)</f>
        <v>43344</v>
      </c>
      <c r="C202" s="9" t="str">
        <f t="shared" si="17"/>
        <v>c. HE7-10</v>
      </c>
      <c r="D202">
        <v>9</v>
      </c>
      <c r="E202" t="s">
        <v>15</v>
      </c>
      <c r="F202" s="4">
        <f>'2020 NSRS'!$J11</f>
        <v>1490</v>
      </c>
      <c r="G202" s="4">
        <f>'2021 NSRS'!$O11</f>
        <v>4789</v>
      </c>
      <c r="H202" s="4">
        <f>'2021 NSRS'!$K11</f>
        <v>1633</v>
      </c>
      <c r="I202" s="4"/>
      <c r="J202" s="4"/>
      <c r="K202" s="4" t="e">
        <f t="shared" si="15"/>
        <v>#N/A</v>
      </c>
      <c r="L202" s="11">
        <f>'2022 NSRS (Dec 2020 Method)'!$J11</f>
        <v>0</v>
      </c>
      <c r="M202" s="11" t="e">
        <f>'2022 NSRS (6500 Method)'!$J11</f>
        <v>#N/A</v>
      </c>
      <c r="N202" s="11" t="e">
        <f>'2022 NSRS (Proposed)'!$J11</f>
        <v>#N/A</v>
      </c>
    </row>
    <row r="203" spans="1:14" x14ac:dyDescent="0.35">
      <c r="A203" t="str">
        <f t="shared" si="16"/>
        <v>Sep</v>
      </c>
      <c r="B203" s="9">
        <f>DATE(2018, MONTH(DATEVALUE('[1]2019 NSRS'!$J$2&amp;" 1")), 1)</f>
        <v>43344</v>
      </c>
      <c r="C203" s="9" t="str">
        <f t="shared" si="17"/>
        <v>c. HE7-10</v>
      </c>
      <c r="D203">
        <v>10</v>
      </c>
      <c r="E203" t="s">
        <v>15</v>
      </c>
      <c r="F203" s="4">
        <f>'2020 NSRS'!$J12</f>
        <v>1490</v>
      </c>
      <c r="G203" s="4">
        <f>'2021 NSRS'!$O12</f>
        <v>4708</v>
      </c>
      <c r="H203" s="4">
        <f>'2021 NSRS'!$K12</f>
        <v>1633</v>
      </c>
      <c r="I203" s="4"/>
      <c r="J203" s="4"/>
      <c r="K203" s="4" t="e">
        <f t="shared" si="15"/>
        <v>#N/A</v>
      </c>
      <c r="L203" s="11">
        <f>'2022 NSRS (Dec 2020 Method)'!$J12</f>
        <v>0</v>
      </c>
      <c r="M203" s="11" t="e">
        <f>'2022 NSRS (6500 Method)'!$J12</f>
        <v>#N/A</v>
      </c>
      <c r="N203" s="11" t="e">
        <f>'2022 NSRS (Proposed)'!$J12</f>
        <v>#N/A</v>
      </c>
    </row>
    <row r="204" spans="1:14" x14ac:dyDescent="0.35">
      <c r="A204" t="str">
        <f t="shared" si="16"/>
        <v>Sep</v>
      </c>
      <c r="B204" s="9">
        <f>DATE(2018, MONTH(DATEVALUE('[1]2019 NSRS'!$J$2&amp;" 1")), 1)</f>
        <v>43344</v>
      </c>
      <c r="C204" s="9" t="str">
        <f t="shared" si="17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NSRS'!$O13</f>
        <v>4692</v>
      </c>
      <c r="H204" s="4">
        <f>'2021 NSRS'!$K13</f>
        <v>2031</v>
      </c>
      <c r="I204" s="4"/>
      <c r="J204" s="4"/>
      <c r="K204" s="4" t="e">
        <f t="shared" si="15"/>
        <v>#N/A</v>
      </c>
      <c r="L204" s="11">
        <f>'2022 NSRS (Dec 2020 Method)'!$J13</f>
        <v>0</v>
      </c>
      <c r="M204" s="11" t="e">
        <f>'2022 NSRS (6500 Method)'!$J13</f>
        <v>#N/A</v>
      </c>
      <c r="N204" s="11" t="e">
        <f>'2022 NSRS (Proposed)'!$J13</f>
        <v>#N/A</v>
      </c>
    </row>
    <row r="205" spans="1:14" x14ac:dyDescent="0.35">
      <c r="A205" t="str">
        <f t="shared" si="16"/>
        <v>Sep</v>
      </c>
      <c r="B205" s="9">
        <f>DATE(2018, MONTH(DATEVALUE('[1]2019 NSRS'!$J$2&amp;" 1")), 1)</f>
        <v>43344</v>
      </c>
      <c r="C205" s="9" t="str">
        <f t="shared" si="17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NSRS'!$O14</f>
        <v>4669</v>
      </c>
      <c r="H205" s="4">
        <f>'2021 NSRS'!$K14</f>
        <v>2031</v>
      </c>
      <c r="I205" s="4"/>
      <c r="J205" s="4"/>
      <c r="K205" s="4" t="e">
        <f t="shared" si="15"/>
        <v>#N/A</v>
      </c>
      <c r="L205" s="11">
        <f>'2022 NSRS (Dec 2020 Method)'!$J14</f>
        <v>0</v>
      </c>
      <c r="M205" s="11" t="e">
        <f>'2022 NSRS (6500 Method)'!$J14</f>
        <v>#N/A</v>
      </c>
      <c r="N205" s="11" t="e">
        <f>'2022 NSRS (Proposed)'!$J14</f>
        <v>#N/A</v>
      </c>
    </row>
    <row r="206" spans="1:14" x14ac:dyDescent="0.35">
      <c r="A206" t="str">
        <f t="shared" si="16"/>
        <v>Sep</v>
      </c>
      <c r="B206" s="9">
        <f>DATE(2018, MONTH(DATEVALUE('[1]2019 NSRS'!$J$2&amp;" 1")), 1)</f>
        <v>43344</v>
      </c>
      <c r="C206" s="9" t="str">
        <f t="shared" si="17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NSRS'!$O15</f>
        <v>4705</v>
      </c>
      <c r="H206" s="4">
        <f>'2021 NSRS'!$K15</f>
        <v>2031</v>
      </c>
      <c r="I206" s="4"/>
      <c r="J206" s="4"/>
      <c r="K206" s="4" t="e">
        <f t="shared" si="15"/>
        <v>#N/A</v>
      </c>
      <c r="L206" s="11">
        <f>'2022 NSRS (Dec 2020 Method)'!$J15</f>
        <v>0</v>
      </c>
      <c r="M206" s="11" t="e">
        <f>'2022 NSRS (6500 Method)'!$J15</f>
        <v>#N/A</v>
      </c>
      <c r="N206" s="11" t="e">
        <f>'2022 NSRS (Proposed)'!$J15</f>
        <v>#N/A</v>
      </c>
    </row>
    <row r="207" spans="1:14" x14ac:dyDescent="0.35">
      <c r="A207" t="str">
        <f t="shared" si="16"/>
        <v>Sep</v>
      </c>
      <c r="B207" s="9">
        <f>DATE(2018, MONTH(DATEVALUE('[1]2019 NSRS'!$J$2&amp;" 1")), 1)</f>
        <v>43344</v>
      </c>
      <c r="C207" s="9" t="str">
        <f t="shared" si="17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NSRS'!$O16</f>
        <v>4753</v>
      </c>
      <c r="H207" s="4">
        <f>'2021 NSRS'!$K16</f>
        <v>2031</v>
      </c>
      <c r="I207" s="4"/>
      <c r="J207" s="4"/>
      <c r="K207" s="4" t="e">
        <f t="shared" si="15"/>
        <v>#N/A</v>
      </c>
      <c r="L207" s="11">
        <f>'2022 NSRS (Dec 2020 Method)'!$J16</f>
        <v>0</v>
      </c>
      <c r="M207" s="11" t="e">
        <f>'2022 NSRS (6500 Method)'!$J16</f>
        <v>#N/A</v>
      </c>
      <c r="N207" s="11" t="e">
        <f>'2022 NSRS (Proposed)'!$J16</f>
        <v>#N/A</v>
      </c>
    </row>
    <row r="208" spans="1:14" x14ac:dyDescent="0.35">
      <c r="A208" t="str">
        <f t="shared" si="16"/>
        <v>Sep</v>
      </c>
      <c r="B208" s="9">
        <f>DATE(2018, MONTH(DATEVALUE('[1]2019 NSRS'!$J$2&amp;" 1")), 1)</f>
        <v>43344</v>
      </c>
      <c r="C208" s="9" t="str">
        <f t="shared" si="17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NSRS'!$O17</f>
        <v>4805</v>
      </c>
      <c r="H208" s="4">
        <f>'2021 NSRS'!$K17</f>
        <v>1437</v>
      </c>
      <c r="I208" s="4"/>
      <c r="J208" s="4"/>
      <c r="K208" s="4" t="e">
        <f t="shared" si="15"/>
        <v>#N/A</v>
      </c>
      <c r="L208" s="11">
        <f>'2022 NSRS (Dec 2020 Method)'!$J17</f>
        <v>0</v>
      </c>
      <c r="M208" s="11" t="e">
        <f>'2022 NSRS (6500 Method)'!$J17</f>
        <v>#N/A</v>
      </c>
      <c r="N208" s="11" t="e">
        <f>'2022 NSRS (Proposed)'!$J17</f>
        <v>#N/A</v>
      </c>
    </row>
    <row r="209" spans="1:14" x14ac:dyDescent="0.35">
      <c r="A209" t="str">
        <f t="shared" si="16"/>
        <v>Sep</v>
      </c>
      <c r="B209" s="9">
        <f>DATE(2018, MONTH(DATEVALUE('[1]2019 NSRS'!$J$2&amp;" 1")), 1)</f>
        <v>43344</v>
      </c>
      <c r="C209" s="9" t="str">
        <f t="shared" si="17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NSRS'!$O18</f>
        <v>4830</v>
      </c>
      <c r="H209" s="4">
        <f>'2021 NSRS'!$K18</f>
        <v>1437</v>
      </c>
      <c r="I209" s="4"/>
      <c r="J209" s="4"/>
      <c r="K209" s="4" t="e">
        <f t="shared" si="15"/>
        <v>#N/A</v>
      </c>
      <c r="L209" s="11">
        <f>'2022 NSRS (Dec 2020 Method)'!$J18</f>
        <v>0</v>
      </c>
      <c r="M209" s="11" t="e">
        <f>'2022 NSRS (6500 Method)'!$J18</f>
        <v>#N/A</v>
      </c>
      <c r="N209" s="11" t="e">
        <f>'2022 NSRS (Proposed)'!$J18</f>
        <v>#N/A</v>
      </c>
    </row>
    <row r="210" spans="1:14" x14ac:dyDescent="0.35">
      <c r="A210" t="str">
        <f t="shared" si="16"/>
        <v>Sep</v>
      </c>
      <c r="B210" s="9">
        <f>DATE(2018, MONTH(DATEVALUE('[1]2019 NSRS'!$J$2&amp;" 1")), 1)</f>
        <v>43344</v>
      </c>
      <c r="C210" s="9" t="str">
        <f t="shared" si="17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NSRS'!$O19</f>
        <v>4877</v>
      </c>
      <c r="H210" s="4">
        <f>'2021 NSRS'!$K19</f>
        <v>1437</v>
      </c>
      <c r="I210" s="4"/>
      <c r="J210" s="4"/>
      <c r="K210" s="4" t="e">
        <f t="shared" si="15"/>
        <v>#N/A</v>
      </c>
      <c r="L210" s="11">
        <f>'2022 NSRS (Dec 2020 Method)'!$J19</f>
        <v>0</v>
      </c>
      <c r="M210" s="11" t="e">
        <f>'2022 NSRS (6500 Method)'!$J19</f>
        <v>#N/A</v>
      </c>
      <c r="N210" s="11" t="e">
        <f>'2022 NSRS (Proposed)'!$J19</f>
        <v>#N/A</v>
      </c>
    </row>
    <row r="211" spans="1:14" x14ac:dyDescent="0.35">
      <c r="A211" t="str">
        <f t="shared" si="16"/>
        <v>Sep</v>
      </c>
      <c r="B211" s="9">
        <f>DATE(2018, MONTH(DATEVALUE('[1]2019 NSRS'!$J$2&amp;" 1")), 1)</f>
        <v>43344</v>
      </c>
      <c r="C211" s="9" t="str">
        <f t="shared" si="17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NSRS'!$O20</f>
        <v>4904</v>
      </c>
      <c r="H211" s="4">
        <f>'2021 NSRS'!$K20</f>
        <v>1437</v>
      </c>
      <c r="I211" s="4"/>
      <c r="J211" s="4"/>
      <c r="K211" s="4" t="e">
        <f t="shared" si="15"/>
        <v>#N/A</v>
      </c>
      <c r="L211" s="11">
        <f>'2022 NSRS (Dec 2020 Method)'!$J20</f>
        <v>0</v>
      </c>
      <c r="M211" s="11" t="e">
        <f>'2022 NSRS (6500 Method)'!$J20</f>
        <v>#N/A</v>
      </c>
      <c r="N211" s="11" t="e">
        <f>'2022 NSRS (Proposed)'!$J20</f>
        <v>#N/A</v>
      </c>
    </row>
    <row r="212" spans="1:14" x14ac:dyDescent="0.35">
      <c r="A212" t="str">
        <f t="shared" si="16"/>
        <v>Sep</v>
      </c>
      <c r="B212" s="9">
        <f>DATE(2018, MONTH(DATEVALUE('[1]2019 NSRS'!$J$2&amp;" 1")), 1)</f>
        <v>43344</v>
      </c>
      <c r="C212" s="9" t="str">
        <f t="shared" si="17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NSRS'!$O21</f>
        <v>4905</v>
      </c>
      <c r="H212" s="4">
        <f>'2021 NSRS'!$K21</f>
        <v>1146</v>
      </c>
      <c r="I212" s="4"/>
      <c r="J212" s="4"/>
      <c r="K212" s="4" t="e">
        <f t="shared" si="15"/>
        <v>#N/A</v>
      </c>
      <c r="L212" s="11">
        <f>'2022 NSRS (Dec 2020 Method)'!$J21</f>
        <v>0</v>
      </c>
      <c r="M212" s="11" t="e">
        <f>'2022 NSRS (6500 Method)'!$J21</f>
        <v>#N/A</v>
      </c>
      <c r="N212" s="11" t="e">
        <f>'2022 NSRS (Proposed)'!$J21</f>
        <v>#N/A</v>
      </c>
    </row>
    <row r="213" spans="1:14" x14ac:dyDescent="0.35">
      <c r="A213" t="str">
        <f t="shared" si="16"/>
        <v>Sep</v>
      </c>
      <c r="B213" s="9">
        <f>DATE(2018, MONTH(DATEVALUE('[1]2019 NSRS'!$J$2&amp;" 1")), 1)</f>
        <v>43344</v>
      </c>
      <c r="C213" s="9" t="str">
        <f t="shared" si="17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NSRS'!$O22</f>
        <v>4978</v>
      </c>
      <c r="H213" s="4">
        <f>'2021 NSRS'!$K22</f>
        <v>1146</v>
      </c>
      <c r="I213" s="4"/>
      <c r="J213" s="4"/>
      <c r="K213" s="4" t="e">
        <f t="shared" si="15"/>
        <v>#N/A</v>
      </c>
      <c r="L213" s="11">
        <f>'2022 NSRS (Dec 2020 Method)'!$J22</f>
        <v>0</v>
      </c>
      <c r="M213" s="11" t="e">
        <f>'2022 NSRS (6500 Method)'!$J22</f>
        <v>#N/A</v>
      </c>
      <c r="N213" s="11" t="e">
        <f>'2022 NSRS (Proposed)'!$J22</f>
        <v>#N/A</v>
      </c>
    </row>
    <row r="214" spans="1:14" x14ac:dyDescent="0.35">
      <c r="A214" t="str">
        <f t="shared" si="16"/>
        <v>Sep</v>
      </c>
      <c r="B214" s="9">
        <f>DATE(2018, MONTH(DATEVALUE('[1]2019 NSRS'!$J$2&amp;" 1")), 1)</f>
        <v>43344</v>
      </c>
      <c r="C214" s="9" t="str">
        <f t="shared" si="17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NSRS'!$O23</f>
        <v>5040</v>
      </c>
      <c r="H214" s="4">
        <f>'2021 NSRS'!$K23</f>
        <v>1146</v>
      </c>
      <c r="I214" s="4"/>
      <c r="J214" s="4"/>
      <c r="K214" s="4" t="e">
        <f t="shared" si="15"/>
        <v>#N/A</v>
      </c>
      <c r="L214" s="11">
        <f>'2022 NSRS (Dec 2020 Method)'!$J23</f>
        <v>0</v>
      </c>
      <c r="M214" s="11" t="e">
        <f>'2022 NSRS (6500 Method)'!$J23</f>
        <v>#N/A</v>
      </c>
      <c r="N214" s="11" t="e">
        <f>'2022 NSRS (Proposed)'!$J23</f>
        <v>#N/A</v>
      </c>
    </row>
    <row r="215" spans="1:14" x14ac:dyDescent="0.35">
      <c r="A215" t="str">
        <f t="shared" si="16"/>
        <v>Sep</v>
      </c>
      <c r="B215" s="9">
        <f>DATE(2018, MONTH(DATEVALUE('[1]2019 NSRS'!$J$2&amp;" 1")), 1)</f>
        <v>43344</v>
      </c>
      <c r="C215" s="9" t="str">
        <f t="shared" si="17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NSRS'!$O24</f>
        <v>5074</v>
      </c>
      <c r="H215" s="4">
        <f>'2021 NSRS'!$K24</f>
        <v>1146</v>
      </c>
      <c r="I215" s="4"/>
      <c r="J215" s="4"/>
      <c r="K215" s="4" t="e">
        <f t="shared" si="15"/>
        <v>#N/A</v>
      </c>
      <c r="L215" s="11">
        <f>'2022 NSRS (Dec 2020 Method)'!$J24</f>
        <v>0</v>
      </c>
      <c r="M215" s="11" t="e">
        <f>'2022 NSRS (6500 Method)'!$J24</f>
        <v>#N/A</v>
      </c>
      <c r="N215" s="11" t="e">
        <f>'2022 NSRS (Proposed)'!$J24</f>
        <v>#N/A</v>
      </c>
    </row>
    <row r="216" spans="1:14" x14ac:dyDescent="0.35">
      <c r="A216" t="str">
        <f t="shared" si="16"/>
        <v>Sep</v>
      </c>
      <c r="B216" s="9">
        <f>DATE(2018, MONTH(DATEVALUE('[1]2019 NSRS'!$J$2&amp;" 1")), 1)</f>
        <v>43344</v>
      </c>
      <c r="C216" s="9" t="str">
        <f t="shared" si="17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NSRS'!$O25</f>
        <v>5033</v>
      </c>
      <c r="H216" s="4">
        <f>'2021 NSRS'!$K25</f>
        <v>1026</v>
      </c>
      <c r="I216" s="4"/>
      <c r="J216" s="4"/>
      <c r="K216" s="4" t="e">
        <f t="shared" si="15"/>
        <v>#N/A</v>
      </c>
      <c r="L216" s="11">
        <f>'2022 NSRS (Dec 2020 Method)'!$J25</f>
        <v>0</v>
      </c>
      <c r="M216" s="11" t="e">
        <f>'2022 NSRS (6500 Method)'!$J25</f>
        <v>#N/A</v>
      </c>
      <c r="N216" s="11" t="e">
        <f>'2022 NSRS (Proposed)'!$J25</f>
        <v>#N/A</v>
      </c>
    </row>
    <row r="217" spans="1:14" x14ac:dyDescent="0.35">
      <c r="A217" t="str">
        <f t="shared" si="16"/>
        <v>Sep</v>
      </c>
      <c r="B217" s="9">
        <f>DATE(2018, MONTH(DATEVALUE('[1]2019 NSRS'!$J$2&amp;" 1")), 1)</f>
        <v>43344</v>
      </c>
      <c r="C217" s="9" t="str">
        <f t="shared" si="17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NSRS'!$O26</f>
        <v>5043</v>
      </c>
      <c r="H217" s="4">
        <f>'2021 NSRS'!$K26</f>
        <v>1026</v>
      </c>
      <c r="I217" s="4"/>
      <c r="J217" s="4"/>
      <c r="K217" s="4" t="e">
        <f t="shared" si="15"/>
        <v>#N/A</v>
      </c>
      <c r="L217" s="11">
        <f>'2022 NSRS (Dec 2020 Method)'!$J26</f>
        <v>0</v>
      </c>
      <c r="M217" s="11" t="e">
        <f>'2022 NSRS (6500 Method)'!$J26</f>
        <v>#N/A</v>
      </c>
      <c r="N217" s="11" t="e">
        <f>'2022 NSRS (Proposed)'!$J26</f>
        <v>#N/A</v>
      </c>
    </row>
    <row r="218" spans="1:14" x14ac:dyDescent="0.35">
      <c r="A218" t="str">
        <f t="shared" si="16"/>
        <v>Oct</v>
      </c>
      <c r="B218" s="9">
        <f>DATE(2018, MONTH(DATEVALUE('[1]2019 NSRS'!$K$2&amp;" 1")), 1)</f>
        <v>43374</v>
      </c>
      <c r="C218" s="9" t="str">
        <f t="shared" si="17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NSRS'!$P3</f>
        <v>5052</v>
      </c>
      <c r="H218" s="4">
        <f>'2021 NSRS'!$L3</f>
        <v>1158</v>
      </c>
      <c r="I218" s="4"/>
      <c r="J218" s="4"/>
      <c r="K218" s="4" t="e">
        <f t="shared" si="15"/>
        <v>#N/A</v>
      </c>
      <c r="L218" s="11">
        <f>'2022 NSRS (Dec 2020 Method)'!$K3</f>
        <v>0</v>
      </c>
      <c r="M218" s="11" t="e">
        <f>'2022 NSRS (6500 Method)'!$K3</f>
        <v>#N/A</v>
      </c>
      <c r="N218" s="11" t="e">
        <f>'2022 NSRS (Proposed)'!$K3</f>
        <v>#N/A</v>
      </c>
    </row>
    <row r="219" spans="1:14" x14ac:dyDescent="0.35">
      <c r="A219" t="str">
        <f t="shared" si="16"/>
        <v>Oct</v>
      </c>
      <c r="B219" s="9">
        <f>DATE(2018, MONTH(DATEVALUE('[1]2019 NSRS'!$K$2&amp;" 1")), 1)</f>
        <v>43374</v>
      </c>
      <c r="C219" s="9" t="str">
        <f t="shared" si="17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NSRS'!$P4</f>
        <v>5043</v>
      </c>
      <c r="H219" s="4">
        <f>'2021 NSRS'!$L4</f>
        <v>1158</v>
      </c>
      <c r="I219" s="4"/>
      <c r="J219" s="4"/>
      <c r="K219" s="4" t="e">
        <f t="shared" si="15"/>
        <v>#N/A</v>
      </c>
      <c r="L219" s="11">
        <f>'2022 NSRS (Dec 2020 Method)'!$K4</f>
        <v>0</v>
      </c>
      <c r="M219" s="11" t="e">
        <f>'2022 NSRS (6500 Method)'!$K4</f>
        <v>#N/A</v>
      </c>
      <c r="N219" s="11" t="e">
        <f>'2022 NSRS (Proposed)'!$K4</f>
        <v>#N/A</v>
      </c>
    </row>
    <row r="220" spans="1:14" x14ac:dyDescent="0.35">
      <c r="A220" t="str">
        <f t="shared" si="16"/>
        <v>Oct</v>
      </c>
      <c r="B220" s="9">
        <f>DATE(2018, MONTH(DATEVALUE('[1]2019 NSRS'!$K$2&amp;" 1")), 1)</f>
        <v>43374</v>
      </c>
      <c r="C220" s="9" t="str">
        <f t="shared" si="17"/>
        <v>b. HE3-6</v>
      </c>
      <c r="D220">
        <v>3</v>
      </c>
      <c r="E220" t="s">
        <v>15</v>
      </c>
      <c r="F220" s="4">
        <f>'2020 NSRS'!$K5</f>
        <v>1517</v>
      </c>
      <c r="G220" s="4">
        <f>'2021 NSRS'!$P5</f>
        <v>5036</v>
      </c>
      <c r="H220" s="4">
        <f>'2021 NSRS'!$L5</f>
        <v>1555</v>
      </c>
      <c r="I220" s="4"/>
      <c r="J220" s="4"/>
      <c r="K220" s="4" t="e">
        <f t="shared" si="15"/>
        <v>#N/A</v>
      </c>
      <c r="L220" s="11">
        <f>'2022 NSRS (Dec 2020 Method)'!$K5</f>
        <v>0</v>
      </c>
      <c r="M220" s="11" t="e">
        <f>'2022 NSRS (6500 Method)'!$K5</f>
        <v>#N/A</v>
      </c>
      <c r="N220" s="11" t="e">
        <f>'2022 NSRS (Proposed)'!$K5</f>
        <v>#N/A</v>
      </c>
    </row>
    <row r="221" spans="1:14" x14ac:dyDescent="0.35">
      <c r="A221" t="str">
        <f t="shared" si="16"/>
        <v>Oct</v>
      </c>
      <c r="B221" s="9">
        <f>DATE(2018, MONTH(DATEVALUE('[1]2019 NSRS'!$K$2&amp;" 1")), 1)</f>
        <v>43374</v>
      </c>
      <c r="C221" s="9" t="str">
        <f t="shared" si="17"/>
        <v>b. HE3-6</v>
      </c>
      <c r="D221">
        <v>4</v>
      </c>
      <c r="E221" t="s">
        <v>15</v>
      </c>
      <c r="F221" s="4">
        <f>'2020 NSRS'!$K6</f>
        <v>1517</v>
      </c>
      <c r="G221" s="4">
        <f>'2021 NSRS'!$P6</f>
        <v>5013</v>
      </c>
      <c r="H221" s="4">
        <f>'2021 NSRS'!$L6</f>
        <v>1555</v>
      </c>
      <c r="I221" s="4"/>
      <c r="J221" s="4"/>
      <c r="K221" s="4" t="e">
        <f t="shared" si="15"/>
        <v>#N/A</v>
      </c>
      <c r="L221" s="11">
        <f>'2022 NSRS (Dec 2020 Method)'!$K6</f>
        <v>0</v>
      </c>
      <c r="M221" s="11" t="e">
        <f>'2022 NSRS (6500 Method)'!$K6</f>
        <v>#N/A</v>
      </c>
      <c r="N221" s="11" t="e">
        <f>'2022 NSRS (Proposed)'!$K6</f>
        <v>#N/A</v>
      </c>
    </row>
    <row r="222" spans="1:14" x14ac:dyDescent="0.35">
      <c r="A222" t="str">
        <f t="shared" si="16"/>
        <v>Oct</v>
      </c>
      <c r="B222" s="9">
        <f>DATE(2018, MONTH(DATEVALUE('[1]2019 NSRS'!$K$2&amp;" 1")), 1)</f>
        <v>43374</v>
      </c>
      <c r="C222" s="9" t="str">
        <f t="shared" si="17"/>
        <v>b. HE3-6</v>
      </c>
      <c r="D222">
        <v>5</v>
      </c>
      <c r="E222" t="s">
        <v>15</v>
      </c>
      <c r="F222" s="4">
        <f>'2020 NSRS'!$K7</f>
        <v>1517</v>
      </c>
      <c r="G222" s="4">
        <f>'2021 NSRS'!$P7</f>
        <v>4949</v>
      </c>
      <c r="H222" s="4">
        <f>'2021 NSRS'!$L7</f>
        <v>1555</v>
      </c>
      <c r="I222" s="4"/>
      <c r="J222" s="4"/>
      <c r="K222" s="4" t="e">
        <f t="shared" si="15"/>
        <v>#N/A</v>
      </c>
      <c r="L222" s="11">
        <f>'2022 NSRS (Dec 2020 Method)'!$K7</f>
        <v>0</v>
      </c>
      <c r="M222" s="11" t="e">
        <f>'2022 NSRS (6500 Method)'!$K7</f>
        <v>#N/A</v>
      </c>
      <c r="N222" s="11" t="e">
        <f>'2022 NSRS (Proposed)'!$K7</f>
        <v>#N/A</v>
      </c>
    </row>
    <row r="223" spans="1:14" x14ac:dyDescent="0.35">
      <c r="A223" t="str">
        <f t="shared" si="16"/>
        <v>Oct</v>
      </c>
      <c r="B223" s="9">
        <f>DATE(2018, MONTH(DATEVALUE('[1]2019 NSRS'!$K$2&amp;" 1")), 1)</f>
        <v>43374</v>
      </c>
      <c r="C223" s="9" t="str">
        <f t="shared" si="17"/>
        <v>b. HE3-6</v>
      </c>
      <c r="D223">
        <v>6</v>
      </c>
      <c r="E223" t="s">
        <v>15</v>
      </c>
      <c r="F223" s="4">
        <f>'2020 NSRS'!$K8</f>
        <v>1517</v>
      </c>
      <c r="G223" s="4">
        <f>'2021 NSRS'!$P8</f>
        <v>4789</v>
      </c>
      <c r="H223" s="4">
        <f>'2021 NSRS'!$L8</f>
        <v>1555</v>
      </c>
      <c r="I223" s="4"/>
      <c r="J223" s="4"/>
      <c r="K223" s="4" t="e">
        <f t="shared" si="15"/>
        <v>#N/A</v>
      </c>
      <c r="L223" s="11">
        <f>'2022 NSRS (Dec 2020 Method)'!$K8</f>
        <v>0</v>
      </c>
      <c r="M223" s="11" t="e">
        <f>'2022 NSRS (6500 Method)'!$K8</f>
        <v>#N/A</v>
      </c>
      <c r="N223" s="11" t="e">
        <f>'2022 NSRS (Proposed)'!$K8</f>
        <v>#N/A</v>
      </c>
    </row>
    <row r="224" spans="1:14" x14ac:dyDescent="0.35">
      <c r="A224" t="str">
        <f t="shared" si="16"/>
        <v>Oct</v>
      </c>
      <c r="B224" s="9">
        <f>DATE(2018, MONTH(DATEVALUE('[1]2019 NSRS'!$K$2&amp;" 1")), 1)</f>
        <v>43374</v>
      </c>
      <c r="C224" s="9" t="str">
        <f t="shared" si="17"/>
        <v>c. HE7-10</v>
      </c>
      <c r="D224">
        <v>7</v>
      </c>
      <c r="E224" t="s">
        <v>15</v>
      </c>
      <c r="F224" s="4">
        <f>'2020 NSRS'!$K9</f>
        <v>1858</v>
      </c>
      <c r="G224" s="4">
        <f>'2021 NSRS'!$P9</f>
        <v>4680</v>
      </c>
      <c r="H224" s="4">
        <f>'2021 NSRS'!$L9</f>
        <v>2012</v>
      </c>
      <c r="I224" s="4"/>
      <c r="J224" s="4"/>
      <c r="K224" s="4" t="e">
        <f t="shared" si="15"/>
        <v>#N/A</v>
      </c>
      <c r="L224" s="11">
        <f>'2022 NSRS (Dec 2020 Method)'!$K9</f>
        <v>0</v>
      </c>
      <c r="M224" s="11" t="e">
        <f>'2022 NSRS (6500 Method)'!$K9</f>
        <v>#N/A</v>
      </c>
      <c r="N224" s="11" t="e">
        <f>'2022 NSRS (Proposed)'!$K9</f>
        <v>#N/A</v>
      </c>
    </row>
    <row r="225" spans="1:14" x14ac:dyDescent="0.35">
      <c r="A225" t="str">
        <f t="shared" si="16"/>
        <v>Oct</v>
      </c>
      <c r="B225" s="9">
        <f>DATE(2018, MONTH(DATEVALUE('[1]2019 NSRS'!$K$2&amp;" 1")), 1)</f>
        <v>43374</v>
      </c>
      <c r="C225" s="9" t="str">
        <f t="shared" si="17"/>
        <v>c. HE7-10</v>
      </c>
      <c r="D225">
        <v>8</v>
      </c>
      <c r="E225" t="s">
        <v>15</v>
      </c>
      <c r="F225" s="4">
        <f>'2020 NSRS'!$K10</f>
        <v>1858</v>
      </c>
      <c r="G225" s="4">
        <f>'2021 NSRS'!$P10</f>
        <v>4872</v>
      </c>
      <c r="H225" s="4">
        <f>'2021 NSRS'!$L10</f>
        <v>2012</v>
      </c>
      <c r="I225" s="4"/>
      <c r="J225" s="4"/>
      <c r="K225" s="4" t="e">
        <f t="shared" si="15"/>
        <v>#N/A</v>
      </c>
      <c r="L225" s="11">
        <f>'2022 NSRS (Dec 2020 Method)'!$K10</f>
        <v>0</v>
      </c>
      <c r="M225" s="11" t="e">
        <f>'2022 NSRS (6500 Method)'!$K10</f>
        <v>#N/A</v>
      </c>
      <c r="N225" s="11" t="e">
        <f>'2022 NSRS (Proposed)'!$K10</f>
        <v>#N/A</v>
      </c>
    </row>
    <row r="226" spans="1:14" x14ac:dyDescent="0.35">
      <c r="A226" t="str">
        <f t="shared" si="16"/>
        <v>Oct</v>
      </c>
      <c r="B226" s="9">
        <f>DATE(2018, MONTH(DATEVALUE('[1]2019 NSRS'!$K$2&amp;" 1")), 1)</f>
        <v>43374</v>
      </c>
      <c r="C226" s="9" t="str">
        <f t="shared" si="17"/>
        <v>c. HE7-10</v>
      </c>
      <c r="D226">
        <v>9</v>
      </c>
      <c r="E226" t="s">
        <v>15</v>
      </c>
      <c r="F226" s="4">
        <f>'2020 NSRS'!$K11</f>
        <v>1858</v>
      </c>
      <c r="G226" s="4">
        <f>'2021 NSRS'!$P11</f>
        <v>4839</v>
      </c>
      <c r="H226" s="4">
        <f>'2021 NSRS'!$L11</f>
        <v>2012</v>
      </c>
      <c r="I226" s="4"/>
      <c r="J226" s="4"/>
      <c r="K226" s="4" t="e">
        <f t="shared" si="15"/>
        <v>#N/A</v>
      </c>
      <c r="L226" s="11">
        <f>'2022 NSRS (Dec 2020 Method)'!$K11</f>
        <v>0</v>
      </c>
      <c r="M226" s="11" t="e">
        <f>'2022 NSRS (6500 Method)'!$K11</f>
        <v>#N/A</v>
      </c>
      <c r="N226" s="11" t="e">
        <f>'2022 NSRS (Proposed)'!$K11</f>
        <v>#N/A</v>
      </c>
    </row>
    <row r="227" spans="1:14" x14ac:dyDescent="0.35">
      <c r="A227" t="str">
        <f t="shared" si="16"/>
        <v>Oct</v>
      </c>
      <c r="B227" s="9">
        <f>DATE(2018, MONTH(DATEVALUE('[1]2019 NSRS'!$K$2&amp;" 1")), 1)</f>
        <v>43374</v>
      </c>
      <c r="C227" s="9" t="str">
        <f t="shared" si="17"/>
        <v>c. HE7-10</v>
      </c>
      <c r="D227">
        <v>10</v>
      </c>
      <c r="E227" t="s">
        <v>15</v>
      </c>
      <c r="F227" s="4">
        <f>'2020 NSRS'!$K12</f>
        <v>1858</v>
      </c>
      <c r="G227" s="4">
        <f>'2021 NSRS'!$P12</f>
        <v>4799</v>
      </c>
      <c r="H227" s="4">
        <f>'2021 NSRS'!$L12</f>
        <v>2012</v>
      </c>
      <c r="I227" s="4"/>
      <c r="J227" s="4"/>
      <c r="K227" s="4" t="e">
        <f t="shared" si="15"/>
        <v>#N/A</v>
      </c>
      <c r="L227" s="11">
        <f>'2022 NSRS (Dec 2020 Method)'!$K12</f>
        <v>0</v>
      </c>
      <c r="M227" s="11" t="e">
        <f>'2022 NSRS (6500 Method)'!$K12</f>
        <v>#N/A</v>
      </c>
      <c r="N227" s="11" t="e">
        <f>'2022 NSRS (Proposed)'!$K12</f>
        <v>#N/A</v>
      </c>
    </row>
    <row r="228" spans="1:14" x14ac:dyDescent="0.35">
      <c r="A228" t="str">
        <f t="shared" si="16"/>
        <v>Oct</v>
      </c>
      <c r="B228" s="9">
        <f>DATE(2018, MONTH(DATEVALUE('[1]2019 NSRS'!$K$2&amp;" 1")), 1)</f>
        <v>43374</v>
      </c>
      <c r="C228" s="9" t="str">
        <f t="shared" si="17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NSRS'!$P13</f>
        <v>4730</v>
      </c>
      <c r="H228" s="4">
        <f>'2021 NSRS'!$L13</f>
        <v>1695</v>
      </c>
      <c r="I228" s="4"/>
      <c r="J228" s="4"/>
      <c r="K228" s="4" t="e">
        <f t="shared" si="15"/>
        <v>#N/A</v>
      </c>
      <c r="L228" s="11">
        <f>'2022 NSRS (Dec 2020 Method)'!$K13</f>
        <v>0</v>
      </c>
      <c r="M228" s="11" t="e">
        <f>'2022 NSRS (6500 Method)'!$K13</f>
        <v>#N/A</v>
      </c>
      <c r="N228" s="11" t="e">
        <f>'2022 NSRS (Proposed)'!$K13</f>
        <v>#N/A</v>
      </c>
    </row>
    <row r="229" spans="1:14" x14ac:dyDescent="0.35">
      <c r="A229" t="str">
        <f t="shared" si="16"/>
        <v>Oct</v>
      </c>
      <c r="B229" s="9">
        <f>DATE(2018, MONTH(DATEVALUE('[1]2019 NSRS'!$K$2&amp;" 1")), 1)</f>
        <v>43374</v>
      </c>
      <c r="C229" s="9" t="str">
        <f t="shared" si="17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NSRS'!$P14</f>
        <v>4709</v>
      </c>
      <c r="H229" s="4">
        <f>'2021 NSRS'!$L14</f>
        <v>1695</v>
      </c>
      <c r="I229" s="4"/>
      <c r="J229" s="4"/>
      <c r="K229" s="4" t="e">
        <f t="shared" si="15"/>
        <v>#N/A</v>
      </c>
      <c r="L229" s="11">
        <f>'2022 NSRS (Dec 2020 Method)'!$K14</f>
        <v>0</v>
      </c>
      <c r="M229" s="11" t="e">
        <f>'2022 NSRS (6500 Method)'!$K14</f>
        <v>#N/A</v>
      </c>
      <c r="N229" s="11" t="e">
        <f>'2022 NSRS (Proposed)'!$K14</f>
        <v>#N/A</v>
      </c>
    </row>
    <row r="230" spans="1:14" x14ac:dyDescent="0.35">
      <c r="A230" t="str">
        <f t="shared" si="16"/>
        <v>Oct</v>
      </c>
      <c r="B230" s="9">
        <f>DATE(2018, MONTH(DATEVALUE('[1]2019 NSRS'!$K$2&amp;" 1")), 1)</f>
        <v>43374</v>
      </c>
      <c r="C230" s="9" t="str">
        <f t="shared" si="17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NSRS'!$P15</f>
        <v>4652</v>
      </c>
      <c r="H230" s="4">
        <f>'2021 NSRS'!$L15</f>
        <v>1695</v>
      </c>
      <c r="I230" s="4"/>
      <c r="J230" s="4"/>
      <c r="K230" s="4" t="e">
        <f t="shared" si="15"/>
        <v>#N/A</v>
      </c>
      <c r="L230" s="11">
        <f>'2022 NSRS (Dec 2020 Method)'!$K15</f>
        <v>0</v>
      </c>
      <c r="M230" s="11" t="e">
        <f>'2022 NSRS (6500 Method)'!$K15</f>
        <v>#N/A</v>
      </c>
      <c r="N230" s="11" t="e">
        <f>'2022 NSRS (Proposed)'!$K15</f>
        <v>#N/A</v>
      </c>
    </row>
    <row r="231" spans="1:14" x14ac:dyDescent="0.35">
      <c r="A231" t="str">
        <f t="shared" si="16"/>
        <v>Oct</v>
      </c>
      <c r="B231" s="9">
        <f>DATE(2018, MONTH(DATEVALUE('[1]2019 NSRS'!$K$2&amp;" 1")), 1)</f>
        <v>43374</v>
      </c>
      <c r="C231" s="9" t="str">
        <f t="shared" si="17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NSRS'!$P16</f>
        <v>4778</v>
      </c>
      <c r="H231" s="4">
        <f>'2021 NSRS'!$L16</f>
        <v>1695</v>
      </c>
      <c r="I231" s="4"/>
      <c r="J231" s="4"/>
      <c r="K231" s="4" t="e">
        <f t="shared" si="15"/>
        <v>#N/A</v>
      </c>
      <c r="L231" s="11">
        <f>'2022 NSRS (Dec 2020 Method)'!$K16</f>
        <v>0</v>
      </c>
      <c r="M231" s="11" t="e">
        <f>'2022 NSRS (6500 Method)'!$K16</f>
        <v>#N/A</v>
      </c>
      <c r="N231" s="11" t="e">
        <f>'2022 NSRS (Proposed)'!$K16</f>
        <v>#N/A</v>
      </c>
    </row>
    <row r="232" spans="1:14" x14ac:dyDescent="0.35">
      <c r="A232" t="str">
        <f t="shared" si="16"/>
        <v>Oct</v>
      </c>
      <c r="B232" s="9">
        <f>DATE(2018, MONTH(DATEVALUE('[1]2019 NSRS'!$K$2&amp;" 1")), 1)</f>
        <v>43374</v>
      </c>
      <c r="C232" s="9" t="str">
        <f t="shared" si="17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NSRS'!$P17</f>
        <v>4792</v>
      </c>
      <c r="H232" s="4">
        <f>'2021 NSRS'!$L17</f>
        <v>1555</v>
      </c>
      <c r="I232" s="4"/>
      <c r="J232" s="4"/>
      <c r="K232" s="4" t="e">
        <f t="shared" si="15"/>
        <v>#N/A</v>
      </c>
      <c r="L232" s="11">
        <f>'2022 NSRS (Dec 2020 Method)'!$K17</f>
        <v>0</v>
      </c>
      <c r="M232" s="11" t="e">
        <f>'2022 NSRS (6500 Method)'!$K17</f>
        <v>#N/A</v>
      </c>
      <c r="N232" s="11" t="e">
        <f>'2022 NSRS (Proposed)'!$K17</f>
        <v>#N/A</v>
      </c>
    </row>
    <row r="233" spans="1:14" x14ac:dyDescent="0.35">
      <c r="A233" t="str">
        <f t="shared" si="16"/>
        <v>Oct</v>
      </c>
      <c r="B233" s="9">
        <f>DATE(2018, MONTH(DATEVALUE('[1]2019 NSRS'!$K$2&amp;" 1")), 1)</f>
        <v>43374</v>
      </c>
      <c r="C233" s="9" t="str">
        <f t="shared" si="17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NSRS'!$P18</f>
        <v>4854</v>
      </c>
      <c r="H233" s="4">
        <f>'2021 NSRS'!$L18</f>
        <v>1555</v>
      </c>
      <c r="I233" s="4"/>
      <c r="J233" s="4"/>
      <c r="K233" s="4" t="e">
        <f t="shared" si="15"/>
        <v>#N/A</v>
      </c>
      <c r="L233" s="11">
        <f>'2022 NSRS (Dec 2020 Method)'!$K18</f>
        <v>0</v>
      </c>
      <c r="M233" s="11" t="e">
        <f>'2022 NSRS (6500 Method)'!$K18</f>
        <v>#N/A</v>
      </c>
      <c r="N233" s="11" t="e">
        <f>'2022 NSRS (Proposed)'!$K18</f>
        <v>#N/A</v>
      </c>
    </row>
    <row r="234" spans="1:14" x14ac:dyDescent="0.35">
      <c r="A234" t="str">
        <f t="shared" si="16"/>
        <v>Oct</v>
      </c>
      <c r="B234" s="9">
        <f>DATE(2018, MONTH(DATEVALUE('[1]2019 NSRS'!$K$2&amp;" 1")), 1)</f>
        <v>43374</v>
      </c>
      <c r="C234" s="9" t="str">
        <f t="shared" si="17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NSRS'!$P19</f>
        <v>4824</v>
      </c>
      <c r="H234" s="4">
        <f>'2021 NSRS'!$L19</f>
        <v>1555</v>
      </c>
      <c r="I234" s="4"/>
      <c r="J234" s="4"/>
      <c r="K234" s="4" t="e">
        <f t="shared" si="15"/>
        <v>#N/A</v>
      </c>
      <c r="L234" s="11">
        <f>'2022 NSRS (Dec 2020 Method)'!$K19</f>
        <v>0</v>
      </c>
      <c r="M234" s="11" t="e">
        <f>'2022 NSRS (6500 Method)'!$K19</f>
        <v>#N/A</v>
      </c>
      <c r="N234" s="11" t="e">
        <f>'2022 NSRS (Proposed)'!$K19</f>
        <v>#N/A</v>
      </c>
    </row>
    <row r="235" spans="1:14" x14ac:dyDescent="0.35">
      <c r="A235" t="str">
        <f t="shared" ref="A235:A265" si="18">TEXT(B235, "mmm")</f>
        <v>Oct</v>
      </c>
      <c r="B235" s="9">
        <f>DATE(2018, MONTH(DATEVALUE('[1]2019 NSRS'!$K$2&amp;" 1")), 1)</f>
        <v>43374</v>
      </c>
      <c r="C235" s="9" t="str">
        <f t="shared" si="17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NSRS'!$P20</f>
        <v>4826</v>
      </c>
      <c r="H235" s="4">
        <f>'2021 NSRS'!$L20</f>
        <v>1555</v>
      </c>
      <c r="I235" s="4"/>
      <c r="J235" s="4"/>
      <c r="K235" s="4" t="e">
        <f t="shared" si="15"/>
        <v>#N/A</v>
      </c>
      <c r="L235" s="11">
        <f>'2022 NSRS (Dec 2020 Method)'!$K20</f>
        <v>0</v>
      </c>
      <c r="M235" s="11" t="e">
        <f>'2022 NSRS (6500 Method)'!$K20</f>
        <v>#N/A</v>
      </c>
      <c r="N235" s="11" t="e">
        <f>'2022 NSRS (Proposed)'!$K20</f>
        <v>#N/A</v>
      </c>
    </row>
    <row r="236" spans="1:14" x14ac:dyDescent="0.35">
      <c r="A236" t="str">
        <f t="shared" si="18"/>
        <v>Oct</v>
      </c>
      <c r="B236" s="9">
        <f>DATE(2018, MONTH(DATEVALUE('[1]2019 NSRS'!$K$2&amp;" 1")), 1)</f>
        <v>43374</v>
      </c>
      <c r="C236" s="9" t="str">
        <f t="shared" si="17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NSRS'!$P21</f>
        <v>4863</v>
      </c>
      <c r="H236" s="4">
        <f>'2021 NSRS'!$L21</f>
        <v>1144</v>
      </c>
      <c r="I236" s="4"/>
      <c r="J236" s="4"/>
      <c r="K236" s="4" t="e">
        <f t="shared" si="15"/>
        <v>#N/A</v>
      </c>
      <c r="L236" s="11">
        <f>'2022 NSRS (Dec 2020 Method)'!$K21</f>
        <v>0</v>
      </c>
      <c r="M236" s="11" t="e">
        <f>'2022 NSRS (6500 Method)'!$K21</f>
        <v>#N/A</v>
      </c>
      <c r="N236" s="11" t="e">
        <f>'2022 NSRS (Proposed)'!$K21</f>
        <v>#N/A</v>
      </c>
    </row>
    <row r="237" spans="1:14" x14ac:dyDescent="0.35">
      <c r="A237" t="str">
        <f t="shared" si="18"/>
        <v>Oct</v>
      </c>
      <c r="B237" s="9">
        <f>DATE(2018, MONTH(DATEVALUE('[1]2019 NSRS'!$K$2&amp;" 1")), 1)</f>
        <v>43374</v>
      </c>
      <c r="C237" s="9" t="str">
        <f t="shared" si="17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NSRS'!$P22</f>
        <v>4975</v>
      </c>
      <c r="H237" s="4">
        <f>'2021 NSRS'!$L22</f>
        <v>1144</v>
      </c>
      <c r="I237" s="4"/>
      <c r="J237" s="4"/>
      <c r="K237" s="4" t="e">
        <f t="shared" si="15"/>
        <v>#N/A</v>
      </c>
      <c r="L237" s="11">
        <f>'2022 NSRS (Dec 2020 Method)'!$K22</f>
        <v>0</v>
      </c>
      <c r="M237" s="11" t="e">
        <f>'2022 NSRS (6500 Method)'!$K22</f>
        <v>#N/A</v>
      </c>
      <c r="N237" s="11" t="e">
        <f>'2022 NSRS (Proposed)'!$K22</f>
        <v>#N/A</v>
      </c>
    </row>
    <row r="238" spans="1:14" x14ac:dyDescent="0.35">
      <c r="A238" t="str">
        <f t="shared" si="18"/>
        <v>Oct</v>
      </c>
      <c r="B238" s="9">
        <f>DATE(2018, MONTH(DATEVALUE('[1]2019 NSRS'!$K$2&amp;" 1")), 1)</f>
        <v>43374</v>
      </c>
      <c r="C238" s="9" t="str">
        <f t="shared" si="17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NSRS'!$P23</f>
        <v>4946</v>
      </c>
      <c r="H238" s="4">
        <f>'2021 NSRS'!$L23</f>
        <v>1144</v>
      </c>
      <c r="I238" s="4"/>
      <c r="J238" s="4"/>
      <c r="K238" s="4" t="e">
        <f t="shared" si="15"/>
        <v>#N/A</v>
      </c>
      <c r="L238" s="11">
        <f>'2022 NSRS (Dec 2020 Method)'!$K23</f>
        <v>0</v>
      </c>
      <c r="M238" s="11" t="e">
        <f>'2022 NSRS (6500 Method)'!$K23</f>
        <v>#N/A</v>
      </c>
      <c r="N238" s="11" t="e">
        <f>'2022 NSRS (Proposed)'!$K23</f>
        <v>#N/A</v>
      </c>
    </row>
    <row r="239" spans="1:14" x14ac:dyDescent="0.35">
      <c r="A239" t="str">
        <f t="shared" si="18"/>
        <v>Oct</v>
      </c>
      <c r="B239" s="9">
        <f>DATE(2018, MONTH(DATEVALUE('[1]2019 NSRS'!$K$2&amp;" 1")), 1)</f>
        <v>43374</v>
      </c>
      <c r="C239" s="9" t="str">
        <f t="shared" si="17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NSRS'!$P24</f>
        <v>5031</v>
      </c>
      <c r="H239" s="4">
        <f>'2021 NSRS'!$L24</f>
        <v>1144</v>
      </c>
      <c r="I239" s="4"/>
      <c r="J239" s="4"/>
      <c r="K239" s="4" t="e">
        <f t="shared" si="15"/>
        <v>#N/A</v>
      </c>
      <c r="L239" s="11">
        <f>'2022 NSRS (Dec 2020 Method)'!$K24</f>
        <v>0</v>
      </c>
      <c r="M239" s="11" t="e">
        <f>'2022 NSRS (6500 Method)'!$K24</f>
        <v>#N/A</v>
      </c>
      <c r="N239" s="11" t="e">
        <f>'2022 NSRS (Proposed)'!$K24</f>
        <v>#N/A</v>
      </c>
    </row>
    <row r="240" spans="1:14" x14ac:dyDescent="0.35">
      <c r="A240" t="str">
        <f t="shared" si="18"/>
        <v>Oct</v>
      </c>
      <c r="B240" s="9">
        <f>DATE(2018, MONTH(DATEVALUE('[1]2019 NSRS'!$K$2&amp;" 1")), 1)</f>
        <v>43374</v>
      </c>
      <c r="C240" s="9" t="str">
        <f t="shared" si="17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NSRS'!$P25</f>
        <v>5021</v>
      </c>
      <c r="H240" s="4">
        <f>'2021 NSRS'!$L25</f>
        <v>1158</v>
      </c>
      <c r="I240" s="4"/>
      <c r="J240" s="4"/>
      <c r="K240" s="4" t="e">
        <f t="shared" si="15"/>
        <v>#N/A</v>
      </c>
      <c r="L240" s="11">
        <f>'2022 NSRS (Dec 2020 Method)'!$K25</f>
        <v>0</v>
      </c>
      <c r="M240" s="11" t="e">
        <f>'2022 NSRS (6500 Method)'!$K25</f>
        <v>#N/A</v>
      </c>
      <c r="N240" s="11" t="e">
        <f>'2022 NSRS (Proposed)'!$K25</f>
        <v>#N/A</v>
      </c>
    </row>
    <row r="241" spans="1:14" x14ac:dyDescent="0.35">
      <c r="A241" t="str">
        <f t="shared" si="18"/>
        <v>Oct</v>
      </c>
      <c r="B241" s="9">
        <f>DATE(2018, MONTH(DATEVALUE('[1]2019 NSRS'!$K$2&amp;" 1")), 1)</f>
        <v>43374</v>
      </c>
      <c r="C241" s="9" t="str">
        <f t="shared" si="17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NSRS'!$P26</f>
        <v>5049</v>
      </c>
      <c r="H241" s="4">
        <f>'2021 NSRS'!$L26</f>
        <v>1158</v>
      </c>
      <c r="I241" s="4"/>
      <c r="J241" s="4"/>
      <c r="K241" s="4" t="e">
        <f t="shared" si="15"/>
        <v>#N/A</v>
      </c>
      <c r="L241" s="11">
        <f>'2022 NSRS (Dec 2020 Method)'!$K26</f>
        <v>0</v>
      </c>
      <c r="M241" s="11" t="e">
        <f>'2022 NSRS (6500 Method)'!$K26</f>
        <v>#N/A</v>
      </c>
      <c r="N241" s="11" t="e">
        <f>'2022 NSRS (Proposed)'!$K26</f>
        <v>#N/A</v>
      </c>
    </row>
    <row r="242" spans="1:14" x14ac:dyDescent="0.35">
      <c r="A242" t="str">
        <f t="shared" si="18"/>
        <v>Nov</v>
      </c>
      <c r="B242" s="9">
        <f>DATE(2018, MONTH(DATEVALUE('[1]2019 NSRS'!$L$2&amp;" 1")), 1)</f>
        <v>43405</v>
      </c>
      <c r="C242" s="9" t="str">
        <f t="shared" si="17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NSRS'!$Q3</f>
        <v>5033</v>
      </c>
      <c r="H242" s="4">
        <f>'2021 NSRS'!$M3</f>
        <v>1268</v>
      </c>
      <c r="I242" s="4"/>
      <c r="J242" s="4"/>
      <c r="K242" s="4" t="e">
        <f t="shared" si="15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8"/>
        <v>Nov</v>
      </c>
      <c r="B243" s="9">
        <f>DATE(2018, MONTH(DATEVALUE('[1]2019 NSRS'!$L$2&amp;" 1")), 1)</f>
        <v>43405</v>
      </c>
      <c r="C243" s="9" t="str">
        <f t="shared" si="17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NSRS'!$Q4</f>
        <v>5017</v>
      </c>
      <c r="H243" s="4">
        <f>'2021 NSRS'!$M4</f>
        <v>1268</v>
      </c>
      <c r="I243" s="4"/>
      <c r="J243" s="4"/>
      <c r="K243" s="4" t="e">
        <f t="shared" si="15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8"/>
        <v>Nov</v>
      </c>
      <c r="B244" s="9">
        <f>DATE(2018, MONTH(DATEVALUE('[1]2019 NSRS'!$L$2&amp;" 1")), 1)</f>
        <v>43405</v>
      </c>
      <c r="C244" s="9" t="str">
        <f t="shared" si="17"/>
        <v>b. HE3-6</v>
      </c>
      <c r="D244">
        <v>3</v>
      </c>
      <c r="E244" t="s">
        <v>15</v>
      </c>
      <c r="F244" s="4">
        <f>'2020 NSRS'!$L5</f>
        <v>1499</v>
      </c>
      <c r="G244" s="4">
        <f>'2021 NSRS'!$Q5</f>
        <v>4991</v>
      </c>
      <c r="H244" s="4">
        <f>'2021 NSRS'!$M5</f>
        <v>1347</v>
      </c>
      <c r="I244" s="4"/>
      <c r="J244" s="4"/>
      <c r="K244" s="4" t="e">
        <f t="shared" si="15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8"/>
        <v>Nov</v>
      </c>
      <c r="B245" s="9">
        <f>DATE(2018, MONTH(DATEVALUE('[1]2019 NSRS'!$L$2&amp;" 1")), 1)</f>
        <v>43405</v>
      </c>
      <c r="C245" s="9" t="str">
        <f t="shared" si="17"/>
        <v>b. HE3-6</v>
      </c>
      <c r="D245">
        <v>4</v>
      </c>
      <c r="E245" t="s">
        <v>15</v>
      </c>
      <c r="F245" s="4">
        <f>'2020 NSRS'!$L6</f>
        <v>1499</v>
      </c>
      <c r="G245" s="4">
        <f>'2021 NSRS'!$Q6</f>
        <v>4949</v>
      </c>
      <c r="H245" s="4">
        <f>'2021 NSRS'!$M6</f>
        <v>1347</v>
      </c>
      <c r="I245" s="4"/>
      <c r="J245" s="4"/>
      <c r="K245" s="4" t="e">
        <f t="shared" si="15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8"/>
        <v>Nov</v>
      </c>
      <c r="B246" s="9">
        <f>DATE(2018, MONTH(DATEVALUE('[1]2019 NSRS'!$L$2&amp;" 1")), 1)</f>
        <v>43405</v>
      </c>
      <c r="C246" s="9" t="str">
        <f t="shared" si="17"/>
        <v>b. HE3-6</v>
      </c>
      <c r="D246">
        <v>5</v>
      </c>
      <c r="E246" t="s">
        <v>15</v>
      </c>
      <c r="F246" s="4">
        <f>'2020 NSRS'!$L7</f>
        <v>1499</v>
      </c>
      <c r="G246" s="4">
        <f>'2021 NSRS'!$Q7</f>
        <v>4895</v>
      </c>
      <c r="H246" s="4">
        <f>'2021 NSRS'!$M7</f>
        <v>1347</v>
      </c>
      <c r="I246" s="4"/>
      <c r="J246" s="4"/>
      <c r="K246" s="4" t="e">
        <f t="shared" si="15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8"/>
        <v>Nov</v>
      </c>
      <c r="B247" s="9">
        <f>DATE(2018, MONTH(DATEVALUE('[1]2019 NSRS'!$L$2&amp;" 1")), 1)</f>
        <v>43405</v>
      </c>
      <c r="C247" s="9" t="str">
        <f t="shared" si="17"/>
        <v>b. HE3-6</v>
      </c>
      <c r="D247">
        <v>6</v>
      </c>
      <c r="E247" t="s">
        <v>15</v>
      </c>
      <c r="F247" s="4">
        <f>'2020 NSRS'!$L8</f>
        <v>1499</v>
      </c>
      <c r="G247" s="4">
        <f>'2021 NSRS'!$Q8</f>
        <v>4739</v>
      </c>
      <c r="H247" s="4">
        <f>'2021 NSRS'!$M8</f>
        <v>1347</v>
      </c>
      <c r="I247" s="4"/>
      <c r="J247" s="4"/>
      <c r="K247" s="4" t="e">
        <f t="shared" si="15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8"/>
        <v>Nov</v>
      </c>
      <c r="B248" s="9">
        <f>DATE(2018, MONTH(DATEVALUE('[1]2019 NSRS'!$L$2&amp;" 1")), 1)</f>
        <v>43405</v>
      </c>
      <c r="C248" s="9" t="str">
        <f t="shared" si="17"/>
        <v>c. HE7-10</v>
      </c>
      <c r="D248">
        <v>7</v>
      </c>
      <c r="E248" t="s">
        <v>15</v>
      </c>
      <c r="F248" s="4">
        <f>'2020 NSRS'!$L9</f>
        <v>1894</v>
      </c>
      <c r="G248" s="4">
        <f>'2021 NSRS'!$Q9</f>
        <v>4687</v>
      </c>
      <c r="H248" s="4">
        <f>'2021 NSRS'!$M9</f>
        <v>1854</v>
      </c>
      <c r="I248" s="4"/>
      <c r="J248" s="4"/>
      <c r="K248" s="4" t="e">
        <f t="shared" si="15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8"/>
        <v>Nov</v>
      </c>
      <c r="B249" s="9">
        <f>DATE(2018, MONTH(DATEVALUE('[1]2019 NSRS'!$L$2&amp;" 1")), 1)</f>
        <v>43405</v>
      </c>
      <c r="C249" s="9" t="str">
        <f t="shared" si="17"/>
        <v>c. HE7-10</v>
      </c>
      <c r="D249">
        <v>8</v>
      </c>
      <c r="E249" t="s">
        <v>15</v>
      </c>
      <c r="F249" s="4">
        <f>'2020 NSRS'!$L10</f>
        <v>1894</v>
      </c>
      <c r="G249" s="4">
        <f>'2021 NSRS'!$Q10</f>
        <v>4913</v>
      </c>
      <c r="H249" s="4">
        <f>'2021 NSRS'!$M10</f>
        <v>1854</v>
      </c>
      <c r="I249" s="4"/>
      <c r="J249" s="4"/>
      <c r="K249" s="4" t="e">
        <f t="shared" si="15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8"/>
        <v>Nov</v>
      </c>
      <c r="B250" s="9">
        <f>DATE(2018, MONTH(DATEVALUE('[1]2019 NSRS'!$L$2&amp;" 1")), 1)</f>
        <v>43405</v>
      </c>
      <c r="C250" s="9" t="str">
        <f t="shared" si="17"/>
        <v>c. HE7-10</v>
      </c>
      <c r="D250">
        <v>9</v>
      </c>
      <c r="E250" t="s">
        <v>15</v>
      </c>
      <c r="F250" s="4">
        <f>'2020 NSRS'!$L11</f>
        <v>1894</v>
      </c>
      <c r="G250" s="4">
        <f>'2021 NSRS'!$Q11</f>
        <v>4882</v>
      </c>
      <c r="H250" s="4">
        <f>'2021 NSRS'!$M11</f>
        <v>1854</v>
      </c>
      <c r="I250" s="4"/>
      <c r="J250" s="4"/>
      <c r="K250" s="4" t="e">
        <f t="shared" si="15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8"/>
        <v>Nov</v>
      </c>
      <c r="B251" s="9">
        <f>DATE(2018, MONTH(DATEVALUE('[1]2019 NSRS'!$L$2&amp;" 1")), 1)</f>
        <v>43405</v>
      </c>
      <c r="C251" s="9" t="str">
        <f t="shared" si="17"/>
        <v>c. HE7-10</v>
      </c>
      <c r="D251">
        <v>10</v>
      </c>
      <c r="E251" t="s">
        <v>15</v>
      </c>
      <c r="F251" s="4">
        <f>'2020 NSRS'!$L12</f>
        <v>1894</v>
      </c>
      <c r="G251" s="4">
        <f>'2021 NSRS'!$Q12</f>
        <v>4844</v>
      </c>
      <c r="H251" s="4">
        <f>'2021 NSRS'!$M12</f>
        <v>1854</v>
      </c>
      <c r="I251" s="4"/>
      <c r="J251" s="4"/>
      <c r="K251" s="4" t="e">
        <f t="shared" si="15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8"/>
        <v>Nov</v>
      </c>
      <c r="B252" s="9">
        <f>DATE(2018, MONTH(DATEVALUE('[1]2019 NSRS'!$L$2&amp;" 1")), 1)</f>
        <v>43405</v>
      </c>
      <c r="C252" s="9" t="str">
        <f t="shared" si="17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NSRS'!$Q13</f>
        <v>4860</v>
      </c>
      <c r="H252" s="4">
        <f>'2021 NSRS'!$M13</f>
        <v>1508</v>
      </c>
      <c r="I252" s="4"/>
      <c r="J252" s="4"/>
      <c r="K252" s="4" t="e">
        <f t="shared" si="15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8"/>
        <v>Nov</v>
      </c>
      <c r="B253" s="9">
        <f>DATE(2018, MONTH(DATEVALUE('[1]2019 NSRS'!$L$2&amp;" 1")), 1)</f>
        <v>43405</v>
      </c>
      <c r="C253" s="9" t="str">
        <f t="shared" si="17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NSRS'!$Q14</f>
        <v>4885</v>
      </c>
      <c r="H253" s="4">
        <f>'2021 NSRS'!$M14</f>
        <v>1508</v>
      </c>
      <c r="I253" s="4"/>
      <c r="J253" s="4"/>
      <c r="K253" s="4" t="e">
        <f t="shared" si="15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8"/>
        <v>Nov</v>
      </c>
      <c r="B254" s="9">
        <f>DATE(2018, MONTH(DATEVALUE('[1]2019 NSRS'!$L$2&amp;" 1")), 1)</f>
        <v>43405</v>
      </c>
      <c r="C254" s="9" t="str">
        <f t="shared" si="17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NSRS'!$Q15</f>
        <v>4864</v>
      </c>
      <c r="H254" s="4">
        <f>'2021 NSRS'!$M15</f>
        <v>1508</v>
      </c>
      <c r="I254" s="4"/>
      <c r="J254" s="4"/>
      <c r="K254" s="4" t="e">
        <f t="shared" si="15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8"/>
        <v>Nov</v>
      </c>
      <c r="B255" s="9">
        <f>DATE(2018, MONTH(DATEVALUE('[1]2019 NSRS'!$L$2&amp;" 1")), 1)</f>
        <v>43405</v>
      </c>
      <c r="C255" s="9" t="str">
        <f t="shared" si="17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NSRS'!$Q16</f>
        <v>4882</v>
      </c>
      <c r="H255" s="4">
        <f>'2021 NSRS'!$M16</f>
        <v>1508</v>
      </c>
      <c r="I255" s="4"/>
      <c r="J255" s="4"/>
      <c r="K255" s="4" t="e">
        <f t="shared" si="15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8"/>
        <v>Nov</v>
      </c>
      <c r="B256" s="9">
        <f>DATE(2018, MONTH(DATEVALUE('[1]2019 NSRS'!$L$2&amp;" 1")), 1)</f>
        <v>43405</v>
      </c>
      <c r="C256" s="9" t="str">
        <f t="shared" si="17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NSRS'!$Q17</f>
        <v>4834</v>
      </c>
      <c r="H256" s="4">
        <f>'2021 NSRS'!$M17</f>
        <v>1782</v>
      </c>
      <c r="I256" s="4"/>
      <c r="J256" s="4"/>
      <c r="K256" s="4" t="e">
        <f t="shared" si="15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8"/>
        <v>Nov</v>
      </c>
      <c r="B257" s="9">
        <f>DATE(2018, MONTH(DATEVALUE('[1]2019 NSRS'!$L$2&amp;" 1")), 1)</f>
        <v>43405</v>
      </c>
      <c r="C257" s="9" t="str">
        <f t="shared" si="17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NSRS'!$Q18</f>
        <v>4847</v>
      </c>
      <c r="H257" s="4">
        <f>'2021 NSRS'!$M18</f>
        <v>1782</v>
      </c>
      <c r="I257" s="4"/>
      <c r="J257" s="4"/>
      <c r="K257" s="4" t="e">
        <f t="shared" si="15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8"/>
        <v>Nov</v>
      </c>
      <c r="B258" s="9">
        <f>DATE(2018, MONTH(DATEVALUE('[1]2019 NSRS'!$L$2&amp;" 1")), 1)</f>
        <v>43405</v>
      </c>
      <c r="C258" s="9" t="str">
        <f t="shared" si="17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NSRS'!$Q19</f>
        <v>4797</v>
      </c>
      <c r="H258" s="4">
        <f>'2021 NSRS'!$M19</f>
        <v>1782</v>
      </c>
      <c r="I258" s="4"/>
      <c r="J258" s="4"/>
      <c r="K258" s="4" t="e">
        <f t="shared" ref="K258:K289" si="19">N258-L258</f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8"/>
        <v>Nov</v>
      </c>
      <c r="B259" s="9">
        <f>DATE(2018, MONTH(DATEVALUE('[1]2019 NSRS'!$L$2&amp;" 1")), 1)</f>
        <v>43405</v>
      </c>
      <c r="C259" s="9" t="str">
        <f t="shared" ref="C259:C289" si="2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NSRS'!$Q20</f>
        <v>4758</v>
      </c>
      <c r="H259" s="4">
        <f>'2021 NSRS'!$M20</f>
        <v>1782</v>
      </c>
      <c r="I259" s="4"/>
      <c r="J259" s="4"/>
      <c r="K259" s="4" t="e">
        <f t="shared" si="19"/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8"/>
        <v>Nov</v>
      </c>
      <c r="B260" s="9">
        <f>DATE(2018, MONTH(DATEVALUE('[1]2019 NSRS'!$L$2&amp;" 1")), 1)</f>
        <v>43405</v>
      </c>
      <c r="C260" s="9" t="str">
        <f t="shared" si="20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NSRS'!$Q21</f>
        <v>4998</v>
      </c>
      <c r="H260" s="4">
        <f>'2021 NSRS'!$M21</f>
        <v>1294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8"/>
        <v>Nov</v>
      </c>
      <c r="B261" s="9">
        <f>DATE(2018, MONTH(DATEVALUE('[1]2019 NSRS'!$L$2&amp;" 1")), 1)</f>
        <v>43405</v>
      </c>
      <c r="C261" s="9" t="str">
        <f t="shared" si="20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NSRS'!$Q22</f>
        <v>5008</v>
      </c>
      <c r="H261" s="4">
        <f>'2021 NSRS'!$M22</f>
        <v>1294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8"/>
        <v>Nov</v>
      </c>
      <c r="B262" s="9">
        <f>DATE(2018, MONTH(DATEVALUE('[1]2019 NSRS'!$L$2&amp;" 1")), 1)</f>
        <v>43405</v>
      </c>
      <c r="C262" s="9" t="str">
        <f t="shared" si="20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NSRS'!$Q23</f>
        <v>5053</v>
      </c>
      <c r="H262" s="4">
        <f>'2021 NSRS'!$M23</f>
        <v>1294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8"/>
        <v>Nov</v>
      </c>
      <c r="B263" s="9">
        <f>DATE(2018, MONTH(DATEVALUE('[1]2019 NSRS'!$L$2&amp;" 1")), 1)</f>
        <v>43405</v>
      </c>
      <c r="C263" s="9" t="str">
        <f t="shared" si="20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NSRS'!$Q24</f>
        <v>5057</v>
      </c>
      <c r="H263" s="4">
        <f>'2021 NSRS'!$M24</f>
        <v>1294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8"/>
        <v>Nov</v>
      </c>
      <c r="B264" s="9">
        <f>DATE(2018, MONTH(DATEVALUE('[1]2019 NSRS'!$L$2&amp;" 1")), 1)</f>
        <v>43405</v>
      </c>
      <c r="C264" s="9" t="str">
        <f t="shared" si="20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NSRS'!$Q25</f>
        <v>5050</v>
      </c>
      <c r="H264" s="4">
        <f>'2021 NSRS'!$M25</f>
        <v>1268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8"/>
        <v>Nov</v>
      </c>
      <c r="B265" s="9">
        <f>DATE(2018, MONTH(DATEVALUE('[1]2019 NSRS'!$L$2&amp;" 1")), 1)</f>
        <v>43405</v>
      </c>
      <c r="C265" s="9" t="str">
        <f t="shared" si="20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NSRS'!$Q26</f>
        <v>5014</v>
      </c>
      <c r="H265" s="4">
        <f>'2021 NSRS'!$M26</f>
        <v>1268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1">TEXT(B266, "mmm")</f>
        <v>Dec</v>
      </c>
      <c r="B266" s="9">
        <f>DATE(2018, MONTH(DATEVALUE('[1]2019 NSRS'!$M$2&amp;" 1")), 1)</f>
        <v>43435</v>
      </c>
      <c r="C266" s="9" t="str">
        <f t="shared" si="20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NSRS'!$R3</f>
        <v>5052</v>
      </c>
      <c r="H266" s="4">
        <f>'2021 NSRS'!$N3</f>
        <v>1047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1"/>
        <v>Dec</v>
      </c>
      <c r="B267" s="9">
        <f>DATE(2018, MONTH(DATEVALUE('[1]2019 NSRS'!$M$2&amp;" 1")), 1)</f>
        <v>43435</v>
      </c>
      <c r="C267" s="9" t="str">
        <f t="shared" si="20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NSRS'!$R4</f>
        <v>5016</v>
      </c>
      <c r="H267" s="4">
        <f>'2021 NSRS'!$N4</f>
        <v>1047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1"/>
        <v>Dec</v>
      </c>
      <c r="B268" s="9">
        <f>DATE(2018, MONTH(DATEVALUE('[1]2019 NSRS'!$M$2&amp;" 1")), 1)</f>
        <v>43435</v>
      </c>
      <c r="C268" s="9" t="str">
        <f t="shared" si="20"/>
        <v>b. HE3-6</v>
      </c>
      <c r="D268">
        <v>3</v>
      </c>
      <c r="E268" t="s">
        <v>15</v>
      </c>
      <c r="F268" s="4">
        <f>'2020 NSRS'!$M5</f>
        <v>1345</v>
      </c>
      <c r="G268" s="4">
        <f>'2021 NSRS'!$R5</f>
        <v>5020</v>
      </c>
      <c r="H268" s="4">
        <f>'2021 NSRS'!$N5</f>
        <v>1292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1"/>
        <v>Dec</v>
      </c>
      <c r="B269" s="9">
        <f>DATE(2018, MONTH(DATEVALUE('[1]2019 NSRS'!$M$2&amp;" 1")), 1)</f>
        <v>43435</v>
      </c>
      <c r="C269" s="9" t="str">
        <f t="shared" si="20"/>
        <v>b. HE3-6</v>
      </c>
      <c r="D269">
        <v>4</v>
      </c>
      <c r="E269" t="s">
        <v>15</v>
      </c>
      <c r="F269" s="4">
        <f>'2020 NSRS'!$M6</f>
        <v>1345</v>
      </c>
      <c r="G269" s="4">
        <f>'2021 NSRS'!$R6</f>
        <v>4967</v>
      </c>
      <c r="H269" s="4">
        <f>'2021 NSRS'!$N6</f>
        <v>1292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1"/>
        <v>Dec</v>
      </c>
      <c r="B270" s="9">
        <f>DATE(2018, MONTH(DATEVALUE('[1]2019 NSRS'!$M$2&amp;" 1")), 1)</f>
        <v>43435</v>
      </c>
      <c r="C270" s="9" t="str">
        <f t="shared" si="20"/>
        <v>b. HE3-6</v>
      </c>
      <c r="D270">
        <v>5</v>
      </c>
      <c r="E270" t="s">
        <v>15</v>
      </c>
      <c r="F270" s="4">
        <f>'2020 NSRS'!$M7</f>
        <v>1345</v>
      </c>
      <c r="G270" s="4">
        <f>'2021 NSRS'!$R7</f>
        <v>4882</v>
      </c>
      <c r="H270" s="4">
        <f>'2021 NSRS'!$N7</f>
        <v>1292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1"/>
        <v>Dec</v>
      </c>
      <c r="B271" s="9">
        <f>DATE(2018, MONTH(DATEVALUE('[1]2019 NSRS'!$M$2&amp;" 1")), 1)</f>
        <v>43435</v>
      </c>
      <c r="C271" s="9" t="str">
        <f t="shared" si="20"/>
        <v>b. HE3-6</v>
      </c>
      <c r="D271">
        <v>6</v>
      </c>
      <c r="E271" t="s">
        <v>15</v>
      </c>
      <c r="F271" s="4">
        <f>'2020 NSRS'!$M8</f>
        <v>1345</v>
      </c>
      <c r="G271" s="4">
        <f>'2021 NSRS'!$R8</f>
        <v>4694</v>
      </c>
      <c r="H271" s="4">
        <f>'2021 NSRS'!$N8</f>
        <v>1292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1"/>
        <v>Dec</v>
      </c>
      <c r="B272" s="9">
        <f>DATE(2018, MONTH(DATEVALUE('[1]2019 NSRS'!$M$2&amp;" 1")), 1)</f>
        <v>43435</v>
      </c>
      <c r="C272" s="9" t="str">
        <f t="shared" si="20"/>
        <v>c. HE7-10</v>
      </c>
      <c r="D272">
        <v>7</v>
      </c>
      <c r="E272" t="s">
        <v>15</v>
      </c>
      <c r="F272" s="4">
        <f>'2020 NSRS'!$M9</f>
        <v>1818</v>
      </c>
      <c r="G272" s="4">
        <f>'2021 NSRS'!$R9</f>
        <v>4617</v>
      </c>
      <c r="H272" s="4">
        <f>'2021 NSRS'!$N9</f>
        <v>1873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1"/>
        <v>Dec</v>
      </c>
      <c r="B273" s="9">
        <f>DATE(2018, MONTH(DATEVALUE('[1]2019 NSRS'!$M$2&amp;" 1")), 1)</f>
        <v>43435</v>
      </c>
      <c r="C273" s="9" t="str">
        <f t="shared" si="20"/>
        <v>c. HE7-10</v>
      </c>
      <c r="D273">
        <v>8</v>
      </c>
      <c r="E273" t="s">
        <v>15</v>
      </c>
      <c r="F273" s="4">
        <f>'2020 NSRS'!$M10</f>
        <v>1818</v>
      </c>
      <c r="G273" s="4">
        <f>'2021 NSRS'!$R10</f>
        <v>4899</v>
      </c>
      <c r="H273" s="4">
        <f>'2021 NSRS'!$N10</f>
        <v>1873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1"/>
        <v>Dec</v>
      </c>
      <c r="B274" s="9">
        <f>DATE(2018, MONTH(DATEVALUE('[1]2019 NSRS'!$M$2&amp;" 1")), 1)</f>
        <v>43435</v>
      </c>
      <c r="C274" s="9" t="str">
        <f t="shared" si="20"/>
        <v>c. HE7-10</v>
      </c>
      <c r="D274">
        <v>9</v>
      </c>
      <c r="E274" t="s">
        <v>15</v>
      </c>
      <c r="F274" s="4">
        <f>'2020 NSRS'!$M11</f>
        <v>1818</v>
      </c>
      <c r="G274" s="4">
        <f>'2021 NSRS'!$R11</f>
        <v>4941</v>
      </c>
      <c r="H274" s="4">
        <f>'2021 NSRS'!$N11</f>
        <v>1873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1"/>
        <v>Dec</v>
      </c>
      <c r="B275" s="9">
        <f>DATE(2018, MONTH(DATEVALUE('[1]2019 NSRS'!$M$2&amp;" 1")), 1)</f>
        <v>43435</v>
      </c>
      <c r="C275" s="9" t="str">
        <f t="shared" si="20"/>
        <v>c. HE7-10</v>
      </c>
      <c r="D275">
        <v>10</v>
      </c>
      <c r="E275" t="s">
        <v>15</v>
      </c>
      <c r="F275" s="4">
        <f>'2020 NSRS'!$M12</f>
        <v>1818</v>
      </c>
      <c r="G275" s="4">
        <f>'2021 NSRS'!$R12</f>
        <v>4931</v>
      </c>
      <c r="H275" s="4">
        <f>'2021 NSRS'!$N12</f>
        <v>1873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1"/>
        <v>Dec</v>
      </c>
      <c r="B276" s="9">
        <f>DATE(2018, MONTH(DATEVALUE('[1]2019 NSRS'!$M$2&amp;" 1")), 1)</f>
        <v>43435</v>
      </c>
      <c r="C276" s="9" t="str">
        <f t="shared" si="20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NSRS'!$R13</f>
        <v>4851</v>
      </c>
      <c r="H276" s="4">
        <f>'2021 NSRS'!$N13</f>
        <v>1637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1"/>
        <v>Dec</v>
      </c>
      <c r="B277" s="9">
        <f>DATE(2018, MONTH(DATEVALUE('[1]2019 NSRS'!$M$2&amp;" 1")), 1)</f>
        <v>43435</v>
      </c>
      <c r="C277" s="9" t="str">
        <f t="shared" si="20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NSRS'!$R14</f>
        <v>4871</v>
      </c>
      <c r="H277" s="4">
        <f>'2021 NSRS'!$N14</f>
        <v>1637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1"/>
        <v>Dec</v>
      </c>
      <c r="B278" s="9">
        <f>DATE(2018, MONTH(DATEVALUE('[1]2019 NSRS'!$M$2&amp;" 1")), 1)</f>
        <v>43435</v>
      </c>
      <c r="C278" s="9" t="str">
        <f t="shared" si="20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NSRS'!$R15</f>
        <v>4918</v>
      </c>
      <c r="H278" s="4">
        <f>'2021 NSRS'!$N15</f>
        <v>1637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1"/>
        <v>Dec</v>
      </c>
      <c r="B279" s="9">
        <f>DATE(2018, MONTH(DATEVALUE('[1]2019 NSRS'!$M$2&amp;" 1")), 1)</f>
        <v>43435</v>
      </c>
      <c r="C279" s="9" t="str">
        <f t="shared" si="20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NSRS'!$R16</f>
        <v>4906</v>
      </c>
      <c r="H279" s="4">
        <f>'2021 NSRS'!$N16</f>
        <v>1637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1"/>
        <v>Dec</v>
      </c>
      <c r="B280" s="9">
        <f>DATE(2018, MONTH(DATEVALUE('[1]2019 NSRS'!$M$2&amp;" 1")), 1)</f>
        <v>43435</v>
      </c>
      <c r="C280" s="9" t="str">
        <f t="shared" si="20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NSRS'!$R17</f>
        <v>4891</v>
      </c>
      <c r="H280" s="4">
        <f>'2021 NSRS'!$N17</f>
        <v>1936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1"/>
        <v>Dec</v>
      </c>
      <c r="B281" s="9">
        <f>DATE(2018, MONTH(DATEVALUE('[1]2019 NSRS'!$M$2&amp;" 1")), 1)</f>
        <v>43435</v>
      </c>
      <c r="C281" s="9" t="str">
        <f t="shared" si="20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NSRS'!$R18</f>
        <v>4895</v>
      </c>
      <c r="H281" s="4">
        <f>'2021 NSRS'!$N18</f>
        <v>1936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1"/>
        <v>Dec</v>
      </c>
      <c r="B282" s="9">
        <f>DATE(2018, MONTH(DATEVALUE('[1]2019 NSRS'!$M$2&amp;" 1")), 1)</f>
        <v>43435</v>
      </c>
      <c r="C282" s="9" t="str">
        <f t="shared" si="20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NSRS'!$R19</f>
        <v>4724</v>
      </c>
      <c r="H282" s="4">
        <f>'2021 NSRS'!$N19</f>
        <v>1936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1"/>
        <v>Dec</v>
      </c>
      <c r="B283" s="9">
        <f>DATE(2018, MONTH(DATEVALUE('[1]2019 NSRS'!$M$2&amp;" 1")), 1)</f>
        <v>43435</v>
      </c>
      <c r="C283" s="9" t="str">
        <f t="shared" si="20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NSRS'!$R20</f>
        <v>4643</v>
      </c>
      <c r="H283" s="4">
        <f>'2021 NSRS'!$N20</f>
        <v>1936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1"/>
        <v>Dec</v>
      </c>
      <c r="B284" s="9">
        <f>DATE(2018, MONTH(DATEVALUE('[1]2019 NSRS'!$M$2&amp;" 1")), 1)</f>
        <v>43435</v>
      </c>
      <c r="C284" s="9" t="str">
        <f t="shared" si="20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NSRS'!$R21</f>
        <v>4921</v>
      </c>
      <c r="H284" s="4">
        <f>'2021 NSRS'!$N21</f>
        <v>1281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1"/>
        <v>Dec</v>
      </c>
      <c r="B285" s="9">
        <f>DATE(2018, MONTH(DATEVALUE('[1]2019 NSRS'!$M$2&amp;" 1")), 1)</f>
        <v>43435</v>
      </c>
      <c r="C285" s="9" t="str">
        <f t="shared" si="20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NSRS'!$R22</f>
        <v>5022</v>
      </c>
      <c r="H285" s="4">
        <f>'2021 NSRS'!$N22</f>
        <v>1281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1"/>
        <v>Dec</v>
      </c>
      <c r="B286" s="9">
        <f>DATE(2018, MONTH(DATEVALUE('[1]2019 NSRS'!$M$2&amp;" 1")), 1)</f>
        <v>43435</v>
      </c>
      <c r="C286" s="9" t="str">
        <f t="shared" si="20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NSRS'!$R23</f>
        <v>5062</v>
      </c>
      <c r="H286" s="4">
        <f>'2021 NSRS'!$N23</f>
        <v>1281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1"/>
        <v>Dec</v>
      </c>
      <c r="B287" s="9">
        <f>DATE(2018, MONTH(DATEVALUE('[1]2019 NSRS'!$M$2&amp;" 1")), 1)</f>
        <v>43435</v>
      </c>
      <c r="C287" s="9" t="str">
        <f t="shared" si="20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NSRS'!$R24</f>
        <v>5057</v>
      </c>
      <c r="H287" s="4">
        <f>'2021 NSRS'!$N24</f>
        <v>1281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1"/>
        <v>Dec</v>
      </c>
      <c r="B288" s="9">
        <f>DATE(2018, MONTH(DATEVALUE('[1]2019 NSRS'!$M$2&amp;" 1")), 1)</f>
        <v>43435</v>
      </c>
      <c r="C288" s="9" t="str">
        <f t="shared" si="20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NSRS'!$R25</f>
        <v>5073</v>
      </c>
      <c r="H288" s="4">
        <f>'2021 NSRS'!$N25</f>
        <v>1047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1"/>
        <v>Dec</v>
      </c>
      <c r="B289" s="9">
        <f>DATE(2018, MONTH(DATEVALUE('[1]2019 NSRS'!$M$2&amp;" 1")), 1)</f>
        <v>43435</v>
      </c>
      <c r="C289" s="9" t="str">
        <f t="shared" si="20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NSRS'!$R26</f>
        <v>5081</v>
      </c>
      <c r="H289" s="4">
        <f>'2021 NSRS'!$N26</f>
        <v>1047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topLeftCell="A10" workbookViewId="0">
      <selection activeCell="H2" sqref="H2:H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207</v>
      </c>
      <c r="C2" s="4">
        <v>203</v>
      </c>
      <c r="D2" s="4">
        <v>271</v>
      </c>
      <c r="E2" s="4">
        <v>189</v>
      </c>
      <c r="F2" s="4">
        <v>174</v>
      </c>
      <c r="G2" s="4">
        <v>228</v>
      </c>
      <c r="H2" s="4">
        <f>ROUND([2]reg_up_2022_beforesolar!H2+[2]total_solar_up_adjust!H2,0)</f>
        <v>170</v>
      </c>
      <c r="I2" s="13">
        <v>0</v>
      </c>
      <c r="J2" s="13">
        <v>0</v>
      </c>
      <c r="K2" s="13">
        <v>0</v>
      </c>
      <c r="L2" s="13">
        <v>0</v>
      </c>
      <c r="M2" s="13">
        <v>0</v>
      </c>
    </row>
    <row r="3" spans="1:13" ht="18.5" x14ac:dyDescent="0.35">
      <c r="A3" s="3">
        <v>2</v>
      </c>
      <c r="B3" s="4">
        <v>171</v>
      </c>
      <c r="C3" s="4">
        <v>186</v>
      </c>
      <c r="D3" s="4">
        <v>228</v>
      </c>
      <c r="E3" s="4">
        <v>172</v>
      </c>
      <c r="F3" s="4">
        <v>241</v>
      </c>
      <c r="G3" s="4">
        <v>148</v>
      </c>
      <c r="H3" s="4">
        <f>ROUND([2]reg_up_2022_beforesolar!H3+[2]total_solar_up_adjust!H3,0)</f>
        <v>129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</row>
    <row r="4" spans="1:13" ht="18.5" x14ac:dyDescent="0.35">
      <c r="A4" s="3">
        <v>3</v>
      </c>
      <c r="B4" s="4">
        <v>200</v>
      </c>
      <c r="C4" s="4">
        <v>225</v>
      </c>
      <c r="D4" s="4">
        <v>207</v>
      </c>
      <c r="E4" s="4">
        <v>172</v>
      </c>
      <c r="F4" s="4">
        <v>232</v>
      </c>
      <c r="G4" s="4">
        <v>199</v>
      </c>
      <c r="H4" s="4">
        <f>ROUND([2]reg_up_2022_beforesolar!H4+[2]total_solar_up_adjust!H4,0)</f>
        <v>153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</row>
    <row r="5" spans="1:13" ht="18.5" x14ac:dyDescent="0.35">
      <c r="A5" s="3">
        <v>4</v>
      </c>
      <c r="B5" s="4">
        <v>245</v>
      </c>
      <c r="C5" s="4">
        <v>242</v>
      </c>
      <c r="D5" s="4">
        <v>234</v>
      </c>
      <c r="E5" s="4">
        <v>236</v>
      </c>
      <c r="F5" s="4">
        <v>243</v>
      </c>
      <c r="G5" s="4">
        <v>247</v>
      </c>
      <c r="H5" s="4">
        <f>ROUND([2]reg_up_2022_beforesolar!H5+[2]total_solar_up_adjust!H5,0)</f>
        <v>189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</row>
    <row r="6" spans="1:13" ht="18.5" x14ac:dyDescent="0.35">
      <c r="A6" s="3">
        <v>5</v>
      </c>
      <c r="B6" s="4">
        <v>348</v>
      </c>
      <c r="C6" s="4">
        <v>359</v>
      </c>
      <c r="D6" s="4">
        <v>283</v>
      </c>
      <c r="E6" s="4">
        <v>249</v>
      </c>
      <c r="F6" s="4">
        <v>264</v>
      </c>
      <c r="G6" s="4">
        <v>256</v>
      </c>
      <c r="H6" s="4">
        <f>ROUND([2]reg_up_2022_beforesolar!H6+[2]total_solar_up_adjust!H6,0)</f>
        <v>234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</row>
    <row r="7" spans="1:13" ht="18.5" x14ac:dyDescent="0.35">
      <c r="A7" s="3">
        <v>6</v>
      </c>
      <c r="B7" s="4">
        <v>508</v>
      </c>
      <c r="C7" s="4">
        <v>513</v>
      </c>
      <c r="D7" s="4">
        <v>418</v>
      </c>
      <c r="E7" s="4">
        <v>374</v>
      </c>
      <c r="F7" s="4">
        <v>338</v>
      </c>
      <c r="G7" s="4">
        <v>344</v>
      </c>
      <c r="H7" s="4">
        <f>ROUND([2]reg_up_2022_beforesolar!H7+[2]total_solar_up_adjust!H7,0)</f>
        <v>301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</row>
    <row r="8" spans="1:13" ht="18.5" x14ac:dyDescent="0.35">
      <c r="A8" s="3">
        <v>7</v>
      </c>
      <c r="B8" s="4">
        <v>628</v>
      </c>
      <c r="C8" s="4">
        <v>658</v>
      </c>
      <c r="D8" s="4">
        <v>501</v>
      </c>
      <c r="E8" s="4">
        <v>494</v>
      </c>
      <c r="F8" s="4">
        <v>486</v>
      </c>
      <c r="G8" s="4">
        <v>414</v>
      </c>
      <c r="H8" s="4">
        <f>ROUND([2]reg_up_2022_beforesolar!H8+[2]total_solar_up_adjust!H8,0)</f>
        <v>370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</row>
    <row r="9" spans="1:13" ht="18.5" x14ac:dyDescent="0.35">
      <c r="A9" s="3">
        <v>8</v>
      </c>
      <c r="B9" s="4">
        <v>368</v>
      </c>
      <c r="C9" s="4">
        <v>345</v>
      </c>
      <c r="D9" s="4">
        <v>375</v>
      </c>
      <c r="E9" s="4">
        <v>292</v>
      </c>
      <c r="F9" s="4">
        <v>334</v>
      </c>
      <c r="G9" s="4">
        <v>386</v>
      </c>
      <c r="H9" s="4">
        <f>ROUND([2]reg_up_2022_beforesolar!H9+[2]total_solar_up_adjust!H9,0)</f>
        <v>331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287</v>
      </c>
      <c r="C10" s="4">
        <v>356</v>
      </c>
      <c r="D10" s="4">
        <v>329</v>
      </c>
      <c r="E10" s="4">
        <v>341</v>
      </c>
      <c r="F10" s="4">
        <v>379</v>
      </c>
      <c r="G10" s="4">
        <v>410</v>
      </c>
      <c r="H10" s="4">
        <f>ROUND([2]reg_up_2022_beforesolar!H10+[2]total_solar_up_adjust!H10,0)</f>
        <v>357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331</v>
      </c>
      <c r="C11" s="4">
        <v>355</v>
      </c>
      <c r="D11" s="4">
        <v>415</v>
      </c>
      <c r="E11" s="4">
        <v>430</v>
      </c>
      <c r="F11" s="4">
        <v>476</v>
      </c>
      <c r="G11" s="4">
        <v>543</v>
      </c>
      <c r="H11" s="4">
        <f>ROUND([2]reg_up_2022_beforesolar!H11+[2]total_solar_up_adjust!H11,0)</f>
        <v>546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314</v>
      </c>
      <c r="C12" s="4">
        <v>330</v>
      </c>
      <c r="D12" s="4">
        <v>422</v>
      </c>
      <c r="E12" s="4">
        <v>387</v>
      </c>
      <c r="F12" s="4">
        <v>553</v>
      </c>
      <c r="G12" s="4">
        <v>605</v>
      </c>
      <c r="H12" s="4">
        <f>ROUND([2]reg_up_2022_beforesolar!H12+[2]total_solar_up_adjust!H12,0)</f>
        <v>596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352</v>
      </c>
      <c r="C13" s="4">
        <v>348</v>
      </c>
      <c r="D13" s="4">
        <v>402</v>
      </c>
      <c r="E13" s="4">
        <v>441</v>
      </c>
      <c r="F13" s="4">
        <v>539</v>
      </c>
      <c r="G13" s="4">
        <v>581</v>
      </c>
      <c r="H13" s="4">
        <f>ROUND([2]reg_up_2022_beforesolar!H13+[2]total_solar_up_adjust!H13,0)</f>
        <v>605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308</v>
      </c>
      <c r="C14" s="4">
        <v>425</v>
      </c>
      <c r="D14" s="4">
        <v>449</v>
      </c>
      <c r="E14" s="4">
        <v>436</v>
      </c>
      <c r="F14" s="4">
        <v>507</v>
      </c>
      <c r="G14" s="4">
        <v>526</v>
      </c>
      <c r="H14" s="4">
        <f>ROUND([2]reg_up_2022_beforesolar!H14+[2]total_solar_up_adjust!H14,0)</f>
        <v>520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294</v>
      </c>
      <c r="C15" s="4">
        <v>390</v>
      </c>
      <c r="D15" s="4">
        <v>421</v>
      </c>
      <c r="E15" s="4">
        <v>433</v>
      </c>
      <c r="F15" s="4">
        <v>481</v>
      </c>
      <c r="G15" s="4">
        <v>466</v>
      </c>
      <c r="H15" s="4">
        <f>ROUND([2]reg_up_2022_beforesolar!H15+[2]total_solar_up_adjust!H15,0)</f>
        <v>472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320</v>
      </c>
      <c r="C16" s="4">
        <v>398</v>
      </c>
      <c r="D16" s="4">
        <v>405</v>
      </c>
      <c r="E16" s="4">
        <v>438</v>
      </c>
      <c r="F16" s="4">
        <v>452</v>
      </c>
      <c r="G16" s="4">
        <v>429</v>
      </c>
      <c r="H16" s="4">
        <f>ROUND([2]reg_up_2022_beforesolar!H16+[2]total_solar_up_adjust!H16,0)</f>
        <v>411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410</v>
      </c>
      <c r="C17" s="4">
        <v>429</v>
      </c>
      <c r="D17" s="4">
        <v>419</v>
      </c>
      <c r="E17" s="4">
        <v>436</v>
      </c>
      <c r="F17" s="4">
        <v>457</v>
      </c>
      <c r="G17" s="4">
        <v>376</v>
      </c>
      <c r="H17" s="4">
        <f>ROUND([2]reg_up_2022_beforesolar!H17+[2]total_solar_up_adjust!H17,0)</f>
        <v>383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537</v>
      </c>
      <c r="C18" s="4">
        <v>520</v>
      </c>
      <c r="D18" s="4">
        <v>527</v>
      </c>
      <c r="E18" s="4">
        <v>445</v>
      </c>
      <c r="F18" s="4">
        <v>468</v>
      </c>
      <c r="G18" s="4">
        <v>348</v>
      </c>
      <c r="H18" s="4">
        <f>ROUND([2]reg_up_2022_beforesolar!H18+[2]total_solar_up_adjust!H18,0)</f>
        <v>363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650</v>
      </c>
      <c r="C19" s="4">
        <v>592</v>
      </c>
      <c r="D19" s="4">
        <v>511</v>
      </c>
      <c r="E19" s="4">
        <v>472</v>
      </c>
      <c r="F19" s="4">
        <v>380</v>
      </c>
      <c r="G19" s="4">
        <v>343</v>
      </c>
      <c r="H19" s="4">
        <f>ROUND([2]reg_up_2022_beforesolar!H19+[2]total_solar_up_adjust!H19,0)</f>
        <v>353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342</v>
      </c>
      <c r="C20" s="4">
        <v>488</v>
      </c>
      <c r="D20" s="4">
        <v>558</v>
      </c>
      <c r="E20" s="4">
        <v>496</v>
      </c>
      <c r="F20" s="4">
        <v>426</v>
      </c>
      <c r="G20" s="4">
        <v>372</v>
      </c>
      <c r="H20" s="4">
        <f>ROUND([2]reg_up_2022_beforesolar!H20+[2]total_solar_up_adjust!H20,0)</f>
        <v>284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161</v>
      </c>
      <c r="C21" s="4">
        <v>216</v>
      </c>
      <c r="D21" s="4">
        <v>483</v>
      </c>
      <c r="E21" s="4">
        <v>449</v>
      </c>
      <c r="F21" s="4">
        <v>417</v>
      </c>
      <c r="G21" s="4">
        <v>323</v>
      </c>
      <c r="H21" s="4">
        <f>ROUND([2]reg_up_2022_beforesolar!H21+[2]total_solar_up_adjust!H21,0)</f>
        <v>327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217</v>
      </c>
      <c r="C22" s="4">
        <v>229</v>
      </c>
      <c r="D22" s="4">
        <v>226</v>
      </c>
      <c r="E22" s="4">
        <v>288</v>
      </c>
      <c r="F22" s="4">
        <v>278</v>
      </c>
      <c r="G22" s="4">
        <v>222</v>
      </c>
      <c r="H22" s="4">
        <f>ROUND([2]reg_up_2022_beforesolar!H22+[2]total_solar_up_adjust!H22,0)</f>
        <v>279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153</v>
      </c>
      <c r="C23" s="4">
        <v>158</v>
      </c>
      <c r="D23" s="4">
        <v>185</v>
      </c>
      <c r="E23" s="4">
        <v>253</v>
      </c>
      <c r="F23" s="4">
        <v>446</v>
      </c>
      <c r="G23" s="4">
        <v>200</v>
      </c>
      <c r="H23" s="4">
        <f>ROUND([2]reg_up_2022_beforesolar!H23+[2]total_solar_up_adjust!H23,0)</f>
        <v>97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155</v>
      </c>
      <c r="C24" s="4">
        <v>218</v>
      </c>
      <c r="D24" s="4">
        <v>267</v>
      </c>
      <c r="E24" s="4">
        <v>143</v>
      </c>
      <c r="F24" s="4">
        <v>213</v>
      </c>
      <c r="G24" s="4">
        <v>235</v>
      </c>
      <c r="H24" s="4">
        <f>ROUND([2]reg_up_2022_beforesolar!H24+[2]total_solar_up_adjust!H24,0)</f>
        <v>155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178</v>
      </c>
      <c r="C25" s="4">
        <v>138</v>
      </c>
      <c r="D25" s="4">
        <v>186</v>
      </c>
      <c r="E25" s="4">
        <v>199</v>
      </c>
      <c r="F25" s="4">
        <v>145</v>
      </c>
      <c r="G25" s="4">
        <v>157</v>
      </c>
      <c r="H25" s="4">
        <f>ROUND([2]reg_up_2022_beforesolar!H25+[2]total_solar_up_adjust!H25,0)</f>
        <v>72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6003</v>
      </c>
      <c r="C3" s="4">
        <f>7500-(1420-130)-'2022 Reg'!C2</f>
        <v>6007</v>
      </c>
      <c r="D3" s="4">
        <f>7500-(1420-130)-'2022 Reg'!D2</f>
        <v>5939</v>
      </c>
      <c r="E3" s="4">
        <f>7500-(1420-130)-'2022 Reg'!E2</f>
        <v>6021</v>
      </c>
      <c r="F3" s="4">
        <f>7500-(1420-130)-'2022 Reg'!F2</f>
        <v>6036</v>
      </c>
      <c r="G3" s="4">
        <f>7500-(1420-130)-'2022 Reg'!G2</f>
        <v>5982</v>
      </c>
      <c r="H3" s="4">
        <f>7500-(1420-130)-'2022 Reg'!H2</f>
        <v>6040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6039</v>
      </c>
      <c r="C4" s="4">
        <f>7500-(1420-130)-'2022 Reg'!C3</f>
        <v>6024</v>
      </c>
      <c r="D4" s="4">
        <f>7500-(1420-130)-'2022 Reg'!D3</f>
        <v>5982</v>
      </c>
      <c r="E4" s="4">
        <f>7500-(1420-130)-'2022 Reg'!E3</f>
        <v>6038</v>
      </c>
      <c r="F4" s="4">
        <f>7500-(1420-130)-'2022 Reg'!F3</f>
        <v>5969</v>
      </c>
      <c r="G4" s="4">
        <f>7500-(1420-130)-'2022 Reg'!G3</f>
        <v>6062</v>
      </c>
      <c r="H4" s="4">
        <f>7500-(1420-130)-'2022 Reg'!H3</f>
        <v>6081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6010</v>
      </c>
      <c r="C5" s="4">
        <f>7500-(1420-130)-'2022 Reg'!C4</f>
        <v>5985</v>
      </c>
      <c r="D5" s="4">
        <f>7500-(1420-130)-'2022 Reg'!D4</f>
        <v>6003</v>
      </c>
      <c r="E5" s="4">
        <f>7500-(1420-130)-'2022 Reg'!E4</f>
        <v>6038</v>
      </c>
      <c r="F5" s="4">
        <f>7500-(1420-130)-'2022 Reg'!F4</f>
        <v>5978</v>
      </c>
      <c r="G5" s="4">
        <f>7500-(1420-130)-'2022 Reg'!G4</f>
        <v>6011</v>
      </c>
      <c r="H5" s="4">
        <f>7500-(1420-130)-'2022 Reg'!H4</f>
        <v>6057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5965</v>
      </c>
      <c r="C6" s="4">
        <f>7500-(1420-130)-'2022 Reg'!C5</f>
        <v>5968</v>
      </c>
      <c r="D6" s="4">
        <f>7500-(1420-130)-'2022 Reg'!D5</f>
        <v>5976</v>
      </c>
      <c r="E6" s="4">
        <f>7500-(1420-130)-'2022 Reg'!E5</f>
        <v>5974</v>
      </c>
      <c r="F6" s="4">
        <f>7500-(1420-130)-'2022 Reg'!F5</f>
        <v>5967</v>
      </c>
      <c r="G6" s="4">
        <f>7500-(1420-130)-'2022 Reg'!G5</f>
        <v>5963</v>
      </c>
      <c r="H6" s="4">
        <f>7500-(1420-130)-'2022 Reg'!H5</f>
        <v>6021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5862</v>
      </c>
      <c r="C7" s="4">
        <f>7500-(1420-130)-'2022 Reg'!C6</f>
        <v>5851</v>
      </c>
      <c r="D7" s="4">
        <f>7500-(1420-130)-'2022 Reg'!D6</f>
        <v>5927</v>
      </c>
      <c r="E7" s="4">
        <f>7500-(1420-130)-'2022 Reg'!E6</f>
        <v>5961</v>
      </c>
      <c r="F7" s="4">
        <f>7500-(1420-130)-'2022 Reg'!F6</f>
        <v>5946</v>
      </c>
      <c r="G7" s="4">
        <f>7500-(1420-130)-'2022 Reg'!G6</f>
        <v>5954</v>
      </c>
      <c r="H7" s="4">
        <f>7500-(1420-130)-'2022 Reg'!H6</f>
        <v>5976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5702</v>
      </c>
      <c r="C8" s="4">
        <f>7500-(1420-130)-'2022 Reg'!C7</f>
        <v>5697</v>
      </c>
      <c r="D8" s="4">
        <f>7500-(1420-130)-'2022 Reg'!D7</f>
        <v>5792</v>
      </c>
      <c r="E8" s="4">
        <f>7500-(1420-130)-'2022 Reg'!E7</f>
        <v>5836</v>
      </c>
      <c r="F8" s="4">
        <f>7500-(1420-130)-'2022 Reg'!F7</f>
        <v>5872</v>
      </c>
      <c r="G8" s="4">
        <f>7500-(1420-130)-'2022 Reg'!G7</f>
        <v>5866</v>
      </c>
      <c r="H8" s="4">
        <f>7500-(1420-130)-'2022 Reg'!H7</f>
        <v>5909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5582</v>
      </c>
      <c r="C9" s="4">
        <f>7500-(1420-130)-'2022 Reg'!C8</f>
        <v>5552</v>
      </c>
      <c r="D9" s="4">
        <f>7500-(1420-130)-'2022 Reg'!D8</f>
        <v>5709</v>
      </c>
      <c r="E9" s="4">
        <f>7500-(1420-130)-'2022 Reg'!E8</f>
        <v>5716</v>
      </c>
      <c r="F9" s="4">
        <f>7500-(1420-130)-'2022 Reg'!F8</f>
        <v>5724</v>
      </c>
      <c r="G9" s="4">
        <f>7500-(1420-130)-'2022 Reg'!G8</f>
        <v>5796</v>
      </c>
      <c r="H9" s="4">
        <f>7500-(1420-130)-'2022 Reg'!H8</f>
        <v>5840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5842</v>
      </c>
      <c r="C10" s="4">
        <f>7500-(1420-130)-'2022 Reg'!C9</f>
        <v>5865</v>
      </c>
      <c r="D10" s="4">
        <f>7500-(1420-130)-'2022 Reg'!D9</f>
        <v>5835</v>
      </c>
      <c r="E10" s="4">
        <f>7500-(1420-130)-'2022 Reg'!E9</f>
        <v>5918</v>
      </c>
      <c r="F10" s="4">
        <f>7500-(1420-130)-'2022 Reg'!F9</f>
        <v>5876</v>
      </c>
      <c r="G10" s="4">
        <f>7500-(1420-130)-'2022 Reg'!G9</f>
        <v>5824</v>
      </c>
      <c r="H10" s="4">
        <f>7500-(1420-130)-'2022 Reg'!H9</f>
        <v>5879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5923</v>
      </c>
      <c r="C11" s="4">
        <f>7500-(1420-130)-'2022 Reg'!C10</f>
        <v>5854</v>
      </c>
      <c r="D11" s="4">
        <f>7500-(1420-130)-'2022 Reg'!D10</f>
        <v>5881</v>
      </c>
      <c r="E11" s="4">
        <f>7500-(1420-130)-'2022 Reg'!E10</f>
        <v>5869</v>
      </c>
      <c r="F11" s="4">
        <f>7500-(1420-130)-'2022 Reg'!F10</f>
        <v>5831</v>
      </c>
      <c r="G11" s="4">
        <f>7500-(1420-130)-'2022 Reg'!G10</f>
        <v>5800</v>
      </c>
      <c r="H11" s="4">
        <f>7500-(1420-130)-'2022 Reg'!H10</f>
        <v>5853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5879</v>
      </c>
      <c r="C12" s="4">
        <f>7500-(1420-130)-'2022 Reg'!C11</f>
        <v>5855</v>
      </c>
      <c r="D12" s="4">
        <f>7500-(1420-130)-'2022 Reg'!D11</f>
        <v>5795</v>
      </c>
      <c r="E12" s="4">
        <f>7500-(1420-130)-'2022 Reg'!E11</f>
        <v>5780</v>
      </c>
      <c r="F12" s="4">
        <f>7500-(1420-130)-'2022 Reg'!F11</f>
        <v>5734</v>
      </c>
      <c r="G12" s="4">
        <f>7500-(1420-130)-'2022 Reg'!G11</f>
        <v>5667</v>
      </c>
      <c r="H12" s="4">
        <f>7500-(1420-130)-'2022 Reg'!H11</f>
        <v>5664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5896</v>
      </c>
      <c r="C13" s="4">
        <f>7500-(1420-130)-'2022 Reg'!C12</f>
        <v>5880</v>
      </c>
      <c r="D13" s="4">
        <f>7500-(1420-130)-'2022 Reg'!D12</f>
        <v>5788</v>
      </c>
      <c r="E13" s="4">
        <f>7500-(1420-130)-'2022 Reg'!E12</f>
        <v>5823</v>
      </c>
      <c r="F13" s="4">
        <f>7500-(1420-130)-'2022 Reg'!F12</f>
        <v>5657</v>
      </c>
      <c r="G13" s="4">
        <f>7500-(1420-130)-'2022 Reg'!G12</f>
        <v>5605</v>
      </c>
      <c r="H13" s="4">
        <f>7500-(1420-130)-'2022 Reg'!H12</f>
        <v>5614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5858</v>
      </c>
      <c r="C14" s="4">
        <f>7500-(1420-130)-'2022 Reg'!C13</f>
        <v>5862</v>
      </c>
      <c r="D14" s="4">
        <f>7500-(1420-130)-'2022 Reg'!D13</f>
        <v>5808</v>
      </c>
      <c r="E14" s="4">
        <f>7500-(1420-130)-'2022 Reg'!E13</f>
        <v>5769</v>
      </c>
      <c r="F14" s="4">
        <f>7500-(1420-130)-'2022 Reg'!F13</f>
        <v>5671</v>
      </c>
      <c r="G14" s="4">
        <f>7500-(1420-130)-'2022 Reg'!G13</f>
        <v>5629</v>
      </c>
      <c r="H14" s="4">
        <f>7500-(1420-130)-'2022 Reg'!H13</f>
        <v>5605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5902</v>
      </c>
      <c r="C15" s="4">
        <f>7500-(1420-130)-'2022 Reg'!C14</f>
        <v>5785</v>
      </c>
      <c r="D15" s="4">
        <f>7500-(1420-130)-'2022 Reg'!D14</f>
        <v>5761</v>
      </c>
      <c r="E15" s="4">
        <f>7500-(1420-130)-'2022 Reg'!E14</f>
        <v>5774</v>
      </c>
      <c r="F15" s="4">
        <f>7500-(1420-130)-'2022 Reg'!F14</f>
        <v>5703</v>
      </c>
      <c r="G15" s="4">
        <f>7500-(1420-130)-'2022 Reg'!G14</f>
        <v>5684</v>
      </c>
      <c r="H15" s="4">
        <f>7500-(1420-130)-'2022 Reg'!H14</f>
        <v>5690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5916</v>
      </c>
      <c r="C16" s="4">
        <f>7500-(1420-130)-'2022 Reg'!C15</f>
        <v>5820</v>
      </c>
      <c r="D16" s="4">
        <f>7500-(1420-130)-'2022 Reg'!D15</f>
        <v>5789</v>
      </c>
      <c r="E16" s="4">
        <f>7500-(1420-130)-'2022 Reg'!E15</f>
        <v>5777</v>
      </c>
      <c r="F16" s="4">
        <f>7500-(1420-130)-'2022 Reg'!F15</f>
        <v>5729</v>
      </c>
      <c r="G16" s="4">
        <f>7500-(1420-130)-'2022 Reg'!G15</f>
        <v>5744</v>
      </c>
      <c r="H16" s="4">
        <f>7500-(1420-130)-'2022 Reg'!H15</f>
        <v>5738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5890</v>
      </c>
      <c r="C17" s="4">
        <f>7500-(1420-130)-'2022 Reg'!C16</f>
        <v>5812</v>
      </c>
      <c r="D17" s="4">
        <f>7500-(1420-130)-'2022 Reg'!D16</f>
        <v>5805</v>
      </c>
      <c r="E17" s="4">
        <f>7500-(1420-130)-'2022 Reg'!E16</f>
        <v>5772</v>
      </c>
      <c r="F17" s="4">
        <f>7500-(1420-130)-'2022 Reg'!F16</f>
        <v>5758</v>
      </c>
      <c r="G17" s="4">
        <f>7500-(1420-130)-'2022 Reg'!G16</f>
        <v>5781</v>
      </c>
      <c r="H17" s="4">
        <f>7500-(1420-130)-'2022 Reg'!H16</f>
        <v>5799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5800</v>
      </c>
      <c r="C18" s="4">
        <f>7500-(1420-130)-'2022 Reg'!C17</f>
        <v>5781</v>
      </c>
      <c r="D18" s="4">
        <f>7500-(1420-130)-'2022 Reg'!D17</f>
        <v>5791</v>
      </c>
      <c r="E18" s="4">
        <f>7500-(1420-130)-'2022 Reg'!E17</f>
        <v>5774</v>
      </c>
      <c r="F18" s="4">
        <f>7500-(1420-130)-'2022 Reg'!F17</f>
        <v>5753</v>
      </c>
      <c r="G18" s="4">
        <f>7500-(1420-130)-'2022 Reg'!G17</f>
        <v>5834</v>
      </c>
      <c r="H18" s="4">
        <f>7500-(1420-130)-'2022 Reg'!H17</f>
        <v>5827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5673</v>
      </c>
      <c r="C19" s="4">
        <f>7500-(1420-130)-'2022 Reg'!C18</f>
        <v>5690</v>
      </c>
      <c r="D19" s="4">
        <f>7500-(1420-130)-'2022 Reg'!D18</f>
        <v>5683</v>
      </c>
      <c r="E19" s="4">
        <f>7500-(1420-130)-'2022 Reg'!E18</f>
        <v>5765</v>
      </c>
      <c r="F19" s="4">
        <f>7500-(1420-130)-'2022 Reg'!F18</f>
        <v>5742</v>
      </c>
      <c r="G19" s="4">
        <f>7500-(1420-130)-'2022 Reg'!G18</f>
        <v>5862</v>
      </c>
      <c r="H19" s="4">
        <f>7500-(1420-130)-'2022 Reg'!H18</f>
        <v>5847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5560</v>
      </c>
      <c r="C20" s="4">
        <f>7500-(1420-130)-'2022 Reg'!C19</f>
        <v>5618</v>
      </c>
      <c r="D20" s="4">
        <f>7500-(1420-130)-'2022 Reg'!D19</f>
        <v>5699</v>
      </c>
      <c r="E20" s="4">
        <f>7500-(1420-130)-'2022 Reg'!E19</f>
        <v>5738</v>
      </c>
      <c r="F20" s="4">
        <f>7500-(1420-130)-'2022 Reg'!F19</f>
        <v>5830</v>
      </c>
      <c r="G20" s="4">
        <f>7500-(1420-130)-'2022 Reg'!G19</f>
        <v>5867</v>
      </c>
      <c r="H20" s="4">
        <f>7500-(1420-130)-'2022 Reg'!H19</f>
        <v>5857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5868</v>
      </c>
      <c r="C21" s="4">
        <f>7500-(1420-130)-'2022 Reg'!C20</f>
        <v>5722</v>
      </c>
      <c r="D21" s="4">
        <f>7500-(1420-130)-'2022 Reg'!D20</f>
        <v>5652</v>
      </c>
      <c r="E21" s="4">
        <f>7500-(1420-130)-'2022 Reg'!E20</f>
        <v>5714</v>
      </c>
      <c r="F21" s="4">
        <f>7500-(1420-130)-'2022 Reg'!F20</f>
        <v>5784</v>
      </c>
      <c r="G21" s="4">
        <f>7500-(1420-130)-'2022 Reg'!G20</f>
        <v>5838</v>
      </c>
      <c r="H21" s="4">
        <f>7500-(1420-130)-'2022 Reg'!H20</f>
        <v>5926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6049</v>
      </c>
      <c r="C22" s="4">
        <f>7500-(1420-130)-'2022 Reg'!C21</f>
        <v>5994</v>
      </c>
      <c r="D22" s="4">
        <f>7500-(1420-130)-'2022 Reg'!D21</f>
        <v>5727</v>
      </c>
      <c r="E22" s="4">
        <f>7500-(1420-130)-'2022 Reg'!E21</f>
        <v>5761</v>
      </c>
      <c r="F22" s="4">
        <f>7500-(1420-130)-'2022 Reg'!F21</f>
        <v>5793</v>
      </c>
      <c r="G22" s="4">
        <f>7500-(1420-130)-'2022 Reg'!G21</f>
        <v>5887</v>
      </c>
      <c r="H22" s="4">
        <f>7500-(1420-130)-'2022 Reg'!H21</f>
        <v>5883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5993</v>
      </c>
      <c r="C23" s="4">
        <f>7500-(1420-130)-'2022 Reg'!C22</f>
        <v>5981</v>
      </c>
      <c r="D23" s="4">
        <f>7500-(1420-130)-'2022 Reg'!D22</f>
        <v>5984</v>
      </c>
      <c r="E23" s="4">
        <f>7500-(1420-130)-'2022 Reg'!E22</f>
        <v>5922</v>
      </c>
      <c r="F23" s="4">
        <f>7500-(1420-130)-'2022 Reg'!F22</f>
        <v>5932</v>
      </c>
      <c r="G23" s="4">
        <f>7500-(1420-130)-'2022 Reg'!G22</f>
        <v>5988</v>
      </c>
      <c r="H23" s="4">
        <f>7500-(1420-130)-'2022 Reg'!H22</f>
        <v>5931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6057</v>
      </c>
      <c r="C24" s="4">
        <f>7500-(1420-130)-'2022 Reg'!C23</f>
        <v>6052</v>
      </c>
      <c r="D24" s="4">
        <f>7500-(1420-130)-'2022 Reg'!D23</f>
        <v>6025</v>
      </c>
      <c r="E24" s="4">
        <f>7500-(1420-130)-'2022 Reg'!E23</f>
        <v>5957</v>
      </c>
      <c r="F24" s="4">
        <f>7500-(1420-130)-'2022 Reg'!F23</f>
        <v>5764</v>
      </c>
      <c r="G24" s="4">
        <f>7500-(1420-130)-'2022 Reg'!G23</f>
        <v>6010</v>
      </c>
      <c r="H24" s="4">
        <f>7500-(1420-130)-'2022 Reg'!H23</f>
        <v>6113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6055</v>
      </c>
      <c r="C25" s="4">
        <f>7500-(1420-130)-'2022 Reg'!C24</f>
        <v>5992</v>
      </c>
      <c r="D25" s="4">
        <f>7500-(1420-130)-'2022 Reg'!D24</f>
        <v>5943</v>
      </c>
      <c r="E25" s="4">
        <f>7500-(1420-130)-'2022 Reg'!E24</f>
        <v>6067</v>
      </c>
      <c r="F25" s="4">
        <f>7500-(1420-130)-'2022 Reg'!F24</f>
        <v>5997</v>
      </c>
      <c r="G25" s="4">
        <f>7500-(1420-130)-'2022 Reg'!G24</f>
        <v>5975</v>
      </c>
      <c r="H25" s="4">
        <f>7500-(1420-130)-'2022 Reg'!H24</f>
        <v>6055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6032</v>
      </c>
      <c r="C26" s="4">
        <f>7500-(1420-130)-'2022 Reg'!C25</f>
        <v>6072</v>
      </c>
      <c r="D26" s="4">
        <f>7500-(1420-130)-'2022 Reg'!D25</f>
        <v>6024</v>
      </c>
      <c r="E26" s="4">
        <f>7500-(1420-130)-'2022 Reg'!E25</f>
        <v>6011</v>
      </c>
      <c r="F26" s="4">
        <f>7500-(1420-130)-'2022 Reg'!F25</f>
        <v>6065</v>
      </c>
      <c r="G26" s="4">
        <f>7500-(1420-130)-'2022 Reg'!G25</f>
        <v>6053</v>
      </c>
      <c r="H26" s="4">
        <f>7500-(1420-130)-'2022 Reg'!H25</f>
        <v>6138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2021-09-08T04:07:29Z</dcterms:modified>
</cp:coreProperties>
</file>