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P:\Resource Adequacy\SARA\2021\3_Aug_2021\PUBLIC RELEASE\"/>
    </mc:Choice>
  </mc:AlternateContent>
  <xr:revisionPtr revIDLastSave="0" documentId="13_ncr:1_{CBA1B429-1972-4E88-AF76-AB6D84D477FE}" xr6:coauthVersionLast="46" xr6:coauthVersionMax="46" xr10:uidLastSave="{00000000-0000-0000-0000-000000000000}"/>
  <bookViews>
    <workbookView xWindow="360" yWindow="375" windowWidth="20460" windowHeight="15465" tabRatio="792" xr2:uid="{00000000-000D-0000-FFFF-FFFF00000000}"/>
  </bookViews>
  <sheets>
    <sheet name="Summary" sheetId="6" r:id="rId1"/>
    <sheet name="Scenarios" sheetId="1" r:id="rId2"/>
    <sheet name="Extreme Scenarios" sheetId="23" r:id="rId3"/>
    <sheet name="Fall Capacities" sheetId="22" r:id="rId4"/>
    <sheet name="Background" sheetId="3" r:id="rId5"/>
  </sheets>
  <definedNames>
    <definedName name="_xlnm._FilterDatabase" localSheetId="3" hidden="1">'Fall Capacities'!$K$1019:$R$1060</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4">Background!$B$1:$N$71</definedName>
    <definedName name="_xlnm.Print_Area" localSheetId="2">'Extreme Scenarios'!$A$1:$J$23</definedName>
    <definedName name="_xlnm.Print_Area" localSheetId="1">Scenarios!$B$1:$J$53</definedName>
    <definedName name="_xlnm.Print_Area" localSheetId="0">Summary!$A$1:$K$40</definedName>
    <definedName name="_xlnm.Print_Titles" localSheetId="3">'Fall Capacities'!$2:$2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23" l="1"/>
  <c r="I1083" i="22" l="1"/>
  <c r="I1016" i="22"/>
  <c r="I776" i="22"/>
  <c r="G49" i="1"/>
  <c r="B3" i="23" l="1"/>
  <c r="I1101" i="22" l="1"/>
  <c r="E18" i="1" l="1"/>
  <c r="E17" i="1"/>
  <c r="I896" i="22"/>
  <c r="E21" i="1" s="1"/>
  <c r="I899" i="22"/>
  <c r="E22" i="1" s="1"/>
  <c r="I902" i="22"/>
  <c r="E23" i="1" s="1"/>
  <c r="I894" i="22"/>
  <c r="E15" i="1"/>
  <c r="I685" i="22"/>
  <c r="E14" i="1" s="1"/>
  <c r="I682" i="22"/>
  <c r="E13" i="1" s="1"/>
  <c r="I679" i="22"/>
  <c r="E12" i="1" s="1"/>
  <c r="I677" i="22"/>
  <c r="I356" i="22" l="1"/>
  <c r="I1097" i="22"/>
  <c r="I1092" i="22"/>
  <c r="I1061" i="22"/>
  <c r="E25" i="1" s="1"/>
  <c r="E24" i="1"/>
  <c r="I840" i="22"/>
  <c r="E20" i="1" s="1"/>
  <c r="I825" i="22"/>
  <c r="E19" i="1" s="1"/>
  <c r="I813" i="22"/>
  <c r="E16" i="1" s="1"/>
  <c r="I426" i="22"/>
  <c r="I418" i="22"/>
  <c r="I392" i="22"/>
  <c r="I383" i="22"/>
  <c r="I395" i="22" s="1"/>
  <c r="A5" i="22"/>
  <c r="A6" i="22" s="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57" i="22" s="1"/>
  <c r="A158" i="22" s="1"/>
  <c r="A159" i="22" s="1"/>
  <c r="A160" i="22" s="1"/>
  <c r="A161" i="22" s="1"/>
  <c r="A162" i="22" s="1"/>
  <c r="A163" i="22" s="1"/>
  <c r="A164" i="22" s="1"/>
  <c r="A165" i="22" s="1"/>
  <c r="A166" i="22" s="1"/>
  <c r="A167" i="22" s="1"/>
  <c r="A168" i="22" s="1"/>
  <c r="A169" i="22" s="1"/>
  <c r="A170" i="22" s="1"/>
  <c r="A171" i="22" s="1"/>
  <c r="A172" i="22" s="1"/>
  <c r="A173" i="22" s="1"/>
  <c r="A174" i="22" s="1"/>
  <c r="A175" i="22" s="1"/>
  <c r="A176" i="22" s="1"/>
  <c r="A177" i="22" s="1"/>
  <c r="A178" i="22" s="1"/>
  <c r="A179" i="22" s="1"/>
  <c r="A180" i="22" s="1"/>
  <c r="A181" i="22" s="1"/>
  <c r="A182" i="22" s="1"/>
  <c r="A183" i="22" s="1"/>
  <c r="A184" i="22" s="1"/>
  <c r="A185" i="22" s="1"/>
  <c r="A186" i="22" s="1"/>
  <c r="A187" i="22" s="1"/>
  <c r="A188" i="22" s="1"/>
  <c r="A189" i="22" s="1"/>
  <c r="A190" i="22" s="1"/>
  <c r="A191" i="22" s="1"/>
  <c r="A192" i="22" s="1"/>
  <c r="A193" i="22" s="1"/>
  <c r="A194" i="22" s="1"/>
  <c r="A195" i="22" s="1"/>
  <c r="A196" i="22" s="1"/>
  <c r="A197" i="22" s="1"/>
  <c r="A198" i="22" s="1"/>
  <c r="A199" i="22" s="1"/>
  <c r="A200" i="22" s="1"/>
  <c r="A201" i="22" s="1"/>
  <c r="A202" i="22" s="1"/>
  <c r="A203" i="22" s="1"/>
  <c r="A204" i="22" s="1"/>
  <c r="A205" i="22" s="1"/>
  <c r="A206" i="22" s="1"/>
  <c r="A207" i="22" s="1"/>
  <c r="A208" i="22" s="1"/>
  <c r="A209" i="22" s="1"/>
  <c r="A210" i="22" s="1"/>
  <c r="A211" i="22" s="1"/>
  <c r="A212" i="22" s="1"/>
  <c r="A213" i="22" s="1"/>
  <c r="A214" i="22" s="1"/>
  <c r="A215" i="22" s="1"/>
  <c r="A216" i="22" s="1"/>
  <c r="A217" i="22" s="1"/>
  <c r="A218" i="22" s="1"/>
  <c r="A219" i="22" s="1"/>
  <c r="A220" i="22" s="1"/>
  <c r="A221" i="22" s="1"/>
  <c r="A222" i="22" s="1"/>
  <c r="A223" i="22" s="1"/>
  <c r="A224" i="22" s="1"/>
  <c r="A225" i="22" s="1"/>
  <c r="A226" i="22" s="1"/>
  <c r="A227" i="22" s="1"/>
  <c r="A228" i="22" s="1"/>
  <c r="A229" i="22" s="1"/>
  <c r="A230" i="22" s="1"/>
  <c r="A231" i="22" s="1"/>
  <c r="A232" i="22" s="1"/>
  <c r="A233" i="22" s="1"/>
  <c r="A234" i="22" s="1"/>
  <c r="A235" i="22" s="1"/>
  <c r="A236" i="22" s="1"/>
  <c r="A237" i="22" s="1"/>
  <c r="A238" i="22" s="1"/>
  <c r="A239" i="22" s="1"/>
  <c r="A240" i="22" s="1"/>
  <c r="A241" i="22" s="1"/>
  <c r="A242" i="22" s="1"/>
  <c r="A243" i="22" s="1"/>
  <c r="A244" i="22" s="1"/>
  <c r="A245" i="22" s="1"/>
  <c r="A246" i="22" s="1"/>
  <c r="A247" i="22" s="1"/>
  <c r="A248" i="22" s="1"/>
  <c r="A249" i="22" s="1"/>
  <c r="A250" i="22" s="1"/>
  <c r="A251" i="22" s="1"/>
  <c r="A252" i="22" s="1"/>
  <c r="A253" i="22" s="1"/>
  <c r="A254" i="22" s="1"/>
  <c r="A255" i="22" s="1"/>
  <c r="A256" i="22" s="1"/>
  <c r="A257" i="22" s="1"/>
  <c r="A258" i="22" s="1"/>
  <c r="A259" i="22" s="1"/>
  <c r="A260" i="22" s="1"/>
  <c r="A261" i="22" s="1"/>
  <c r="A262" i="22" s="1"/>
  <c r="A263" i="22" s="1"/>
  <c r="A264" i="22" s="1"/>
  <c r="A265" i="22" s="1"/>
  <c r="A266" i="22" s="1"/>
  <c r="A267" i="22" s="1"/>
  <c r="A268" i="22" s="1"/>
  <c r="A269" i="22" s="1"/>
  <c r="A270" i="22" s="1"/>
  <c r="A271" i="22" s="1"/>
  <c r="A272" i="22" s="1"/>
  <c r="A273" i="22" s="1"/>
  <c r="A274" i="22" s="1"/>
  <c r="A275" i="22" s="1"/>
  <c r="A276" i="22" s="1"/>
  <c r="A277" i="22" s="1"/>
  <c r="A278" i="22" s="1"/>
  <c r="A279" i="22" s="1"/>
  <c r="A280" i="22" s="1"/>
  <c r="A281" i="22" s="1"/>
  <c r="A282" i="22" s="1"/>
  <c r="A283" i="22" s="1"/>
  <c r="A284" i="22" s="1"/>
  <c r="A285" i="22" s="1"/>
  <c r="A286" i="22" s="1"/>
  <c r="A287" i="22" s="1"/>
  <c r="A288" i="22" s="1"/>
  <c r="A289" i="22" s="1"/>
  <c r="A290" i="22" s="1"/>
  <c r="A291" i="22" s="1"/>
  <c r="A292" i="22" s="1"/>
  <c r="A293" i="22" s="1"/>
  <c r="A294" i="22" s="1"/>
  <c r="A295" i="22" s="1"/>
  <c r="A296" i="22" s="1"/>
  <c r="A297" i="22" s="1"/>
  <c r="A298" i="22" s="1"/>
  <c r="A299" i="22" s="1"/>
  <c r="A300" i="22" s="1"/>
  <c r="A301" i="22" s="1"/>
  <c r="A302" i="22" s="1"/>
  <c r="A303" i="22" s="1"/>
  <c r="A304" i="22" s="1"/>
  <c r="A305" i="22" s="1"/>
  <c r="A306" i="22" s="1"/>
  <c r="A307" i="22" s="1"/>
  <c r="A308" i="22" s="1"/>
  <c r="A309" i="22" s="1"/>
  <c r="A310" i="22" s="1"/>
  <c r="A311" i="22" s="1"/>
  <c r="A312" i="22" s="1"/>
  <c r="A313" i="22" s="1"/>
  <c r="A314" i="22" s="1"/>
  <c r="A315" i="22" s="1"/>
  <c r="A316" i="22" s="1"/>
  <c r="A317" i="22" s="1"/>
  <c r="A318" i="22" s="1"/>
  <c r="A319" i="22" s="1"/>
  <c r="A320" i="22" s="1"/>
  <c r="A321" i="22" s="1"/>
  <c r="A322" i="22" s="1"/>
  <c r="A323" i="22" s="1"/>
  <c r="A324" i="22" s="1"/>
  <c r="A325" i="22" s="1"/>
  <c r="A326" i="22" s="1"/>
  <c r="A327" i="22" s="1"/>
  <c r="A328" i="22" s="1"/>
  <c r="A329" i="22" s="1"/>
  <c r="A330" i="22" s="1"/>
  <c r="A331" i="22" s="1"/>
  <c r="A332" i="22" s="1"/>
  <c r="A333" i="22" s="1"/>
  <c r="A334" i="22" s="1"/>
  <c r="A335" i="22" s="1"/>
  <c r="A336" i="22" s="1"/>
  <c r="A337" i="22" s="1"/>
  <c r="A338" i="22" s="1"/>
  <c r="A339" i="22" s="1"/>
  <c r="A340" i="22" s="1"/>
  <c r="A341" i="22" s="1"/>
  <c r="A342" i="22" s="1"/>
  <c r="A343" i="22" s="1"/>
  <c r="A344" i="22" s="1"/>
  <c r="A345" i="22" s="1"/>
  <c r="A346" i="22" s="1"/>
  <c r="A347" i="22" s="1"/>
  <c r="A348" i="22" s="1"/>
  <c r="A349" i="22" s="1"/>
  <c r="A350" i="22" s="1"/>
  <c r="A351" i="22" s="1"/>
  <c r="A352" i="22" s="1"/>
  <c r="A353" i="22" s="1"/>
  <c r="A354" i="22" s="1"/>
  <c r="A355" i="22" s="1"/>
  <c r="A356" i="22" s="1"/>
  <c r="A357" i="22" s="1"/>
  <c r="A358" i="22" s="1"/>
  <c r="A359" i="22" s="1"/>
  <c r="A360" i="22" s="1"/>
  <c r="A361" i="22" s="1"/>
  <c r="A362" i="22" s="1"/>
  <c r="A363" i="22" s="1"/>
  <c r="A364" i="22" s="1"/>
  <c r="A365" i="22" s="1"/>
  <c r="A366" i="22" s="1"/>
  <c r="A367" i="22" s="1"/>
  <c r="A368" i="22" s="1"/>
  <c r="A369" i="22" s="1"/>
  <c r="A370" i="22" s="1"/>
  <c r="A371" i="22" s="1"/>
  <c r="A372" i="22" s="1"/>
  <c r="A373" i="22" s="1"/>
  <c r="A374" i="22" s="1"/>
  <c r="A375" i="22" s="1"/>
  <c r="A376" i="22" s="1"/>
  <c r="A377" i="22" s="1"/>
  <c r="A378" i="22" s="1"/>
  <c r="A379" i="22" s="1"/>
  <c r="A380" i="22" s="1"/>
  <c r="A381" i="22" s="1"/>
  <c r="A382" i="22" s="1"/>
  <c r="A383" i="22" s="1"/>
  <c r="A384" i="22" s="1"/>
  <c r="A385" i="22" s="1"/>
  <c r="A386" i="22" s="1"/>
  <c r="A387" i="22" s="1"/>
  <c r="A388" i="22" s="1"/>
  <c r="A389" i="22" s="1"/>
  <c r="A390" i="22" s="1"/>
  <c r="A391" i="22" s="1"/>
  <c r="A392" i="22" s="1"/>
  <c r="A393" i="22" s="1"/>
  <c r="A394" i="22" s="1"/>
  <c r="A395" i="22" s="1"/>
  <c r="A396" i="22" s="1"/>
  <c r="A397" i="22" s="1"/>
  <c r="A398" i="22" s="1"/>
  <c r="A399" i="22" s="1"/>
  <c r="A400" i="22" s="1"/>
  <c r="A401" i="22" s="1"/>
  <c r="A402" i="22" s="1"/>
  <c r="A403" i="22" s="1"/>
  <c r="A404" i="22" s="1"/>
  <c r="A405" i="22" s="1"/>
  <c r="A406" i="22" s="1"/>
  <c r="A407" i="22" s="1"/>
  <c r="A408" i="22" s="1"/>
  <c r="A409" i="22" s="1"/>
  <c r="A410" i="22" s="1"/>
  <c r="A411" i="22" s="1"/>
  <c r="A412" i="22" s="1"/>
  <c r="A413" i="22" s="1"/>
  <c r="A414" i="22" s="1"/>
  <c r="A415" i="22" s="1"/>
  <c r="A416" i="22" s="1"/>
  <c r="A417" i="22" s="1"/>
  <c r="A418" i="22" s="1"/>
  <c r="A419" i="22" s="1"/>
  <c r="A420" i="22" s="1"/>
  <c r="A421" i="22" s="1"/>
  <c r="A422" i="22" s="1"/>
  <c r="A423" i="22" s="1"/>
  <c r="A424" i="22" s="1"/>
  <c r="A425" i="22" s="1"/>
  <c r="A426" i="22" s="1"/>
  <c r="A427" i="22" s="1"/>
  <c r="A428" i="22" s="1"/>
  <c r="A429" i="22" s="1"/>
  <c r="A430" i="22" s="1"/>
  <c r="A431" i="22" s="1"/>
  <c r="A432" i="22" s="1"/>
  <c r="A433" i="22" s="1"/>
  <c r="A434" i="22" s="1"/>
  <c r="A435" i="22" s="1"/>
  <c r="A436" i="22" s="1"/>
  <c r="A437" i="22" s="1"/>
  <c r="A438" i="22" s="1"/>
  <c r="A439" i="22" s="1"/>
  <c r="A440" i="22" s="1"/>
  <c r="A441" i="22" s="1"/>
  <c r="A442" i="22" s="1"/>
  <c r="A443" i="22" s="1"/>
  <c r="A444" i="22" s="1"/>
  <c r="A445" i="22" s="1"/>
  <c r="A446" i="22" s="1"/>
  <c r="A447" i="22" s="1"/>
  <c r="A448" i="22" s="1"/>
  <c r="A449" i="22" s="1"/>
  <c r="A450" i="22" s="1"/>
  <c r="A451" i="22" s="1"/>
  <c r="A452" i="22" s="1"/>
  <c r="A453" i="22" s="1"/>
  <c r="A454" i="22" s="1"/>
  <c r="A455" i="22" s="1"/>
  <c r="A456" i="22" s="1"/>
  <c r="A457" i="22" s="1"/>
  <c r="A458" i="22" s="1"/>
  <c r="A459" i="22" s="1"/>
  <c r="A460" i="22" s="1"/>
  <c r="A461" i="22" s="1"/>
  <c r="A462" i="22" s="1"/>
  <c r="A463" i="22" s="1"/>
  <c r="A464" i="22" s="1"/>
  <c r="A465" i="22" s="1"/>
  <c r="A466" i="22" s="1"/>
  <c r="A467" i="22" s="1"/>
  <c r="A468" i="22" s="1"/>
  <c r="A469" i="22" s="1"/>
  <c r="A470" i="22" s="1"/>
  <c r="A471" i="22" s="1"/>
  <c r="A472" i="22" s="1"/>
  <c r="A473" i="22" s="1"/>
  <c r="A474" i="22" s="1"/>
  <c r="A475" i="22" s="1"/>
  <c r="A476" i="22" s="1"/>
  <c r="A477" i="22" s="1"/>
  <c r="A478" i="22" s="1"/>
  <c r="A479" i="22" s="1"/>
  <c r="A480" i="22" s="1"/>
  <c r="A481" i="22" s="1"/>
  <c r="A482" i="22" s="1"/>
  <c r="A483" i="22" s="1"/>
  <c r="A484" i="22" s="1"/>
  <c r="A485" i="22" s="1"/>
  <c r="A486" i="22" s="1"/>
  <c r="A487" i="22" s="1"/>
  <c r="A488" i="22" s="1"/>
  <c r="A489" i="22" s="1"/>
  <c r="A490" i="22" s="1"/>
  <c r="A491" i="22" s="1"/>
  <c r="A492" i="22" s="1"/>
  <c r="A493" i="22" s="1"/>
  <c r="A494" i="22" s="1"/>
  <c r="A495" i="22" s="1"/>
  <c r="A496" i="22" s="1"/>
  <c r="A497" i="22" s="1"/>
  <c r="A498" i="22" s="1"/>
  <c r="A499" i="22" s="1"/>
  <c r="A500" i="22" s="1"/>
  <c r="A501" i="22" s="1"/>
  <c r="A502" i="22" s="1"/>
  <c r="A503" i="22" s="1"/>
  <c r="A504" i="22" s="1"/>
  <c r="A505" i="22" s="1"/>
  <c r="A506" i="22" s="1"/>
  <c r="A507" i="22" s="1"/>
  <c r="A508" i="22" s="1"/>
  <c r="A509" i="22" s="1"/>
  <c r="A510" i="22" s="1"/>
  <c r="A511" i="22" s="1"/>
  <c r="A512" i="22" s="1"/>
  <c r="A513" i="22" s="1"/>
  <c r="A514" i="22" s="1"/>
  <c r="A515" i="22" s="1"/>
  <c r="A516" i="22" s="1"/>
  <c r="A517" i="22" s="1"/>
  <c r="A518" i="22" s="1"/>
  <c r="A519" i="22" s="1"/>
  <c r="A520" i="22" s="1"/>
  <c r="A521" i="22" s="1"/>
  <c r="A522" i="22" s="1"/>
  <c r="A523" i="22" s="1"/>
  <c r="A524" i="22" s="1"/>
  <c r="A525" i="22" s="1"/>
  <c r="A526" i="22" s="1"/>
  <c r="A527" i="22" s="1"/>
  <c r="A528" i="22" s="1"/>
  <c r="A529" i="22" s="1"/>
  <c r="A530" i="22" s="1"/>
  <c r="A531" i="22" s="1"/>
  <c r="A532" i="22" s="1"/>
  <c r="A533" i="22" s="1"/>
  <c r="A534" i="22" s="1"/>
  <c r="A535" i="22" s="1"/>
  <c r="A536" i="22" s="1"/>
  <c r="A537" i="22" s="1"/>
  <c r="A538" i="22" s="1"/>
  <c r="A539" i="22" s="1"/>
  <c r="A540" i="22" s="1"/>
  <c r="A541" i="22" s="1"/>
  <c r="A542" i="22" s="1"/>
  <c r="A543" i="22" s="1"/>
  <c r="A544" i="22" s="1"/>
  <c r="A545" i="22" s="1"/>
  <c r="A546" i="22" s="1"/>
  <c r="A547" i="22" s="1"/>
  <c r="A548" i="22" s="1"/>
  <c r="A549" i="22" s="1"/>
  <c r="A550" i="22" s="1"/>
  <c r="A551" i="22" s="1"/>
  <c r="A552" i="22" s="1"/>
  <c r="A553" i="22" s="1"/>
  <c r="A554" i="22" s="1"/>
  <c r="A555" i="22" s="1"/>
  <c r="A556" i="22" s="1"/>
  <c r="A557" i="22" s="1"/>
  <c r="A558" i="22" s="1"/>
  <c r="A559" i="22" s="1"/>
  <c r="A560" i="22" s="1"/>
  <c r="A561" i="22" s="1"/>
  <c r="A562" i="22" s="1"/>
  <c r="A563" i="22" s="1"/>
  <c r="A564" i="22" s="1"/>
  <c r="A565" i="22" s="1"/>
  <c r="A566" i="22" s="1"/>
  <c r="A567" i="22" s="1"/>
  <c r="A568" i="22" s="1"/>
  <c r="A569" i="22" s="1"/>
  <c r="A570" i="22" s="1"/>
  <c r="A571" i="22" s="1"/>
  <c r="A572" i="22" s="1"/>
  <c r="A573" i="22" s="1"/>
  <c r="A574" i="22" s="1"/>
  <c r="A575" i="22" s="1"/>
  <c r="A576" i="22" s="1"/>
  <c r="A577" i="22" s="1"/>
  <c r="A578" i="22" s="1"/>
  <c r="A579" i="22" s="1"/>
  <c r="A580" i="22" s="1"/>
  <c r="A581" i="22" s="1"/>
  <c r="A582" i="22" s="1"/>
  <c r="A583" i="22" s="1"/>
  <c r="A584" i="22" s="1"/>
  <c r="A585" i="22" s="1"/>
  <c r="A586" i="22" s="1"/>
  <c r="A587" i="22" s="1"/>
  <c r="A588" i="22" s="1"/>
  <c r="A589" i="22" s="1"/>
  <c r="A590" i="22" s="1"/>
  <c r="A591" i="22" s="1"/>
  <c r="A592" i="22" s="1"/>
  <c r="A593" i="22" s="1"/>
  <c r="A594" i="22" s="1"/>
  <c r="A595" i="22" s="1"/>
  <c r="A596" i="22" s="1"/>
  <c r="A597" i="22" s="1"/>
  <c r="A598" i="22" s="1"/>
  <c r="A599" i="22" s="1"/>
  <c r="A600" i="22" s="1"/>
  <c r="A601" i="22" s="1"/>
  <c r="A602" i="22" s="1"/>
  <c r="A603" i="22" s="1"/>
  <c r="A604" i="22" s="1"/>
  <c r="A605" i="22" s="1"/>
  <c r="A606" i="22" s="1"/>
  <c r="A607" i="22" s="1"/>
  <c r="A608" i="22" s="1"/>
  <c r="A609" i="22" s="1"/>
  <c r="A610" i="22" s="1"/>
  <c r="A611" i="22" s="1"/>
  <c r="A612" i="22" s="1"/>
  <c r="A613" i="22" s="1"/>
  <c r="A614" i="22" s="1"/>
  <c r="A615" i="22" s="1"/>
  <c r="A616" i="22" s="1"/>
  <c r="A617" i="22" s="1"/>
  <c r="A618" i="22" s="1"/>
  <c r="A619" i="22" s="1"/>
  <c r="A620" i="22" s="1"/>
  <c r="A621" i="22" s="1"/>
  <c r="A622" i="22" s="1"/>
  <c r="A623" i="22" s="1"/>
  <c r="A624" i="22" s="1"/>
  <c r="A625" i="22" s="1"/>
  <c r="A626" i="22" s="1"/>
  <c r="A627" i="22" s="1"/>
  <c r="A628" i="22" s="1"/>
  <c r="A629" i="22" s="1"/>
  <c r="A630" i="22" s="1"/>
  <c r="A631" i="22" s="1"/>
  <c r="A632" i="22" s="1"/>
  <c r="A633" i="22" s="1"/>
  <c r="A634" i="22" s="1"/>
  <c r="A635" i="22" s="1"/>
  <c r="A636" i="22" s="1"/>
  <c r="A637" i="22" s="1"/>
  <c r="A638" i="22" s="1"/>
  <c r="A639" i="22" s="1"/>
  <c r="A640" i="22" s="1"/>
  <c r="A641" i="22" s="1"/>
  <c r="A642" i="22" s="1"/>
  <c r="A643" i="22" s="1"/>
  <c r="A644" i="22" s="1"/>
  <c r="A645" i="22" s="1"/>
  <c r="A646" i="22" s="1"/>
  <c r="A647" i="22" s="1"/>
  <c r="A648" i="22" s="1"/>
  <c r="A649" i="22" s="1"/>
  <c r="A650" i="22" s="1"/>
  <c r="A651" i="22" s="1"/>
  <c r="A652" i="22" s="1"/>
  <c r="A653" i="22" s="1"/>
  <c r="A654" i="22" s="1"/>
  <c r="A655" i="22" s="1"/>
  <c r="A656" i="22" s="1"/>
  <c r="A657" i="22" s="1"/>
  <c r="A658" i="22" s="1"/>
  <c r="A659" i="22" s="1"/>
  <c r="A660" i="22" s="1"/>
  <c r="A661" i="22" s="1"/>
  <c r="A662" i="22" s="1"/>
  <c r="A663" i="22" s="1"/>
  <c r="A664" i="22" s="1"/>
  <c r="A665" i="22" s="1"/>
  <c r="A666" i="22" s="1"/>
  <c r="A667" i="22" s="1"/>
  <c r="A668" i="22" s="1"/>
  <c r="A669" i="22" s="1"/>
  <c r="A670" i="22" s="1"/>
  <c r="A671" i="22" s="1"/>
  <c r="A672" i="22" s="1"/>
  <c r="A673" i="22" s="1"/>
  <c r="A674" i="22" s="1"/>
  <c r="A675" i="22" s="1"/>
  <c r="A676" i="22" s="1"/>
  <c r="A677" i="22" s="1"/>
  <c r="A678" i="22" s="1"/>
  <c r="A679" i="22" s="1"/>
  <c r="A680" i="22" s="1"/>
  <c r="A681" i="22" s="1"/>
  <c r="A682" i="22" s="1"/>
  <c r="A683" i="22" s="1"/>
  <c r="A684" i="22" s="1"/>
  <c r="A685" i="22" s="1"/>
  <c r="A686" i="22" s="1"/>
  <c r="A687" i="22" s="1"/>
  <c r="A688" i="22" s="1"/>
  <c r="A689" i="22" s="1"/>
  <c r="A690" i="22" s="1"/>
  <c r="A691" i="22" s="1"/>
  <c r="A692" i="22" s="1"/>
  <c r="A693" i="22" s="1"/>
  <c r="A694" i="22" s="1"/>
  <c r="A695" i="22" s="1"/>
  <c r="A696" i="22" s="1"/>
  <c r="A697" i="22" s="1"/>
  <c r="A698" i="22" s="1"/>
  <c r="A699" i="22" s="1"/>
  <c r="A700" i="22" s="1"/>
  <c r="A701" i="22" s="1"/>
  <c r="A702" i="22" s="1"/>
  <c r="A703" i="22" s="1"/>
  <c r="A704" i="22" s="1"/>
  <c r="A705" i="22" s="1"/>
  <c r="A706" i="22" s="1"/>
  <c r="A707" i="22" s="1"/>
  <c r="A708" i="22" s="1"/>
  <c r="A709" i="22" s="1"/>
  <c r="A710" i="22" s="1"/>
  <c r="A711" i="22" s="1"/>
  <c r="A712" i="22" s="1"/>
  <c r="A713" i="22" s="1"/>
  <c r="A714" i="22" s="1"/>
  <c r="A715" i="22" s="1"/>
  <c r="A716" i="22" s="1"/>
  <c r="A717" i="22" s="1"/>
  <c r="A718" i="22" s="1"/>
  <c r="A719" i="22" s="1"/>
  <c r="A720" i="22" s="1"/>
  <c r="A721" i="22" s="1"/>
  <c r="A722" i="22" s="1"/>
  <c r="A723" i="22" s="1"/>
  <c r="A724" i="22" s="1"/>
  <c r="A725" i="22" s="1"/>
  <c r="A726" i="22" s="1"/>
  <c r="A727" i="22" s="1"/>
  <c r="A728" i="22" s="1"/>
  <c r="A729" i="22" s="1"/>
  <c r="A730" i="22" s="1"/>
  <c r="A731" i="22" s="1"/>
  <c r="A732" i="22" s="1"/>
  <c r="A733" i="22" s="1"/>
  <c r="A734" i="22" s="1"/>
  <c r="A735" i="22" s="1"/>
  <c r="A736" i="22" s="1"/>
  <c r="A737" i="22" s="1"/>
  <c r="A738" i="22" s="1"/>
  <c r="A739" i="22" s="1"/>
  <c r="A740" i="22" s="1"/>
  <c r="A741" i="22" s="1"/>
  <c r="A742" i="22" s="1"/>
  <c r="A743" i="22" s="1"/>
  <c r="A744" i="22" s="1"/>
  <c r="A745" i="22" s="1"/>
  <c r="A746" i="22" s="1"/>
  <c r="A747" i="22" s="1"/>
  <c r="A748" i="22" s="1"/>
  <c r="A749" i="22" s="1"/>
  <c r="A750" i="22" s="1"/>
  <c r="A751" i="22" s="1"/>
  <c r="A752" i="22" s="1"/>
  <c r="A753" i="22" s="1"/>
  <c r="A754" i="22" s="1"/>
  <c r="A755" i="22" s="1"/>
  <c r="A756" i="22" s="1"/>
  <c r="A757" i="22" s="1"/>
  <c r="A758" i="22" s="1"/>
  <c r="A759" i="22" s="1"/>
  <c r="A760" i="22" s="1"/>
  <c r="A761" i="22" s="1"/>
  <c r="A762" i="22" s="1"/>
  <c r="A763" i="22" s="1"/>
  <c r="A764" i="22" s="1"/>
  <c r="A765" i="22" s="1"/>
  <c r="A766" i="22" s="1"/>
  <c r="A767" i="22" s="1"/>
  <c r="A768" i="22" s="1"/>
  <c r="A769" i="22" s="1"/>
  <c r="A770" i="22" s="1"/>
  <c r="A771" i="22" s="1"/>
  <c r="A772" i="22" s="1"/>
  <c r="A773" i="22" s="1"/>
  <c r="A774" i="22" s="1"/>
  <c r="A775" i="22" s="1"/>
  <c r="A776" i="22" s="1"/>
  <c r="A777" i="22" s="1"/>
  <c r="A778" i="22" s="1"/>
  <c r="A779" i="22" s="1"/>
  <c r="A780" i="22" s="1"/>
  <c r="A781" i="22" s="1"/>
  <c r="A782" i="22" s="1"/>
  <c r="A783" i="22" s="1"/>
  <c r="A784" i="22" s="1"/>
  <c r="A785" i="22" s="1"/>
  <c r="A786" i="22" s="1"/>
  <c r="A787" i="22" s="1"/>
  <c r="A788" i="22" s="1"/>
  <c r="A789" i="22" s="1"/>
  <c r="A790" i="22" s="1"/>
  <c r="A791" i="22" s="1"/>
  <c r="A792" i="22" s="1"/>
  <c r="A793" i="22" s="1"/>
  <c r="A794" i="22" s="1"/>
  <c r="A795" i="22" s="1"/>
  <c r="A796" i="22" s="1"/>
  <c r="A797" i="22" s="1"/>
  <c r="A798" i="22" s="1"/>
  <c r="A799" i="22" s="1"/>
  <c r="A800" i="22" s="1"/>
  <c r="A801" i="22" s="1"/>
  <c r="A802" i="22" s="1"/>
  <c r="A803" i="22" s="1"/>
  <c r="A804" i="22" s="1"/>
  <c r="A805" i="22" s="1"/>
  <c r="A806" i="22" s="1"/>
  <c r="A807" i="22" s="1"/>
  <c r="A808" i="22" s="1"/>
  <c r="A809" i="22" s="1"/>
  <c r="A810" i="22" s="1"/>
  <c r="A811" i="22" s="1"/>
  <c r="A812" i="22" s="1"/>
  <c r="A813" i="22" s="1"/>
  <c r="A814" i="22" s="1"/>
  <c r="A815" i="22" s="1"/>
  <c r="A816" i="22" s="1"/>
  <c r="A817" i="22" s="1"/>
  <c r="A818" i="22" s="1"/>
  <c r="A819" i="22" s="1"/>
  <c r="A820" i="22" s="1"/>
  <c r="A821" i="22" s="1"/>
  <c r="A822" i="22" s="1"/>
  <c r="A823" i="22" s="1"/>
  <c r="A824" i="22" s="1"/>
  <c r="A825" i="22" s="1"/>
  <c r="A826" i="22" s="1"/>
  <c r="A827" i="22" s="1"/>
  <c r="A828" i="22" s="1"/>
  <c r="A829" i="22" s="1"/>
  <c r="A830" i="22" s="1"/>
  <c r="A831" i="22" s="1"/>
  <c r="A832" i="22" s="1"/>
  <c r="A833" i="22" s="1"/>
  <c r="A834" i="22" s="1"/>
  <c r="A835" i="22" s="1"/>
  <c r="A836" i="22" s="1"/>
  <c r="A837" i="22" s="1"/>
  <c r="A838" i="22" s="1"/>
  <c r="A839" i="22" s="1"/>
  <c r="A840" i="22" s="1"/>
  <c r="A841" i="22" s="1"/>
  <c r="A842" i="22" s="1"/>
  <c r="A843" i="22" s="1"/>
  <c r="A844" i="22" s="1"/>
  <c r="A845" i="22" s="1"/>
  <c r="A846" i="22" s="1"/>
  <c r="A847" i="22" s="1"/>
  <c r="A848" i="22" s="1"/>
  <c r="A849" i="22" s="1"/>
  <c r="A850" i="22" s="1"/>
  <c r="A851" i="22" s="1"/>
  <c r="A852" i="22" s="1"/>
  <c r="A853" i="22" s="1"/>
  <c r="A854" i="22" s="1"/>
  <c r="A855" i="22" s="1"/>
  <c r="A856" i="22" s="1"/>
  <c r="A857" i="22" s="1"/>
  <c r="A858" i="22" s="1"/>
  <c r="A859" i="22" s="1"/>
  <c r="A860" i="22" s="1"/>
  <c r="A861" i="22" s="1"/>
  <c r="A862" i="22" s="1"/>
  <c r="A863" i="22" s="1"/>
  <c r="A864" i="22" s="1"/>
  <c r="A865" i="22" s="1"/>
  <c r="A866" i="22" s="1"/>
  <c r="A867" i="22" s="1"/>
  <c r="A868" i="22" s="1"/>
  <c r="A869" i="22" s="1"/>
  <c r="A870" i="22" s="1"/>
  <c r="A871" i="22" s="1"/>
  <c r="A872" i="22" s="1"/>
  <c r="A873" i="22" s="1"/>
  <c r="A874" i="22" s="1"/>
  <c r="A875" i="22" s="1"/>
  <c r="A876" i="22" s="1"/>
  <c r="A877" i="22" s="1"/>
  <c r="A878" i="22" s="1"/>
  <c r="A879" i="22" s="1"/>
  <c r="A880" i="22" s="1"/>
  <c r="A881" i="22" s="1"/>
  <c r="A882" i="22" s="1"/>
  <c r="A883" i="22" s="1"/>
  <c r="A884" i="22" s="1"/>
  <c r="A885" i="22" s="1"/>
  <c r="A886" i="22" s="1"/>
  <c r="A887" i="22" s="1"/>
  <c r="A888" i="22" s="1"/>
  <c r="A889" i="22" s="1"/>
  <c r="A890" i="22" s="1"/>
  <c r="A891" i="22" s="1"/>
  <c r="A892" i="22" s="1"/>
  <c r="A893" i="22" s="1"/>
  <c r="A894" i="22" s="1"/>
  <c r="A895" i="22" s="1"/>
  <c r="A896" i="22" s="1"/>
  <c r="A897" i="22" s="1"/>
  <c r="A898" i="22" s="1"/>
  <c r="A899" i="22" s="1"/>
  <c r="A900" i="22" s="1"/>
  <c r="A901" i="22" s="1"/>
  <c r="A902" i="22" s="1"/>
  <c r="A903" i="22" s="1"/>
  <c r="A904" i="22" s="1"/>
  <c r="A905" i="22" s="1"/>
  <c r="A906" i="22" s="1"/>
  <c r="A907" i="22" s="1"/>
  <c r="A908" i="22" s="1"/>
  <c r="A909" i="22" s="1"/>
  <c r="A910" i="22" s="1"/>
  <c r="A911" i="22" s="1"/>
  <c r="A912" i="22" s="1"/>
  <c r="A913" i="22" s="1"/>
  <c r="A914" i="22" s="1"/>
  <c r="A915" i="22" s="1"/>
  <c r="A916" i="22" s="1"/>
  <c r="A917" i="22" s="1"/>
  <c r="A918" i="22" s="1"/>
  <c r="A919" i="22" s="1"/>
  <c r="A920" i="22" s="1"/>
  <c r="A921" i="22" s="1"/>
  <c r="A922" i="22" s="1"/>
  <c r="A923" i="22" s="1"/>
  <c r="A924" i="22" s="1"/>
  <c r="A925" i="22" s="1"/>
  <c r="A926" i="22" s="1"/>
  <c r="A927" i="22" s="1"/>
  <c r="A928" i="22" s="1"/>
  <c r="A929" i="22" s="1"/>
  <c r="A930" i="22" s="1"/>
  <c r="A931" i="22" s="1"/>
  <c r="A932" i="22" s="1"/>
  <c r="A933" i="22" s="1"/>
  <c r="A934" i="22" s="1"/>
  <c r="A935" i="22" s="1"/>
  <c r="A936" i="22" s="1"/>
  <c r="A937" i="22" s="1"/>
  <c r="A938" i="22" s="1"/>
  <c r="A939" i="22" s="1"/>
  <c r="A940" i="22" s="1"/>
  <c r="A941" i="22" s="1"/>
  <c r="A942" i="22" s="1"/>
  <c r="A943" i="22" s="1"/>
  <c r="A944" i="22" s="1"/>
  <c r="A945" i="22" s="1"/>
  <c r="A946" i="22" s="1"/>
  <c r="A947" i="22" s="1"/>
  <c r="A948" i="22" s="1"/>
  <c r="A949" i="22" s="1"/>
  <c r="A950" i="22" s="1"/>
  <c r="A951" i="22" s="1"/>
  <c r="A952" i="22" s="1"/>
  <c r="A953" i="22" s="1"/>
  <c r="A954" i="22" s="1"/>
  <c r="A955" i="22" s="1"/>
  <c r="A956" i="22" s="1"/>
  <c r="A957" i="22" s="1"/>
  <c r="A958" i="22" s="1"/>
  <c r="A959" i="22" s="1"/>
  <c r="A960" i="22" s="1"/>
  <c r="A961" i="22" s="1"/>
  <c r="A962" i="22" s="1"/>
  <c r="A963" i="22" s="1"/>
  <c r="A964" i="22" s="1"/>
  <c r="A965" i="22" s="1"/>
  <c r="A966" i="22" s="1"/>
  <c r="A967" i="22" s="1"/>
  <c r="A968" i="22" s="1"/>
  <c r="A969" i="22" s="1"/>
  <c r="A970" i="22" s="1"/>
  <c r="A971" i="22" s="1"/>
  <c r="A972" i="22" s="1"/>
  <c r="A973" i="22" s="1"/>
  <c r="A974" i="22" s="1"/>
  <c r="A975" i="22" s="1"/>
  <c r="A976" i="22" s="1"/>
  <c r="A977" i="22" s="1"/>
  <c r="A978" i="22" s="1"/>
  <c r="A979" i="22" s="1"/>
  <c r="A980" i="22" s="1"/>
  <c r="A981" i="22" s="1"/>
  <c r="A982" i="22" s="1"/>
  <c r="A983" i="22" s="1"/>
  <c r="A984" i="22" s="1"/>
  <c r="A985" i="22" s="1"/>
  <c r="A986" i="22" s="1"/>
  <c r="A987" i="22" s="1"/>
  <c r="A988" i="22" s="1"/>
  <c r="A989" i="22" s="1"/>
  <c r="A990" i="22" s="1"/>
  <c r="A991" i="22" s="1"/>
  <c r="A992" i="22" s="1"/>
  <c r="A993" i="22" s="1"/>
  <c r="A994" i="22" s="1"/>
  <c r="A995" i="22" s="1"/>
  <c r="A996" i="22" s="1"/>
  <c r="A997" i="22" s="1"/>
  <c r="A998" i="22" s="1"/>
  <c r="A999" i="22" s="1"/>
  <c r="A1000" i="22" s="1"/>
  <c r="A1001" i="22" s="1"/>
  <c r="A1002" i="22" s="1"/>
  <c r="A1003" i="22" s="1"/>
  <c r="A1004" i="22" s="1"/>
  <c r="A1005" i="22" s="1"/>
  <c r="A1006" i="22" s="1"/>
  <c r="A1007" i="22" s="1"/>
  <c r="A1008" i="22" s="1"/>
  <c r="A1009" i="22" s="1"/>
  <c r="A1010" i="22" s="1"/>
  <c r="A1011" i="22" s="1"/>
  <c r="A1012" i="22" s="1"/>
  <c r="A1013" i="22" s="1"/>
  <c r="A1014" i="22" s="1"/>
  <c r="A1015" i="22" s="1"/>
  <c r="A1016" i="22" s="1"/>
  <c r="A1017" i="22" s="1"/>
  <c r="A1018" i="22" s="1"/>
  <c r="A1019" i="22" s="1"/>
  <c r="A1020" i="22" s="1"/>
  <c r="A1021" i="22" s="1"/>
  <c r="A1022" i="22" s="1"/>
  <c r="A1023" i="22" s="1"/>
  <c r="A1024" i="22" s="1"/>
  <c r="A1025" i="22" s="1"/>
  <c r="A1026" i="22" s="1"/>
  <c r="A1027" i="22" s="1"/>
  <c r="A1028" i="22" s="1"/>
  <c r="A1029" i="22" s="1"/>
  <c r="A1030" i="22" s="1"/>
  <c r="A1031" i="22" s="1"/>
  <c r="A1032" i="22" s="1"/>
  <c r="A1033" i="22" s="1"/>
  <c r="A1034" i="22" s="1"/>
  <c r="A1035" i="22" s="1"/>
  <c r="A1036" i="22" s="1"/>
  <c r="A1037" i="22" s="1"/>
  <c r="A1038" i="22" s="1"/>
  <c r="A1039" i="22" s="1"/>
  <c r="A1040" i="22" s="1"/>
  <c r="A1041" i="22" s="1"/>
  <c r="A1042" i="22" s="1"/>
  <c r="A1043" i="22" s="1"/>
  <c r="A1044" i="22" s="1"/>
  <c r="A1045" i="22" s="1"/>
  <c r="A1046" i="22" s="1"/>
  <c r="A1047" i="22" s="1"/>
  <c r="A1048" i="22" s="1"/>
  <c r="A1049" i="22" s="1"/>
  <c r="A1050" i="22" s="1"/>
  <c r="A1051" i="22" s="1"/>
  <c r="A1052" i="22" s="1"/>
  <c r="A1053" i="22" s="1"/>
  <c r="A1054" i="22" s="1"/>
  <c r="A1055" i="22" s="1"/>
  <c r="A1056" i="22" s="1"/>
  <c r="A1057" i="22" s="1"/>
  <c r="A1058" i="22" s="1"/>
  <c r="A1059" i="22" s="1"/>
  <c r="A1060" i="22" s="1"/>
  <c r="A1061" i="22" s="1"/>
  <c r="A1062" i="22" s="1"/>
  <c r="A1063" i="22" s="1"/>
  <c r="A1064" i="22" s="1"/>
  <c r="A1065" i="22" s="1"/>
  <c r="A1066" i="22" s="1"/>
  <c r="A1067" i="22" s="1"/>
  <c r="A1068" i="22" s="1"/>
  <c r="A1069" i="22" s="1"/>
  <c r="A1070" i="22" s="1"/>
  <c r="A1071" i="22" s="1"/>
  <c r="A1072" i="22" s="1"/>
  <c r="A1073" i="22" s="1"/>
  <c r="A1074" i="22" s="1"/>
  <c r="A1075" i="22" s="1"/>
  <c r="A1076" i="22" s="1"/>
  <c r="A1077" i="22" s="1"/>
  <c r="A1078" i="22" s="1"/>
  <c r="A1079" i="22" s="1"/>
  <c r="A1080" i="22" s="1"/>
  <c r="A1081" i="22" s="1"/>
  <c r="A1082" i="22" s="1"/>
  <c r="A1083" i="22" s="1"/>
  <c r="A1084" i="22" s="1"/>
  <c r="A1085" i="22" s="1"/>
  <c r="A1086" i="22" s="1"/>
  <c r="A1087" i="22" s="1"/>
  <c r="A1088" i="22" s="1"/>
  <c r="A1089" i="22" s="1"/>
  <c r="A1090" i="22" s="1"/>
  <c r="A1091" i="22" s="1"/>
  <c r="A1092" i="22" s="1"/>
  <c r="A1093" i="22" s="1"/>
  <c r="A1094" i="22" s="1"/>
  <c r="A1095" i="22" s="1"/>
  <c r="A1096" i="22" s="1"/>
  <c r="A1097" i="22" s="1"/>
  <c r="A1098" i="22" s="1"/>
  <c r="A1099" i="22" s="1"/>
  <c r="A1100" i="22" s="1"/>
  <c r="A1101" i="22" s="1"/>
  <c r="G20" i="23"/>
  <c r="F20" i="23"/>
  <c r="E20" i="23"/>
  <c r="H49" i="1"/>
  <c r="G42" i="1" l="1"/>
  <c r="F11" i="23" s="1"/>
  <c r="I393" i="22"/>
  <c r="I396" i="22" s="1"/>
  <c r="H38" i="1"/>
  <c r="G11" i="23" l="1"/>
  <c r="G7" i="23"/>
  <c r="F7" i="23"/>
  <c r="E7" i="23"/>
  <c r="G9" i="23"/>
  <c r="F9" i="23"/>
  <c r="E9" i="23"/>
  <c r="G8" i="23"/>
  <c r="F8" i="23"/>
  <c r="E8" i="23"/>
  <c r="E30" i="1" l="1"/>
  <c r="G10" i="23" l="1"/>
  <c r="F10" i="23"/>
  <c r="E10" i="23"/>
  <c r="E14" i="23" s="1"/>
  <c r="E11" i="1"/>
  <c r="E10" i="1"/>
  <c r="E9" i="1"/>
  <c r="E8" i="1"/>
  <c r="E7" i="1" l="1"/>
  <c r="E26" i="1" l="1"/>
  <c r="F14" i="23"/>
  <c r="F43" i="1"/>
  <c r="E43" i="1"/>
  <c r="G14" i="23" l="1"/>
  <c r="G43" i="1"/>
  <c r="H43" i="1"/>
  <c r="E32" i="1" l="1"/>
  <c r="B3" i="1"/>
  <c r="E46" i="1" l="1"/>
  <c r="F46" i="1"/>
  <c r="H46" i="1"/>
  <c r="H51" i="1" s="1"/>
  <c r="F17" i="23"/>
  <c r="F22" i="23" s="1"/>
  <c r="E17" i="23"/>
  <c r="E22" i="23" s="1"/>
  <c r="G17" i="23"/>
  <c r="G22" i="23" s="1"/>
  <c r="G46" i="1"/>
  <c r="G51" i="1" s="1"/>
  <c r="B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Mantena, Dan</author>
  </authors>
  <commentList>
    <comment ref="I395" authorId="0" shapeId="0" xr:uid="{C38F7155-CFE0-40CF-800A-09D655603BB5}">
      <text>
        <r>
          <rPr>
            <sz val="9"/>
            <color indexed="81"/>
            <rFont val="Tahoma"/>
            <family val="2"/>
          </rPr>
          <t>Extended outages:
Schumansville DG hydro plant (3.6 MW) and 2.4 MW of the 4.8 MW Lakewood Tap DG hydro plant (DG_LKWT_2UNITS).
R W MILLER STG 1 (MILLER_G1), 75 MW, started 8/14/2020 and expected to last for 18 months.
Ray Olinger STG 1 (OLINGR_OLING_1), 78 MW, from 4/1/2021 to 1/1/2022.
Limestone U1 (LEG_LEG_G1), 824 MW, from 7/4/2021 to 4/15/2022.</t>
        </r>
      </text>
    </comment>
  </commentList>
</comments>
</file>

<file path=xl/sharedStrings.xml><?xml version="1.0" encoding="utf-8"?>
<sst xmlns="http://schemas.openxmlformats.org/spreadsheetml/2006/main" count="5335" uniqueCount="2403">
  <si>
    <t>[a] Total Resources, MW</t>
  </si>
  <si>
    <t>[c] Reserve Capacity [a - b], MW</t>
  </si>
  <si>
    <t>Forecasted Capacity and Demand</t>
  </si>
  <si>
    <t>Seasonal Assessment of Resource Adequacy for the ERCOT Region</t>
  </si>
  <si>
    <t>[d] Total Uses of Reserve Capacity</t>
  </si>
  <si>
    <t>Capacity Pending Retirement</t>
  </si>
  <si>
    <t>See the Background tab for additional details</t>
  </si>
  <si>
    <t>[e] Capacity Available for Operating Reserves, Normal Operating Conditions (c-d), MW</t>
  </si>
  <si>
    <t>Based on current Seasonal Maximum Sustainable Limits reported through the unit registration process</t>
  </si>
  <si>
    <t>Installed capacity of units that can interconnect with other Regions and are available to ERCOT</t>
  </si>
  <si>
    <t>Based on in-service dates provided by developers</t>
  </si>
  <si>
    <t>Based on survey responses of Switchable Resource owners</t>
  </si>
  <si>
    <t>Based on seasonal Mothball units plus Probability of Return responses of Mothball Resource owners</t>
  </si>
  <si>
    <t>UNIT NAME</t>
  </si>
  <si>
    <t>UNIT CODE</t>
  </si>
  <si>
    <t>COUNTY</t>
  </si>
  <si>
    <t>FUEL</t>
  </si>
  <si>
    <t>ZONE</t>
  </si>
  <si>
    <t>IN SERVICE</t>
  </si>
  <si>
    <t>Operational Resources (Thermal)</t>
  </si>
  <si>
    <t>COMANCHE PEAK U1</t>
  </si>
  <si>
    <t>CPSES_UNIT1</t>
  </si>
  <si>
    <t>SOMERVELL</t>
  </si>
  <si>
    <t>NUCLEAR</t>
  </si>
  <si>
    <t>NORTH</t>
  </si>
  <si>
    <t>COMANCHE PEAK U2</t>
  </si>
  <si>
    <t>CPSES_UNIT2</t>
  </si>
  <si>
    <t>SOUTH TEXAS U1</t>
  </si>
  <si>
    <t>STP_STP_G1</t>
  </si>
  <si>
    <t>MATAGORDA</t>
  </si>
  <si>
    <t>COASTAL</t>
  </si>
  <si>
    <t>SOUTH TEXAS U2</t>
  </si>
  <si>
    <t>STP_STP_G2</t>
  </si>
  <si>
    <t>COLETO CREEK</t>
  </si>
  <si>
    <t>COLETO_COLETOG1</t>
  </si>
  <si>
    <t>GOLIAD</t>
  </si>
  <si>
    <t>COAL</t>
  </si>
  <si>
    <t>SOUTH</t>
  </si>
  <si>
    <t>FAYETTE POWER U1</t>
  </si>
  <si>
    <t>FPPYD1_FPP_G1</t>
  </si>
  <si>
    <t>FAYETTE</t>
  </si>
  <si>
    <t>FAYETTE POWER U2</t>
  </si>
  <si>
    <t>FPPYD1_FPP_G2</t>
  </si>
  <si>
    <t>FAYETTE POWER U3</t>
  </si>
  <si>
    <t>FPPYD2_FPP_G3</t>
  </si>
  <si>
    <t>J K SPRUCE U1</t>
  </si>
  <si>
    <t>CALAVERS_JKS1</t>
  </si>
  <si>
    <t>BEXAR</t>
  </si>
  <si>
    <t>J K SPRUCE U2</t>
  </si>
  <si>
    <t>CALAVERS_JKS2</t>
  </si>
  <si>
    <t>LEG_LEG_G1</t>
  </si>
  <si>
    <t>LIMESTONE</t>
  </si>
  <si>
    <t>LIMESTONE U2</t>
  </si>
  <si>
    <t>LEG_LEG_G2</t>
  </si>
  <si>
    <t>MARTIN LAKE U1</t>
  </si>
  <si>
    <t>MLSES_UNIT1</t>
  </si>
  <si>
    <t>RUSK</t>
  </si>
  <si>
    <t>MARTIN LAKE U2</t>
  </si>
  <si>
    <t>MLSES_UNIT2</t>
  </si>
  <si>
    <t>MARTIN LAKE U3</t>
  </si>
  <si>
    <t>MLSES_UNIT3</t>
  </si>
  <si>
    <t>OAK GROVE SES U1</t>
  </si>
  <si>
    <t>OGSES_UNIT1A</t>
  </si>
  <si>
    <t>ROBERTSON</t>
  </si>
  <si>
    <t>OAK GROVE SES U2</t>
  </si>
  <si>
    <t>OGSES_UNIT2</t>
  </si>
  <si>
    <t>SAN MIGUEL U1</t>
  </si>
  <si>
    <t>SANMIGL_G1</t>
  </si>
  <si>
    <t>ATASCOSA</t>
  </si>
  <si>
    <t>SANDY CREEK U1</t>
  </si>
  <si>
    <t>SCES_UNIT1</t>
  </si>
  <si>
    <t>MCLENNAN</t>
  </si>
  <si>
    <t>TWIN OAKS U1</t>
  </si>
  <si>
    <t>TNP_ONE_TNP_O_1</t>
  </si>
  <si>
    <t>TWIN OAKS U2</t>
  </si>
  <si>
    <t>TNP_ONE_TNP_O_2</t>
  </si>
  <si>
    <t>W A PARISH U5</t>
  </si>
  <si>
    <t>WAP_WAP_G5</t>
  </si>
  <si>
    <t>FORT BEND</t>
  </si>
  <si>
    <t>HOUSTON</t>
  </si>
  <si>
    <t>W A PARISH U6</t>
  </si>
  <si>
    <t>WAP_WAP_G6</t>
  </si>
  <si>
    <t>W A PARISH U7</t>
  </si>
  <si>
    <t>WAP_WAP_G7</t>
  </si>
  <si>
    <t>W A PARISH U8</t>
  </si>
  <si>
    <t>WAP_WAP_G8</t>
  </si>
  <si>
    <t>ARTHUR VON ROSENBERG 1 CTG 1</t>
  </si>
  <si>
    <t>BRAUNIG_AVR1_CT1</t>
  </si>
  <si>
    <t>GAS-CC</t>
  </si>
  <si>
    <t>ARTHUR VON ROSENBERG 1 CTG 2</t>
  </si>
  <si>
    <t>BRAUNIG_AVR1_CT2</t>
  </si>
  <si>
    <t>ARTHUR VON ROSENBERG 1 STG</t>
  </si>
  <si>
    <t>BRAUNIG_AVR1_ST</t>
  </si>
  <si>
    <t>ATKINS CTG 7</t>
  </si>
  <si>
    <t>ATKINS_ATKINSG7</t>
  </si>
  <si>
    <t>BRAZOS</t>
  </si>
  <si>
    <t>GAS-GT</t>
  </si>
  <si>
    <t>BARNEY M DAVIS CTG 3</t>
  </si>
  <si>
    <t>B_DAVIS_B_DAVIG3</t>
  </si>
  <si>
    <t>NUECES</t>
  </si>
  <si>
    <t>BARNEY M DAVIS CTG 4</t>
  </si>
  <si>
    <t>B_DAVIS_B_DAVIG4</t>
  </si>
  <si>
    <t>BARNEY M DAVIS STG 1</t>
  </si>
  <si>
    <t>B_DAVIS_B_DAVIG1</t>
  </si>
  <si>
    <t>GAS-ST</t>
  </si>
  <si>
    <t>BARNEY M DAVIS STG 2</t>
  </si>
  <si>
    <t>B_DAVIS_B_DAVIG2</t>
  </si>
  <si>
    <t>BASTROP ENERGY CENTER CTG 1</t>
  </si>
  <si>
    <t>BASTEN_GTG1100</t>
  </si>
  <si>
    <t>BASTROP</t>
  </si>
  <si>
    <t>BASTROP ENERGY CENTER CTG 2</t>
  </si>
  <si>
    <t>BASTEN_GTG2100</t>
  </si>
  <si>
    <t>BASTROP ENERGY CENTER STG</t>
  </si>
  <si>
    <t>BASTEN_ST0100</t>
  </si>
  <si>
    <t>BOSQUE ENERGY CENTER CTG 1</t>
  </si>
  <si>
    <t>BOSQUESW_BSQSU_1</t>
  </si>
  <si>
    <t>BOSQUE</t>
  </si>
  <si>
    <t>BOSQUE ENERGY CENTER CTG 2</t>
  </si>
  <si>
    <t>BOSQUESW_BSQSU_2</t>
  </si>
  <si>
    <t>BOSQUE ENERGY CENTER CTG 3</t>
  </si>
  <si>
    <t>BOSQUESW_BSQSU_3</t>
  </si>
  <si>
    <t>BOSQUE ENERGY CENTER STG 4</t>
  </si>
  <si>
    <t>BOSQUESW_BSQSU_4</t>
  </si>
  <si>
    <t>BOSQUE ENERGY CENTER STG 5</t>
  </si>
  <si>
    <t>BOSQUESW_BSQSU_5</t>
  </si>
  <si>
    <t>BRAZOS VALLEY CTG 1</t>
  </si>
  <si>
    <t>BVE_UNIT1</t>
  </si>
  <si>
    <t>BRAZOS VALLEY CTG 2</t>
  </si>
  <si>
    <t>BVE_UNIT2</t>
  </si>
  <si>
    <t>BRAZOS VALLEY STG 3</t>
  </si>
  <si>
    <t>BVE_UNIT3</t>
  </si>
  <si>
    <t>CALENERGY-FALCON SEABOARD CTG 1</t>
  </si>
  <si>
    <t>FLCNS_UNIT1</t>
  </si>
  <si>
    <t>HOWARD</t>
  </si>
  <si>
    <t>WEST</t>
  </si>
  <si>
    <t>CALENERGY-FALCON SEABOARD CTG 2</t>
  </si>
  <si>
    <t>FLCNS_UNIT2</t>
  </si>
  <si>
    <t>CALENERGY-FALCON SEABOARD STG 3</t>
  </si>
  <si>
    <t>FLCNS_UNIT3</t>
  </si>
  <si>
    <t>CALHOUN (PORT COMFORT) CTG 1</t>
  </si>
  <si>
    <t>CALHOUN_UNIT1</t>
  </si>
  <si>
    <t>CALHOUN</t>
  </si>
  <si>
    <t>CALHOUN (PORT COMFORT) CTG 2</t>
  </si>
  <si>
    <t>CALHOUN_UNIT2</t>
  </si>
  <si>
    <t>CASTLEMAN CHAMON CTG 1</t>
  </si>
  <si>
    <t>CHAMON_CTG_0101</t>
  </si>
  <si>
    <t>HARRIS</t>
  </si>
  <si>
    <t>CASTLEMAN CHAMON CTG 2</t>
  </si>
  <si>
    <t>CHAMON_CTG_0301</t>
  </si>
  <si>
    <t>CEDAR BAYOU 4 CTG 1</t>
  </si>
  <si>
    <t>CBY4_CT41</t>
  </si>
  <si>
    <t>CHAMBERS</t>
  </si>
  <si>
    <t>CEDAR BAYOU 4 CTG 2</t>
  </si>
  <si>
    <t>CBY4_CT42</t>
  </si>
  <si>
    <t>CEDAR BAYOU 4 STG</t>
  </si>
  <si>
    <t>CBY4_ST04</t>
  </si>
  <si>
    <t>CEDAR BAYOU STG 1</t>
  </si>
  <si>
    <t>CBY_CBY_G1</t>
  </si>
  <si>
    <t>CEDAR BAYOU STG 2</t>
  </si>
  <si>
    <t>CBY_CBY_G2</t>
  </si>
  <si>
    <t>COLORADO BEND ENERGY CENTER CTG 1</t>
  </si>
  <si>
    <t>CBEC_GT1</t>
  </si>
  <si>
    <t>WHARTON</t>
  </si>
  <si>
    <t>COLORADO BEND ENERGY CENTER CTG 2</t>
  </si>
  <si>
    <t>CBEC_GT2</t>
  </si>
  <si>
    <t>COLORADO BEND ENERGY CENTER CTG 3</t>
  </si>
  <si>
    <t>CBEC_GT3</t>
  </si>
  <si>
    <t>COLORADO BEND ENERGY CENTER CTG 4</t>
  </si>
  <si>
    <t>CBEC_GT4</t>
  </si>
  <si>
    <t>COLORADO BEND ENERGY CENTER STG 1</t>
  </si>
  <si>
    <t>CBEC_STG1</t>
  </si>
  <si>
    <t>COLORADO BEND ENERGY CENTER STG 2</t>
  </si>
  <si>
    <t>CBEC_STG2</t>
  </si>
  <si>
    <t>COLORADO BEND II CTG 7</t>
  </si>
  <si>
    <t>CBECII_CT7</t>
  </si>
  <si>
    <t>COLORADO BEND II CTG 8</t>
  </si>
  <si>
    <t>CBECII_CT8</t>
  </si>
  <si>
    <t>COLORADO BEND II STG 9</t>
  </si>
  <si>
    <t>CBECII_STG9</t>
  </si>
  <si>
    <t>CVC CHANNELVIEW CTG 1</t>
  </si>
  <si>
    <t>CVC_CVC_G1</t>
  </si>
  <si>
    <t>CVC CHANNELVIEW CTG 2</t>
  </si>
  <si>
    <t>CVC_CVC_G2</t>
  </si>
  <si>
    <t>CVC CHANNELVIEW CTG 3</t>
  </si>
  <si>
    <t>CVC_CVC_G3</t>
  </si>
  <si>
    <t>CVC CHANNELVIEW STG 5</t>
  </si>
  <si>
    <t>CVC_CVC_G5</t>
  </si>
  <si>
    <t>DANSBY CTG 2</t>
  </si>
  <si>
    <t>DANSBY_DANSBYG2</t>
  </si>
  <si>
    <t>DANSBY CTG 3</t>
  </si>
  <si>
    <t>DANSBY_DANSBYG3</t>
  </si>
  <si>
    <t>DANSBY STG 1</t>
  </si>
  <si>
    <t>DANSBY_DANSBYG1</t>
  </si>
  <si>
    <t>DECKER CREEK CTG 1</t>
  </si>
  <si>
    <t>DECKER_DPGT_1</t>
  </si>
  <si>
    <t>TRAVIS</t>
  </si>
  <si>
    <t>DECKER CREEK CTG 2</t>
  </si>
  <si>
    <t>DECKER_DPGT_2</t>
  </si>
  <si>
    <t>DECKER CREEK CTG 3</t>
  </si>
  <si>
    <t>DECKER_DPGT_3</t>
  </si>
  <si>
    <t>DECKER CREEK CTG 4</t>
  </si>
  <si>
    <t>DECKER_DPGT_4</t>
  </si>
  <si>
    <t>DECKER CREEK STG 2</t>
  </si>
  <si>
    <t>DECKER_DPG2</t>
  </si>
  <si>
    <t>DECORDOVA CTG 1</t>
  </si>
  <si>
    <t>DCSES_CT10</t>
  </si>
  <si>
    <t>HOOD</t>
  </si>
  <si>
    <t>DECORDOVA CTG 2</t>
  </si>
  <si>
    <t>DCSES_CT20</t>
  </si>
  <si>
    <t>DECORDOVA CTG 3</t>
  </si>
  <si>
    <t>DCSES_CT30</t>
  </si>
  <si>
    <t>DECORDOVA CTG 4</t>
  </si>
  <si>
    <t>DCSES_CT40</t>
  </si>
  <si>
    <t>DEER PARK ENERGY CENTER CTG 1</t>
  </si>
  <si>
    <t>DDPEC_GT1</t>
  </si>
  <si>
    <t>DEER PARK ENERGY CENTER CTG 2</t>
  </si>
  <si>
    <t>DDPEC_GT2</t>
  </si>
  <si>
    <t>DEER PARK ENERGY CENTER CTG 3</t>
  </si>
  <si>
    <t>DDPEC_GT3</t>
  </si>
  <si>
    <t>DEER PARK ENERGY CENTER CTG 4</t>
  </si>
  <si>
    <t>DDPEC_GT4</t>
  </si>
  <si>
    <t>DEER PARK ENERGY CENTER CTG 6</t>
  </si>
  <si>
    <t>DDPEC_GT6</t>
  </si>
  <si>
    <t>DEER PARK ENERGY CENTER STG 1</t>
  </si>
  <si>
    <t>DDPEC_ST1</t>
  </si>
  <si>
    <t>DENTON ENERGY CENTER IC A</t>
  </si>
  <si>
    <t>DEC_AGR_A</t>
  </si>
  <si>
    <t>DENTON</t>
  </si>
  <si>
    <t>GAS-IC</t>
  </si>
  <si>
    <t>DENTON ENERGY CENTER IC B</t>
  </si>
  <si>
    <t>DEC_AGR_B</t>
  </si>
  <si>
    <t>DENTON ENERGY CENTER IC C</t>
  </si>
  <si>
    <t>DEC_AGR_C</t>
  </si>
  <si>
    <t>DENTON ENERGY CENTER IC D</t>
  </si>
  <si>
    <t>DEC_AGR_D</t>
  </si>
  <si>
    <t>ECTOR COUNTY ENERGY CTG 1</t>
  </si>
  <si>
    <t>ECEC_G1</t>
  </si>
  <si>
    <t>ECTOR</t>
  </si>
  <si>
    <t>ECTOR COUNTY ENERGY CTG 2</t>
  </si>
  <si>
    <t>ECEC_G2</t>
  </si>
  <si>
    <t>ELK STATION IC 3</t>
  </si>
  <si>
    <t>AEEC_ELK_3</t>
  </si>
  <si>
    <t>HALE</t>
  </si>
  <si>
    <t>PANHANDLE</t>
  </si>
  <si>
    <t>ENNIS POWER STATION CTG 2</t>
  </si>
  <si>
    <t>ETCCS_CT1</t>
  </si>
  <si>
    <t>ELLIS</t>
  </si>
  <si>
    <t>ENNIS POWER STATION STG 1</t>
  </si>
  <si>
    <t>ETCCS_UNIT1</t>
  </si>
  <si>
    <t>EXTEX LAPORTE GEN STN CTG 1</t>
  </si>
  <si>
    <t>AZ_AZ_G1</t>
  </si>
  <si>
    <t>EXTEX LAPORTE GEN STN CTG 2</t>
  </si>
  <si>
    <t>AZ_AZ_G2</t>
  </si>
  <si>
    <t>EXTEX LAPORTE GEN STN CTG 3</t>
  </si>
  <si>
    <t>AZ_AZ_G3</t>
  </si>
  <si>
    <t>EXTEX LAPORTE GEN STN CTG 4</t>
  </si>
  <si>
    <t>AZ_AZ_G4</t>
  </si>
  <si>
    <t>FERGUSON REPLACEMENT CTG 1</t>
  </si>
  <si>
    <t>FERGCC_FERGGT1</t>
  </si>
  <si>
    <t>LLANO</t>
  </si>
  <si>
    <t>FERGUSON REPLACEMENT CTG 2</t>
  </si>
  <si>
    <t>FERGCC_FERGGT2</t>
  </si>
  <si>
    <t>FERGUSON REPLACEMENT STG 1</t>
  </si>
  <si>
    <t>FERGCC_FERGST1</t>
  </si>
  <si>
    <t>FORNEY ENERGY CENTER CTG 11</t>
  </si>
  <si>
    <t>FRNYPP_GT11</t>
  </si>
  <si>
    <t>KAUFMAN</t>
  </si>
  <si>
    <t>FORNEY ENERGY CENTER CTG 12</t>
  </si>
  <si>
    <t>FRNYPP_GT12</t>
  </si>
  <si>
    <t>FORNEY ENERGY CENTER CTG 13</t>
  </si>
  <si>
    <t>FRNYPP_GT13</t>
  </si>
  <si>
    <t>FORNEY ENERGY CENTER CTG 21</t>
  </si>
  <si>
    <t>FRNYPP_GT21</t>
  </si>
  <si>
    <t>FORNEY ENERGY CENTER CTG 22</t>
  </si>
  <si>
    <t>FRNYPP_GT22</t>
  </si>
  <si>
    <t>FORNEY ENERGY CENTER CTG 23</t>
  </si>
  <si>
    <t>FRNYPP_GT23</t>
  </si>
  <si>
    <t>FORNEY ENERGY CENTER STG 10</t>
  </si>
  <si>
    <t>FRNYPP_ST10</t>
  </si>
  <si>
    <t>FORNEY ENERGY CENTER STG 20</t>
  </si>
  <si>
    <t>FRNYPP_ST20</t>
  </si>
  <si>
    <t>FREESTONE ENERGY CENTER CTG 1</t>
  </si>
  <si>
    <t>FREC_GT1</t>
  </si>
  <si>
    <t>FREESTONE</t>
  </si>
  <si>
    <t>FREESTONE ENERGY CENTER CTG 2</t>
  </si>
  <si>
    <t>FREC_GT2</t>
  </si>
  <si>
    <t>FREESTONE ENERGY CENTER CTG 4</t>
  </si>
  <si>
    <t>FREC_GT4</t>
  </si>
  <si>
    <t>FREESTONE ENERGY CENTER CTG 5</t>
  </si>
  <si>
    <t>FREC_GT5</t>
  </si>
  <si>
    <t>FREESTONE ENERGY CENTER STG 3</t>
  </si>
  <si>
    <t>FREC_ST3</t>
  </si>
  <si>
    <t>FREESTONE ENERGY CENTER STG 6</t>
  </si>
  <si>
    <t>FREC_ST6</t>
  </si>
  <si>
    <t>FEGC_UNIT1</t>
  </si>
  <si>
    <t>GRAHAM STG 1</t>
  </si>
  <si>
    <t>GRSES_UNIT1</t>
  </si>
  <si>
    <t>YOUNG</t>
  </si>
  <si>
    <t>GRAHAM STG 2</t>
  </si>
  <si>
    <t>GRSES_UNIT2</t>
  </si>
  <si>
    <t>GREENS BAYOU CTG 73</t>
  </si>
  <si>
    <t>GBY_GBYGT73</t>
  </si>
  <si>
    <t>GREENS BAYOU CTG 74</t>
  </si>
  <si>
    <t>GBY_GBYGT74</t>
  </si>
  <si>
    <t>GREENS BAYOU CTG 81</t>
  </si>
  <si>
    <t>GBY_GBYGT81</t>
  </si>
  <si>
    <t>GREENS BAYOU CTG 82</t>
  </si>
  <si>
    <t>GBY_GBYGT82</t>
  </si>
  <si>
    <t>GREENS BAYOU CTG 83</t>
  </si>
  <si>
    <t>GBY_GBYGT83</t>
  </si>
  <si>
    <t>GREENS BAYOU CTG 84</t>
  </si>
  <si>
    <t>GBY_GBYGT84</t>
  </si>
  <si>
    <t>GREENVILLE IC ENGINE PLANT IC 1</t>
  </si>
  <si>
    <t>STEAM_ENGINE_1</t>
  </si>
  <si>
    <t>HUNT</t>
  </si>
  <si>
    <t>GREENVILLE IC ENGINE PLANT IC 2</t>
  </si>
  <si>
    <t>STEAM_ENGINE_2</t>
  </si>
  <si>
    <t>GREENVILLE IC ENGINE PLANT IC 3</t>
  </si>
  <si>
    <t>STEAM_ENGINE_3</t>
  </si>
  <si>
    <t>GUADALUPE ENERGY CENTER CTG 1</t>
  </si>
  <si>
    <t>GUADG_GAS1</t>
  </si>
  <si>
    <t>GUADALUPE</t>
  </si>
  <si>
    <t>GUADALUPE ENERGY CENTER CTG 2</t>
  </si>
  <si>
    <t>GUADG_GAS2</t>
  </si>
  <si>
    <t>GUADALUPE ENERGY CENTER CTG 3</t>
  </si>
  <si>
    <t>GUADG_GAS3</t>
  </si>
  <si>
    <t>GUADALUPE ENERGY CENTER CTG 4</t>
  </si>
  <si>
    <t>GUADG_GAS4</t>
  </si>
  <si>
    <t>GUADALUPE ENERGY CENTER STG 5</t>
  </si>
  <si>
    <t>GUADG_STM5</t>
  </si>
  <si>
    <t>GUADALUPE ENERGY CENTER STG 6</t>
  </si>
  <si>
    <t>GUADG_STM6</t>
  </si>
  <si>
    <t>HANDLEY STG 3</t>
  </si>
  <si>
    <t>HLSES_UNIT3</t>
  </si>
  <si>
    <t>TARRANT</t>
  </si>
  <si>
    <t>HANDLEY STG 4</t>
  </si>
  <si>
    <t>HLSES_UNIT4</t>
  </si>
  <si>
    <t>HANDLEY STG 5</t>
  </si>
  <si>
    <t>HLSES_UNIT5</t>
  </si>
  <si>
    <t>HAYS ENERGY FACILITY CSG 1</t>
  </si>
  <si>
    <t>HAYSEN_HAYSENG1</t>
  </si>
  <si>
    <t>HAYS</t>
  </si>
  <si>
    <t>HAYS ENERGY FACILITY CSG 2</t>
  </si>
  <si>
    <t>HAYSEN_HAYSENG2</t>
  </si>
  <si>
    <t>HAYS ENERGY FACILITY CSG 3</t>
  </si>
  <si>
    <t>HAYSEN_HAYSENG3</t>
  </si>
  <si>
    <t>HAYS ENERGY FACILITY CSG 4</t>
  </si>
  <si>
    <t>HAYSEN_HAYSENG4</t>
  </si>
  <si>
    <t>HIDALGO ENERGY CENTER CTG 1</t>
  </si>
  <si>
    <t>DUKE_DUKE_GT1</t>
  </si>
  <si>
    <t>HIDALGO</t>
  </si>
  <si>
    <t>HIDALGO ENERGY CENTER CTG 2</t>
  </si>
  <si>
    <t>DUKE_DUKE_GT2</t>
  </si>
  <si>
    <t>HIDALGO ENERGY CENTER STG 1</t>
  </si>
  <si>
    <t>DUKE_DUKE_ST1</t>
  </si>
  <si>
    <t>JACK COUNTY GEN FACILITY CTG 1</t>
  </si>
  <si>
    <t>JACKCNTY_CT1</t>
  </si>
  <si>
    <t>JACK</t>
  </si>
  <si>
    <t>JACK COUNTY GEN FACILITY CTG 2</t>
  </si>
  <si>
    <t>JACKCNTY_CT2</t>
  </si>
  <si>
    <t>JACK COUNTY GEN FACILITY CTG 3</t>
  </si>
  <si>
    <t>JCKCNTY2_CT3</t>
  </si>
  <si>
    <t>JACK COUNTY GEN FACILITY CTG 4</t>
  </si>
  <si>
    <t>JCKCNTY2_CT4</t>
  </si>
  <si>
    <t>JACK COUNTY GEN FACILITY STG 1</t>
  </si>
  <si>
    <t>JACKCNTY_STG</t>
  </si>
  <si>
    <t>JACK COUNTY GEN FACILITY STG 2</t>
  </si>
  <si>
    <t>JCKCNTY2_ST2</t>
  </si>
  <si>
    <t>JOHNSON COUNTY GEN FACILITY CTG 1</t>
  </si>
  <si>
    <t>TEN_CT1</t>
  </si>
  <si>
    <t>JOHNSON</t>
  </si>
  <si>
    <t>JOHNSON COUNTY GEN FACILITY STG 1</t>
  </si>
  <si>
    <t>TEN_STG</t>
  </si>
  <si>
    <t>LAKE HUBBARD STG 1</t>
  </si>
  <si>
    <t>LHSES_UNIT1</t>
  </si>
  <si>
    <t>DALLAS</t>
  </si>
  <si>
    <t>LAKE HUBBARD STG 2</t>
  </si>
  <si>
    <t>LHSES_UNIT2A</t>
  </si>
  <si>
    <t>LAMAR ENERGY CENTER CTG 11</t>
  </si>
  <si>
    <t>LPCCS_CT11</t>
  </si>
  <si>
    <t>LAMAR</t>
  </si>
  <si>
    <t>LAMAR ENERGY CENTER CTG 12</t>
  </si>
  <si>
    <t>LPCCS_CT12</t>
  </si>
  <si>
    <t>LAMAR ENERGY CENTER CTG 21</t>
  </si>
  <si>
    <t>LPCCS_CT21</t>
  </si>
  <si>
    <t>LAMAR ENERGY CENTER CTG 22</t>
  </si>
  <si>
    <t>LPCCS_CT22</t>
  </si>
  <si>
    <t>LAMAR ENERGY CENTER STG 1</t>
  </si>
  <si>
    <t>LPCCS_UNIT1</t>
  </si>
  <si>
    <t>LAMAR ENERGY CENTER STG 2</t>
  </si>
  <si>
    <t>LPCCS_UNIT2</t>
  </si>
  <si>
    <t>LAREDO CTG 4</t>
  </si>
  <si>
    <t>LARDVFTN_G4</t>
  </si>
  <si>
    <t>WEBB</t>
  </si>
  <si>
    <t>LAREDO CTG 5</t>
  </si>
  <si>
    <t>LARDVFTN_G5</t>
  </si>
  <si>
    <t>LEON CREEK PEAKER CTG 1</t>
  </si>
  <si>
    <t>LEON_CRK_LCPCT1</t>
  </si>
  <si>
    <t>LEON CREEK PEAKER CTG 2</t>
  </si>
  <si>
    <t>LEON_CRK_LCPCT2</t>
  </si>
  <si>
    <t>LEON CREEK PEAKER CTG 3</t>
  </si>
  <si>
    <t>LEON_CRK_LCPCT3</t>
  </si>
  <si>
    <t>LEON CREEK PEAKER CTG 4</t>
  </si>
  <si>
    <t>LEON_CRK_LCPCT4</t>
  </si>
  <si>
    <t>LOST PINES POWER CTG 1</t>
  </si>
  <si>
    <t>LOSTPI_LOSTPGT1</t>
  </si>
  <si>
    <t>LOST PINES POWER CTG 2</t>
  </si>
  <si>
    <t>LOSTPI_LOSTPGT2</t>
  </si>
  <si>
    <t>LOST PINES POWER STG 1</t>
  </si>
  <si>
    <t>LOSTPI_LOSTPST1</t>
  </si>
  <si>
    <t>MAGIC VALLEY STATION CTG 1</t>
  </si>
  <si>
    <t>NEDIN_NEDIN_G1</t>
  </si>
  <si>
    <t>MAGIC VALLEY STATION CTG 2</t>
  </si>
  <si>
    <t>NEDIN_NEDIN_G2</t>
  </si>
  <si>
    <t>MAGIC VALLEY STATION STG 3</t>
  </si>
  <si>
    <t>NEDIN_NEDIN_G3</t>
  </si>
  <si>
    <t>MIDLOTHIAN ENERGY FACILITY CTG 1</t>
  </si>
  <si>
    <t>MDANP_CT1</t>
  </si>
  <si>
    <t>MIDLOTHIAN ENERGY FACILITY CTG 2</t>
  </si>
  <si>
    <t>MDANP_CT2</t>
  </si>
  <si>
    <t>MIDLOTHIAN ENERGY FACILITY CTG 3</t>
  </si>
  <si>
    <t>MDANP_CT3</t>
  </si>
  <si>
    <t>MIDLOTHIAN ENERGY FACILITY CTG 4</t>
  </si>
  <si>
    <t>MDANP_CT4</t>
  </si>
  <si>
    <t>MIDLOTHIAN ENERGY FACILITY CTG 5</t>
  </si>
  <si>
    <t>MDANP_CT5</t>
  </si>
  <si>
    <t>MIDLOTHIAN ENERGY FACILITY CTG 6</t>
  </si>
  <si>
    <t>MDANP_CT6</t>
  </si>
  <si>
    <t>MORGAN CREEK CTG 1</t>
  </si>
  <si>
    <t>MGSES_CT1</t>
  </si>
  <si>
    <t>MITCHELL</t>
  </si>
  <si>
    <t>MORGAN CREEK CTG 2</t>
  </si>
  <si>
    <t>MGSES_CT2</t>
  </si>
  <si>
    <t>MORGAN CREEK CTG 3</t>
  </si>
  <si>
    <t>MGSES_CT3</t>
  </si>
  <si>
    <t>MORGAN CREEK CTG 4</t>
  </si>
  <si>
    <t>MGSES_CT4</t>
  </si>
  <si>
    <t>MORGAN CREEK CTG 5</t>
  </si>
  <si>
    <t>MGSES_CT5</t>
  </si>
  <si>
    <t>MORGAN CREEK CTG 6</t>
  </si>
  <si>
    <t>MGSES_CT6</t>
  </si>
  <si>
    <t>MOUNTAIN CREEK STG 6</t>
  </si>
  <si>
    <t>MCSES_UNIT6</t>
  </si>
  <si>
    <t>MOUNTAIN CREEK STG 7</t>
  </si>
  <si>
    <t>MCSES_UNIT7</t>
  </si>
  <si>
    <t>MOUNTAIN CREEK STG 8</t>
  </si>
  <si>
    <t>MCSES_UNIT8</t>
  </si>
  <si>
    <t>NUECES BAY REPOWER CTG 8</t>
  </si>
  <si>
    <t>NUECES_B_NUECESG8</t>
  </si>
  <si>
    <t>NUECES BAY REPOWER CTG 9</t>
  </si>
  <si>
    <t>NUECES_B_NUECESG9</t>
  </si>
  <si>
    <t>NUECES BAY REPOWER STG 7</t>
  </si>
  <si>
    <t>NUECES_B_NUECESG7</t>
  </si>
  <si>
    <t>O W SOMMERS STG 1</t>
  </si>
  <si>
    <t>CALAVERS_OWS1</t>
  </si>
  <si>
    <t>O W SOMMERS STG 2</t>
  </si>
  <si>
    <t>CALAVERS_OWS2</t>
  </si>
  <si>
    <t>ODESSA-ECTOR POWER CTG 11</t>
  </si>
  <si>
    <t>OECCS_CT11</t>
  </si>
  <si>
    <t>ODESSA-ECTOR POWER CTG 12</t>
  </si>
  <si>
    <t>OECCS_CT12</t>
  </si>
  <si>
    <t>ODESSA-ECTOR POWER CTG 21</t>
  </si>
  <si>
    <t>OECCS_CT21</t>
  </si>
  <si>
    <t>ODESSA-ECTOR POWER CTG 22</t>
  </si>
  <si>
    <t>OECCS_CT22</t>
  </si>
  <si>
    <t>ODESSA-ECTOR POWER STG 1</t>
  </si>
  <si>
    <t>OECCS_UNIT1</t>
  </si>
  <si>
    <t>ODESSA-ECTOR POWER STG 2</t>
  </si>
  <si>
    <t>OECCS_UNIT2</t>
  </si>
  <si>
    <t>PANDA SHERMAN POWER CTG 1</t>
  </si>
  <si>
    <t>PANDA_S_SHER1CT1</t>
  </si>
  <si>
    <t>GRAYSON</t>
  </si>
  <si>
    <t>PANDA SHERMAN POWER CTG 2</t>
  </si>
  <si>
    <t>PANDA_S_SHER1CT2</t>
  </si>
  <si>
    <t>PANDA SHERMAN POWER STG 1</t>
  </si>
  <si>
    <t>PANDA_S_SHER1ST1</t>
  </si>
  <si>
    <t>PANDA TEMPLE I POWER CTG 1</t>
  </si>
  <si>
    <t>PANDA_T1_TMPL1CT1</t>
  </si>
  <si>
    <t>BELL</t>
  </si>
  <si>
    <t>PANDA TEMPLE I POWER CTG 2</t>
  </si>
  <si>
    <t>PANDA_T1_TMPL1CT2</t>
  </si>
  <si>
    <t>PANDA TEMPLE I POWER STG 1</t>
  </si>
  <si>
    <t>PANDA_T1_TMPL1ST1</t>
  </si>
  <si>
    <t>PANDA TEMPLE II POWER CTG 1</t>
  </si>
  <si>
    <t>PANDA_T2_TMPL2CT1</t>
  </si>
  <si>
    <t>PANDA TEMPLE II POWER CTG 2</t>
  </si>
  <si>
    <t>PANDA_T2_TMPL2CT2</t>
  </si>
  <si>
    <t>PANDA TEMPLE II POWER STG 1</t>
  </si>
  <si>
    <t>PANDA_T2_TMPL2ST1</t>
  </si>
  <si>
    <t>PARIS ENERGY CENTER CTG 1</t>
  </si>
  <si>
    <t>TNSKA_GT1</t>
  </si>
  <si>
    <t>PARIS ENERGY CENTER CTG 2</t>
  </si>
  <si>
    <t>TNSKA_GT2</t>
  </si>
  <si>
    <t>PARIS ENERGY CENTER STG 1</t>
  </si>
  <si>
    <t>TNSKA_STG</t>
  </si>
  <si>
    <t>PASADENA COGEN FACILITY CTG 2</t>
  </si>
  <si>
    <t>PSG_PSG_GT2</t>
  </si>
  <si>
    <t>PASADENA COGEN FACILITY CTG 3</t>
  </si>
  <si>
    <t>PSG_PSG_GT3</t>
  </si>
  <si>
    <t>PASADENA COGEN FACILITY STG 2</t>
  </si>
  <si>
    <t>PSG_PSG_ST2</t>
  </si>
  <si>
    <t>PEARSALL ENGINE PLANT IC A</t>
  </si>
  <si>
    <t>PEARSAL2_AGR_A</t>
  </si>
  <si>
    <t>FRIO</t>
  </si>
  <si>
    <t>PEARSALL ENGINE PLANT IC B</t>
  </si>
  <si>
    <t>PEARSAL2_AGR_B</t>
  </si>
  <si>
    <t>PEARSALL ENGINE PLANT IC C</t>
  </si>
  <si>
    <t>PEARSAL2_AGR_C</t>
  </si>
  <si>
    <t>PEARSALL ENGINE PLANT IC D</t>
  </si>
  <si>
    <t>PEARSAL2_AGR_D</t>
  </si>
  <si>
    <t>PERMIAN BASIN CTG 1</t>
  </si>
  <si>
    <t>PB2SES_CT1</t>
  </si>
  <si>
    <t>WARD</t>
  </si>
  <si>
    <t>PERMIAN BASIN CTG 2</t>
  </si>
  <si>
    <t>PB2SES_CT2</t>
  </si>
  <si>
    <t>PERMIAN BASIN CTG 3</t>
  </si>
  <si>
    <t>PB2SES_CT3</t>
  </si>
  <si>
    <t>PERMIAN BASIN CTG 4</t>
  </si>
  <si>
    <t>PB2SES_CT4</t>
  </si>
  <si>
    <t>PERMIAN BASIN CTG 5</t>
  </si>
  <si>
    <t>PB2SES_CT5</t>
  </si>
  <si>
    <t>PHR PEAKERS (BAC) CTG 1</t>
  </si>
  <si>
    <t>BAC_CTG1</t>
  </si>
  <si>
    <t>GALVESTON</t>
  </si>
  <si>
    <t>PHR PEAKERS (BAC) CTG 2</t>
  </si>
  <si>
    <t>BAC_CTG2</t>
  </si>
  <si>
    <t>PHR PEAKERS (BAC) CTG 3</t>
  </si>
  <si>
    <t>BAC_CTG3</t>
  </si>
  <si>
    <t>PHR PEAKERS (BAC) CTG 4</t>
  </si>
  <si>
    <t>BAC_CTG4</t>
  </si>
  <si>
    <t>PHR PEAKERS (BAC) CTG 5</t>
  </si>
  <si>
    <t>BAC_CTG5</t>
  </si>
  <si>
    <t>PHR PEAKERS (BAC) CTG 6</t>
  </si>
  <si>
    <t>BAC_CTG6</t>
  </si>
  <si>
    <t>POWERLANE PLANT STG 1</t>
  </si>
  <si>
    <t>STEAM1A_STEAM_1</t>
  </si>
  <si>
    <t>POWERLANE PLANT STG 2</t>
  </si>
  <si>
    <t>STEAM_STEAM_2</t>
  </si>
  <si>
    <t>POWERLANE PLANT STG 3</t>
  </si>
  <si>
    <t>STEAM_STEAM_3</t>
  </si>
  <si>
    <t>QUAIL RUN ENERGY CTG 1</t>
  </si>
  <si>
    <t>QALSW_GT1</t>
  </si>
  <si>
    <t>QUAIL RUN ENERGY CTG 2</t>
  </si>
  <si>
    <t>QALSW_GT2</t>
  </si>
  <si>
    <t>QUAIL RUN ENERGY CTG 3</t>
  </si>
  <si>
    <t>QALSW_GT3</t>
  </si>
  <si>
    <t>QUAIL RUN ENERGY CTG 4</t>
  </si>
  <si>
    <t>QALSW_GT4</t>
  </si>
  <si>
    <t>QUAIL RUN ENERGY STG 1</t>
  </si>
  <si>
    <t>QALSW_STG1</t>
  </si>
  <si>
    <t>QUAIL RUN ENERGY STG 2</t>
  </si>
  <si>
    <t>QALSW_STG2</t>
  </si>
  <si>
    <t>R W MILLER CTG 4</t>
  </si>
  <si>
    <t>MIL_MILLERG4</t>
  </si>
  <si>
    <t>PALO PINTO</t>
  </si>
  <si>
    <t>R W MILLER CTG 5</t>
  </si>
  <si>
    <t>MIL_MILLERG5</t>
  </si>
  <si>
    <t>R W MILLER STG 1</t>
  </si>
  <si>
    <t>MIL_MILLERG1</t>
  </si>
  <si>
    <t>R W MILLER STG 2</t>
  </si>
  <si>
    <t>MIL_MILLERG2</t>
  </si>
  <si>
    <t>R W MILLER STG 3</t>
  </si>
  <si>
    <t>MIL_MILLERG3</t>
  </si>
  <si>
    <t>RAY OLINGER CTG 4</t>
  </si>
  <si>
    <t>OLINGR_OLING_4</t>
  </si>
  <si>
    <t>COLLIN</t>
  </si>
  <si>
    <t>RAY OLINGER STG 1</t>
  </si>
  <si>
    <t>OLINGR_OLING_1</t>
  </si>
  <si>
    <t>RAY OLINGER STG 2</t>
  </si>
  <si>
    <t>OLINGR_OLING_2</t>
  </si>
  <si>
    <t>RAY OLINGER STG 3</t>
  </si>
  <si>
    <t>OLINGR_OLING_3</t>
  </si>
  <si>
    <t>REDGATE IC A</t>
  </si>
  <si>
    <t>REDGATE_AGR_A</t>
  </si>
  <si>
    <t>REDGATE IC B</t>
  </si>
  <si>
    <t>REDGATE_AGR_B</t>
  </si>
  <si>
    <t>REDGATE IC C</t>
  </si>
  <si>
    <t>REDGATE_AGR_C</t>
  </si>
  <si>
    <t>REDGATE IC D</t>
  </si>
  <si>
    <t>REDGATE_AGR_D</t>
  </si>
  <si>
    <t>RIO NOGALES POWER CTG 1</t>
  </si>
  <si>
    <t>RIONOG_CT1</t>
  </si>
  <si>
    <t>RIO NOGALES POWER CTG 2</t>
  </si>
  <si>
    <t>RIONOG_CT2</t>
  </si>
  <si>
    <t>RIO NOGALES POWER CTG 3</t>
  </si>
  <si>
    <t>RIONOG_CT3</t>
  </si>
  <si>
    <t>RIO NOGALES POWER STG 4</t>
  </si>
  <si>
    <t>RIONOG_ST1</t>
  </si>
  <si>
    <t>VICTORIA</t>
  </si>
  <si>
    <t>SAM RAYBURN POWER CTG 7</t>
  </si>
  <si>
    <t>RAYBURN_RAYBURG7</t>
  </si>
  <si>
    <t>SAM RAYBURN POWER CTG 8</t>
  </si>
  <si>
    <t>RAYBURN_RAYBURG8</t>
  </si>
  <si>
    <t>SAM RAYBURN POWER CTG 9</t>
  </si>
  <si>
    <t>RAYBURN_RAYBURG9</t>
  </si>
  <si>
    <t>SAM RAYBURN POWER STG 10</t>
  </si>
  <si>
    <t>RAYBURN_RAYBURG10</t>
  </si>
  <si>
    <t>SAN JACINTO SES CTG 1</t>
  </si>
  <si>
    <t>SJS_SJS_G1</t>
  </si>
  <si>
    <t>SAN JACINTO SES CTG 2</t>
  </si>
  <si>
    <t>SJS_SJS_G2</t>
  </si>
  <si>
    <t>SANDHILL ENERGY CENTER CTG 1</t>
  </si>
  <si>
    <t>SANDHSYD_SH1</t>
  </si>
  <si>
    <t>SANDHILL ENERGY CENTER CTG 2</t>
  </si>
  <si>
    <t>SANDHSYD_SH2</t>
  </si>
  <si>
    <t>SANDHILL ENERGY CENTER CTG 3</t>
  </si>
  <si>
    <t>SANDHSYD_SH3</t>
  </si>
  <si>
    <t>SANDHILL ENERGY CENTER CTG 4</t>
  </si>
  <si>
    <t>SANDHSYD_SH4</t>
  </si>
  <si>
    <t>SANDHILL ENERGY CENTER CTG 5A</t>
  </si>
  <si>
    <t>SANDHSYD_SH_5A</t>
  </si>
  <si>
    <t>SANDHILL ENERGY CENTER CTG 6</t>
  </si>
  <si>
    <t>SANDHSYD_SH6</t>
  </si>
  <si>
    <t>SANDHILL ENERGY CENTER CTG 7</t>
  </si>
  <si>
    <t>SANDHSYD_SH7</t>
  </si>
  <si>
    <t>SANDHILL ENERGY CENTER STG 5C</t>
  </si>
  <si>
    <t>SANDHSYD_SH_5C</t>
  </si>
  <si>
    <t>SILAS RAY CTG 10</t>
  </si>
  <si>
    <t>SILASRAY_SILAS_10</t>
  </si>
  <si>
    <t>CAMERON</t>
  </si>
  <si>
    <t>SILAS RAY POWER CTG 9</t>
  </si>
  <si>
    <t>SILASRAY_SILAS_9</t>
  </si>
  <si>
    <t>SILAS RAY POWER STG 6</t>
  </si>
  <si>
    <t>SILASRAY_SILAS_6</t>
  </si>
  <si>
    <t>SIM GIDEON STG 1</t>
  </si>
  <si>
    <t>GIDEON_GIDEONG1</t>
  </si>
  <si>
    <t>SIM GIDEON STG 2</t>
  </si>
  <si>
    <t>GIDEON_GIDEONG2</t>
  </si>
  <si>
    <t>SIM GIDEON STG 3</t>
  </si>
  <si>
    <t>GIDEON_GIDEONG3</t>
  </si>
  <si>
    <t>SKY GLOBAL POWER ONE IC A</t>
  </si>
  <si>
    <t>SKY1_SKY1A</t>
  </si>
  <si>
    <t>COLORADO</t>
  </si>
  <si>
    <t>SKY GLOBAL POWER ONE IC B</t>
  </si>
  <si>
    <t>SKY1_SKY1B</t>
  </si>
  <si>
    <t>STRYKER CREEK STG 1</t>
  </si>
  <si>
    <t>SCSES_UNIT1A</t>
  </si>
  <si>
    <t>CHEROKEE</t>
  </si>
  <si>
    <t>STRYKER CREEK STG 2</t>
  </si>
  <si>
    <t>SCSES_UNIT2</t>
  </si>
  <si>
    <t>T H WHARTON CTG 1</t>
  </si>
  <si>
    <t>THW_THWGT_1</t>
  </si>
  <si>
    <t>T H WHARTON POWER CTG 31</t>
  </si>
  <si>
    <t>THW_THWGT31</t>
  </si>
  <si>
    <t>T H WHARTON POWER CTG 32</t>
  </si>
  <si>
    <t>THW_THWGT32</t>
  </si>
  <si>
    <t>T H WHARTON POWER CTG 33</t>
  </si>
  <si>
    <t>THW_THWGT33</t>
  </si>
  <si>
    <t>T H WHARTON POWER CTG 34</t>
  </si>
  <si>
    <t>THW_THWGT34</t>
  </si>
  <si>
    <t>T H WHARTON POWER CTG 41</t>
  </si>
  <si>
    <t>THW_THWGT41</t>
  </si>
  <si>
    <t>T H WHARTON POWER CTG 42</t>
  </si>
  <si>
    <t>THW_THWGT42</t>
  </si>
  <si>
    <t>T H WHARTON POWER CTG 43</t>
  </si>
  <si>
    <t>THW_THWGT43</t>
  </si>
  <si>
    <t>T H WHARTON POWER CTG 44</t>
  </si>
  <si>
    <t>THW_THWGT44</t>
  </si>
  <si>
    <t>T H WHARTON POWER CTG 51</t>
  </si>
  <si>
    <t>THW_THWGT51</t>
  </si>
  <si>
    <t>T H WHARTON POWER CTG 52</t>
  </si>
  <si>
    <t>THW_THWGT52</t>
  </si>
  <si>
    <t>T H WHARTON POWER CTG 53</t>
  </si>
  <si>
    <t>THW_THWGT53</t>
  </si>
  <si>
    <t>T H WHARTON POWER CTG 54</t>
  </si>
  <si>
    <t>THW_THWGT54</t>
  </si>
  <si>
    <t>T H WHARTON POWER CTG 55</t>
  </si>
  <si>
    <t>THW_THWGT55</t>
  </si>
  <si>
    <t>T H WHARTON POWER CTG 56</t>
  </si>
  <si>
    <t>THW_THWGT56</t>
  </si>
  <si>
    <t>T H WHARTON POWER STG 3</t>
  </si>
  <si>
    <t>THW_THWST_3</t>
  </si>
  <si>
    <t>T H WHARTON POWER STG 4</t>
  </si>
  <si>
    <t>THW_THWST_4</t>
  </si>
  <si>
    <t>TEXAS CITY POWER CTG A</t>
  </si>
  <si>
    <t>TXCTY_CTA</t>
  </si>
  <si>
    <t>TEXAS CITY POWER CTG B</t>
  </si>
  <si>
    <t>TXCTY_CTB</t>
  </si>
  <si>
    <t>TEXAS CITY POWER CTG C</t>
  </si>
  <si>
    <t>TXCTY_CTC</t>
  </si>
  <si>
    <t>TEXAS CITY POWER STG</t>
  </si>
  <si>
    <t>TXCTY_ST</t>
  </si>
  <si>
    <t>TRSES_UNIT6</t>
  </si>
  <si>
    <t>HENDERSON</t>
  </si>
  <si>
    <t>V H BRAUNIG CTG 5</t>
  </si>
  <si>
    <t>BRAUNIG_VHB6CT5</t>
  </si>
  <si>
    <t>V H BRAUNIG CTG 6</t>
  </si>
  <si>
    <t>BRAUNIG_VHB6CT6</t>
  </si>
  <si>
    <t>V H BRAUNIG CTG 7</t>
  </si>
  <si>
    <t>BRAUNIG_VHB6CT7</t>
  </si>
  <si>
    <t>V H BRAUNIG CTG 8</t>
  </si>
  <si>
    <t>BRAUNIG_VHB6CT8</t>
  </si>
  <si>
    <t>V H BRAUNIG STG 1</t>
  </si>
  <si>
    <t>BRAUNIG_VHB1</t>
  </si>
  <si>
    <t>V H BRAUNIG STG 2</t>
  </si>
  <si>
    <t>BRAUNIG_VHB2</t>
  </si>
  <si>
    <t>V H BRAUNIG STG 3</t>
  </si>
  <si>
    <t>BRAUNIG_VHB3</t>
  </si>
  <si>
    <t>VICTORIA CITY (CITYVICT) CTG 1</t>
  </si>
  <si>
    <t>CITYVICT_CTG01</t>
  </si>
  <si>
    <t>VICTORIA CITY (CITYVICT) CTG 2</t>
  </si>
  <si>
    <t>CITYVICT_CTG02</t>
  </si>
  <si>
    <t>VICTORIA PORT (VICTPORT) CTG 1</t>
  </si>
  <si>
    <t>VICTPORT_CTG01</t>
  </si>
  <si>
    <t>VICTORIA PORT (VICTPORT) CTG 2</t>
  </si>
  <si>
    <t>VICTPORT_CTG02</t>
  </si>
  <si>
    <t>VICTORIA POWER CTG 6</t>
  </si>
  <si>
    <t>VICTORIA_VICTORG6</t>
  </si>
  <si>
    <t>VICTORIA POWER STG 5</t>
  </si>
  <si>
    <t>VICTORIA_VICTORG5</t>
  </si>
  <si>
    <t>W A PARISH CTG 1</t>
  </si>
  <si>
    <t>WAP_WAPGT_1</t>
  </si>
  <si>
    <t>W A PARISH STG 1</t>
  </si>
  <si>
    <t>WAP_WAP_G1</t>
  </si>
  <si>
    <t>W A PARISH STG 2</t>
  </si>
  <si>
    <t>WAP_WAP_G2</t>
  </si>
  <si>
    <t>W A PARISH STG 3</t>
  </si>
  <si>
    <t>WAP_WAP_G3</t>
  </si>
  <si>
    <t>W A PARISH STG 4</t>
  </si>
  <si>
    <t>WAP_WAP_G4</t>
  </si>
  <si>
    <t>WICHITA FALLS CTG 1</t>
  </si>
  <si>
    <t>WFCOGEN_UNIT1</t>
  </si>
  <si>
    <t>WICHITA</t>
  </si>
  <si>
    <t>WICHITA FALLS CTG 2</t>
  </si>
  <si>
    <t>WFCOGEN_UNIT2</t>
  </si>
  <si>
    <t>WICHITA FALLS CTG 3</t>
  </si>
  <si>
    <t>WFCOGEN_UNIT3</t>
  </si>
  <si>
    <t>WICHITA FALLS STG 4</t>
  </si>
  <si>
    <t>WFCOGEN_UNIT4</t>
  </si>
  <si>
    <t>WINCHESTER POWER PARK CTG 1</t>
  </si>
  <si>
    <t>WIPOPA_WPP_G1</t>
  </si>
  <si>
    <t>WINCHESTER POWER PARK CTG 2</t>
  </si>
  <si>
    <t>WIPOPA_WPP_G2</t>
  </si>
  <si>
    <t>WINCHESTER POWER PARK CTG 3</t>
  </si>
  <si>
    <t>WIPOPA_WPP_G3</t>
  </si>
  <si>
    <t>WINCHESTER POWER PARK CTG 4</t>
  </si>
  <si>
    <t>WIPOPA_WPP_G4</t>
  </si>
  <si>
    <t>WISE-TRACTEBEL POWER CTG 1</t>
  </si>
  <si>
    <t>WCPP_CT1</t>
  </si>
  <si>
    <t>WISE</t>
  </si>
  <si>
    <t>WISE-TRACTEBEL POWER CTG 2</t>
  </si>
  <si>
    <t>WCPP_CT2</t>
  </si>
  <si>
    <t>WISE-TRACTEBEL POWER STG 1</t>
  </si>
  <si>
    <t>WCPP_ST1</t>
  </si>
  <si>
    <t>WOLF HOLLOW 2 CTG 4</t>
  </si>
  <si>
    <t>WHCCS2_CT4</t>
  </si>
  <si>
    <t>WOLF HOLLOW 2 CTG 5</t>
  </si>
  <si>
    <t>WHCCS2_CT5</t>
  </si>
  <si>
    <t>WOLF HOLLOW 2 STG 6</t>
  </si>
  <si>
    <t>WHCCS2_STG6</t>
  </si>
  <si>
    <t>WOLF HOLLOW POWER CTG 1</t>
  </si>
  <si>
    <t>WHCCS_CT1</t>
  </si>
  <si>
    <t>WOLF HOLLOW POWER CTG 2</t>
  </si>
  <si>
    <t>WHCCS_CT2</t>
  </si>
  <si>
    <t>WOLF HOLLOW POWER STG</t>
  </si>
  <si>
    <t>WHCCS_STG</t>
  </si>
  <si>
    <t>BIOENERGY AUSTIN WALZEM RD LFG</t>
  </si>
  <si>
    <t>DG_WALZE_4UNITS</t>
  </si>
  <si>
    <t>BIOMASS</t>
  </si>
  <si>
    <t>BIOENERGY TEXAS COVEL GARDENS LFG</t>
  </si>
  <si>
    <t>DG_MEDIN_1UNIT</t>
  </si>
  <si>
    <t>FARMERS BRANCH LANDFILL GAS TO ENERGY</t>
  </si>
  <si>
    <t>DG_HBR_2UNITS</t>
  </si>
  <si>
    <t>GRAND PRAIRIE LFG</t>
  </si>
  <si>
    <t>DG_TRIRA_1UNIT</t>
  </si>
  <si>
    <t>NELSON GARDENS LFG</t>
  </si>
  <si>
    <t>DG_78252_4UNITS</t>
  </si>
  <si>
    <t>WM RENEWABLE-AUSTIN LFG</t>
  </si>
  <si>
    <t>DG_SPRIN_4UNITS</t>
  </si>
  <si>
    <t>WM RENEWABLE-BIOENERGY PARTNERS LFG</t>
  </si>
  <si>
    <t>DG_BIOE_2UNITS</t>
  </si>
  <si>
    <t>WM RENEWABLE-DFW GAS RECOVERY LFG</t>
  </si>
  <si>
    <t>DG_BIO2_4UNITS</t>
  </si>
  <si>
    <t>WM RENEWABLE-MESQUITE CREEK LFG</t>
  </si>
  <si>
    <t>DG_FREIH_2UNITS</t>
  </si>
  <si>
    <t>COMAL</t>
  </si>
  <si>
    <t>WM RENEWABLE-WESTSIDE LFG</t>
  </si>
  <si>
    <t>DG_WSTHL_3UNITS</t>
  </si>
  <si>
    <t>PARKER</t>
  </si>
  <si>
    <t>Operational Capacity Total (Nuclear, Coal, Gas, Biomass)</t>
  </si>
  <si>
    <t>Operational Resources (Hydro)</t>
  </si>
  <si>
    <t>AMISTAD HYDRO 1</t>
  </si>
  <si>
    <t>AMISTAD_AMISTAG1</t>
  </si>
  <si>
    <t>VAL VERDE</t>
  </si>
  <si>
    <t>HYDRO</t>
  </si>
  <si>
    <t>AMISTAD HYDRO 2</t>
  </si>
  <si>
    <t>AMISTAD_AMISTAG2</t>
  </si>
  <si>
    <t>AUSTIN HYDRO 1</t>
  </si>
  <si>
    <t>AUSTPL_AUSTING1</t>
  </si>
  <si>
    <t>AUSTIN HYDRO 2</t>
  </si>
  <si>
    <t>AUSTPL_AUSTING2</t>
  </si>
  <si>
    <t>BUCHANAN HYDRO 1</t>
  </si>
  <si>
    <t>BUCHAN_BUCHANG1</t>
  </si>
  <si>
    <t>BUCHANAN HYDRO 2</t>
  </si>
  <si>
    <t>BUCHAN_BUCHANG2</t>
  </si>
  <si>
    <t>BUCHANAN HYDRO 3</t>
  </si>
  <si>
    <t>BUCHAN_BUCHANG3</t>
  </si>
  <si>
    <t>DENISON DAM 1</t>
  </si>
  <si>
    <t>DNDAM_DENISOG1</t>
  </si>
  <si>
    <t>DENISON DAM 2</t>
  </si>
  <si>
    <t>DNDAM_DENISOG2</t>
  </si>
  <si>
    <t>EAGLE PASS HYDRO</t>
  </si>
  <si>
    <t>EAGLE_HY_EAGLE_HY1</t>
  </si>
  <si>
    <t>MAVERICK</t>
  </si>
  <si>
    <t>FALCON HYDRO 1</t>
  </si>
  <si>
    <t>FALCON_FALCONG1</t>
  </si>
  <si>
    <t>STARR</t>
  </si>
  <si>
    <t>FALCON HYDRO 2</t>
  </si>
  <si>
    <t>FALCON_FALCONG2</t>
  </si>
  <si>
    <t>FALCON HYDRO 3</t>
  </si>
  <si>
    <t>FALCON_FALCONG3</t>
  </si>
  <si>
    <t>GRANITE SHOALS HYDRO 1</t>
  </si>
  <si>
    <t>WIRTZ_WIRTZ_G1</t>
  </si>
  <si>
    <t>BURNET</t>
  </si>
  <si>
    <t>GRANITE SHOALS HYDRO 2</t>
  </si>
  <si>
    <t>WIRTZ_WIRTZ_G2</t>
  </si>
  <si>
    <t>GUADALUPE BLANCO RIVER AUTH-CANYON</t>
  </si>
  <si>
    <t>CANYHY_CANYHYG1</t>
  </si>
  <si>
    <t>INKS HYDRO 1</t>
  </si>
  <si>
    <t>INKSDA_INKS_G1</t>
  </si>
  <si>
    <t>MARBLE FALLS HYDRO 1</t>
  </si>
  <si>
    <t>MARBFA_MARBFAG1</t>
  </si>
  <si>
    <t>MARBLE FALLS HYDRO 2</t>
  </si>
  <si>
    <t>MARBFA_MARBFAG2</t>
  </si>
  <si>
    <t>MARSHALL FORD HYDRO 1</t>
  </si>
  <si>
    <t>MARSFO_MARSFOG1</t>
  </si>
  <si>
    <t>MARSHALL FORD HYDRO 2</t>
  </si>
  <si>
    <t>MARSFO_MARSFOG2</t>
  </si>
  <si>
    <t>MARSHALL FORD HYDRO 3</t>
  </si>
  <si>
    <t>MARSFO_MARSFOG3</t>
  </si>
  <si>
    <t>WHITNEY DAM HYDRO</t>
  </si>
  <si>
    <t>WND_WHITNEY1</t>
  </si>
  <si>
    <t>WHITNEY DAM HYDRO 2</t>
  </si>
  <si>
    <t>WND_WHITNEY2</t>
  </si>
  <si>
    <t>Operational Capacity Total (Hydro)</t>
  </si>
  <si>
    <t>Hydro Capacity Contribution (Top 20 Hours)</t>
  </si>
  <si>
    <t>HYDRO_CAP_CONT</t>
  </si>
  <si>
    <t>Operational Hydro Resources, Settlement Only Distributed Generators (SODGs)</t>
  </si>
  <si>
    <t>ARLINGTON OUTLET HYDROELECTRIC FACILITY</t>
  </si>
  <si>
    <t>DG_OAKHL_1UNIT</t>
  </si>
  <si>
    <t>GUADALUPE BLANCO RIVER AUTH-LAKEWOOD TAP</t>
  </si>
  <si>
    <t>DG_LKWDT_2UNITS</t>
  </si>
  <si>
    <t>GONZALES</t>
  </si>
  <si>
    <t>GUADALUPE BLANCO RIVER AUTH-MCQUEENEY</t>
  </si>
  <si>
    <t>DG_MCQUE_5UNITS</t>
  </si>
  <si>
    <t>GUADALUPE BLANCO RIVER AUTH-SCHUMANSVILLE</t>
  </si>
  <si>
    <t>DG_SCHUM_2UNITS</t>
  </si>
  <si>
    <t>LEWISVILLE HYDRO-CITY OF GARLAND</t>
  </si>
  <si>
    <t>DG_LWSVL_1UNIT</t>
  </si>
  <si>
    <t>Operational Hydro Resources Total, Settlement Only Distributed Generators (SODGs)</t>
  </si>
  <si>
    <t>Hydro SODG Capacity Contribution (Highest 20 Peak Load Hours)</t>
  </si>
  <si>
    <t>Operational Capacity Unavailable due to Extended Outage or Derate</t>
  </si>
  <si>
    <t>OPERATION_UNAVAIL</t>
  </si>
  <si>
    <t>Operational Capacity Total (Including Hydro)</t>
  </si>
  <si>
    <t>OPERATION_TOTAL</t>
  </si>
  <si>
    <t>Operational Resources (Switchable)</t>
  </si>
  <si>
    <t>ANTELOPE IC 1</t>
  </si>
  <si>
    <t>AEEC_ANTLP_1</t>
  </si>
  <si>
    <t>ANTELOPE IC 2</t>
  </si>
  <si>
    <t>AEEC_ANTLP_2</t>
  </si>
  <si>
    <t>ANTELOPE IC 3</t>
  </si>
  <si>
    <t>AEEC_ANTLP_3</t>
  </si>
  <si>
    <t>ELK STATION CTG 1</t>
  </si>
  <si>
    <t>AEEC_ELK_1</t>
  </si>
  <si>
    <t>ELK STATION CTG 2</t>
  </si>
  <si>
    <t>AEEC_ELK_2</t>
  </si>
  <si>
    <t>TENASKA FRONTIER STATION CTG 1</t>
  </si>
  <si>
    <t>FTR_FTR_G1</t>
  </si>
  <si>
    <t>GRIMES</t>
  </si>
  <si>
    <t>TENASKA FRONTIER STATION CTG 2</t>
  </si>
  <si>
    <t>FTR_FTR_G2</t>
  </si>
  <si>
    <t>TENASKA FRONTIER STATION CTG 3</t>
  </si>
  <si>
    <t>FTR_FTR_G3</t>
  </si>
  <si>
    <t>TENASKA FRONTIER STATION STG 4</t>
  </si>
  <si>
    <t>FTR_FTR_G4</t>
  </si>
  <si>
    <t>TENASKA GATEWAY STATION CTG 1</t>
  </si>
  <si>
    <t>TGCCS_CT1</t>
  </si>
  <si>
    <t>TENASKA GATEWAY STATION CTG 2</t>
  </si>
  <si>
    <t>TGCCS_CT2</t>
  </si>
  <si>
    <t>TENASKA GATEWAY STATION CTG 3</t>
  </si>
  <si>
    <t>TGCCS_CT3</t>
  </si>
  <si>
    <t>TENASKA GATEWAY STATION STG 4</t>
  </si>
  <si>
    <t>TGCCS_UNIT4</t>
  </si>
  <si>
    <t>TENASKA KIAMICHI STATION 1CT101</t>
  </si>
  <si>
    <t>KMCHI_1CT101</t>
  </si>
  <si>
    <t>FANNIN</t>
  </si>
  <si>
    <t>TENASKA KIAMICHI STATION 1CT201</t>
  </si>
  <si>
    <t>KMCHI_1CT201</t>
  </si>
  <si>
    <t>TENASKA KIAMICHI STATION 1ST</t>
  </si>
  <si>
    <t>KMCHI_1ST</t>
  </si>
  <si>
    <t>TENASKA KIAMICHI STATION 2CT101</t>
  </si>
  <si>
    <t>KMCHI_2CT101</t>
  </si>
  <si>
    <t>TENASKA KIAMICHI STATION 2CT201</t>
  </si>
  <si>
    <t>KMCHI_2CT201</t>
  </si>
  <si>
    <t>TENASKA KIAMICHI STATION 2ST</t>
  </si>
  <si>
    <t>KMCHI_2ST</t>
  </si>
  <si>
    <t>Switchable Capacity Total</t>
  </si>
  <si>
    <t>Switchable Capacity Unavailable to ERCOT</t>
  </si>
  <si>
    <t>AEEC_ANTLP_1_UNAVAIL</t>
  </si>
  <si>
    <t>AEEC_ANTLP_2_UNAVAIL</t>
  </si>
  <si>
    <t>AEEC_ANTLP_3_UNAVAIL</t>
  </si>
  <si>
    <t>AEEC_ELK_1_UNAVAIL</t>
  </si>
  <si>
    <t>AEEC_ELK_2_UNAVAIL</t>
  </si>
  <si>
    <t>Available Mothball Capacity based on Owner's Return Probability</t>
  </si>
  <si>
    <t>MOTH_AVAIL</t>
  </si>
  <si>
    <t>Private-Use Network Capacity Contribution (Top 20 Hours)</t>
  </si>
  <si>
    <t>PUN_CAP_CONT</t>
  </si>
  <si>
    <t>GAS</t>
  </si>
  <si>
    <t>Private-Use Network Forecast Adjustment (per Protocol 10.3.2.4)</t>
  </si>
  <si>
    <t>PUN_CAP_ADJUST</t>
  </si>
  <si>
    <t>Operational Resources (Wind)</t>
  </si>
  <si>
    <t>BAFFIN WIND UNIT1</t>
  </si>
  <si>
    <t>BAFFIN_UNIT1</t>
  </si>
  <si>
    <t>KENEDY</t>
  </si>
  <si>
    <t>WIND-C</t>
  </si>
  <si>
    <t>BAFFIN WIND UNIT2</t>
  </si>
  <si>
    <t>BAFFIN_UNIT2</t>
  </si>
  <si>
    <t>BRUENNING'S BREEZE A</t>
  </si>
  <si>
    <t>BBREEZE_UNIT1</t>
  </si>
  <si>
    <t>WILLACY</t>
  </si>
  <si>
    <t>BRUENNING'S BREEZE B</t>
  </si>
  <si>
    <t>BBREEZE_UNIT2</t>
  </si>
  <si>
    <t>CAMERON COUNTY WIND</t>
  </si>
  <si>
    <t>CAMWIND_UNIT1</t>
  </si>
  <si>
    <t>CHAPMAN RANCH WIND IA (SANTA CRUZ)</t>
  </si>
  <si>
    <t>SANTACRU_UNIT1</t>
  </si>
  <si>
    <t>CHAPMAN RANCH WIND IB (SANTA CRUZ)</t>
  </si>
  <si>
    <t>SANTACRU_UNIT2</t>
  </si>
  <si>
    <t>GULF WIND I</t>
  </si>
  <si>
    <t>TGW_T1</t>
  </si>
  <si>
    <t>GULF WIND II</t>
  </si>
  <si>
    <t>TGW_T2</t>
  </si>
  <si>
    <t>KARANKAWA WIND 1A</t>
  </si>
  <si>
    <t>KARAKAW1_UNIT1</t>
  </si>
  <si>
    <t>SAN PATRICIO</t>
  </si>
  <si>
    <t>KARANKAWA WIND 1B</t>
  </si>
  <si>
    <t>KARAKAW1_UNIT2</t>
  </si>
  <si>
    <t>KARANKAWA WIND 2</t>
  </si>
  <si>
    <t>KARAKAW2_UNIT3</t>
  </si>
  <si>
    <t>LOS VIENTOS WIND I</t>
  </si>
  <si>
    <t>LV1_LV1A</t>
  </si>
  <si>
    <t>LOS VIENTOS WIND II</t>
  </si>
  <si>
    <t>LV2_LV2</t>
  </si>
  <si>
    <t>MAGIC VALLEY WIND (REDFISH) 1A</t>
  </si>
  <si>
    <t>REDFISH_MV1A</t>
  </si>
  <si>
    <t>MAGIC VALLEY WIND (REDFISH) 1B</t>
  </si>
  <si>
    <t>REDFISH_MV1B</t>
  </si>
  <si>
    <t>MIDWAY WIND</t>
  </si>
  <si>
    <t>MIDWIND_UNIT1</t>
  </si>
  <si>
    <t>PAPALOTE CREEK WIND</t>
  </si>
  <si>
    <t>PAP1_PAP1</t>
  </si>
  <si>
    <t>PAPALOTE CREEK WIND II</t>
  </si>
  <si>
    <t>COTTON_PAP2</t>
  </si>
  <si>
    <t>PENASCAL WIND 1</t>
  </si>
  <si>
    <t>PENA_UNIT1</t>
  </si>
  <si>
    <t>PENASCAL WIND 2</t>
  </si>
  <si>
    <t>PENA_UNIT2</t>
  </si>
  <si>
    <t>PENASCAL WIND 3</t>
  </si>
  <si>
    <t>PENA3_UNIT3</t>
  </si>
  <si>
    <t>PEYTON CREEK WIND</t>
  </si>
  <si>
    <t>PEY_UNIT1</t>
  </si>
  <si>
    <t>SAN ROMAN WIND</t>
  </si>
  <si>
    <t>SANROMAN_WIND_1</t>
  </si>
  <si>
    <t>STELLA WIND</t>
  </si>
  <si>
    <t>STELLA_UNIT1</t>
  </si>
  <si>
    <t>HARBOR WIND</t>
  </si>
  <si>
    <t>DG_NUECE_6UNITS</t>
  </si>
  <si>
    <t>BRISCOE WIND</t>
  </si>
  <si>
    <t>BRISCOE_WIND</t>
  </si>
  <si>
    <t>BRISCOE</t>
  </si>
  <si>
    <t>WIND-P</t>
  </si>
  <si>
    <t>CANADIAN BREAKS WIND</t>
  </si>
  <si>
    <t>CN_BRKS_UNIT_1</t>
  </si>
  <si>
    <t>OLDHAM</t>
  </si>
  <si>
    <t>COTTON PLAINS WIND</t>
  </si>
  <si>
    <t>COTPLNS_COTTONPL</t>
  </si>
  <si>
    <t>FLOYD</t>
  </si>
  <si>
    <t>GRANDVW1_COLB</t>
  </si>
  <si>
    <t>CARSON</t>
  </si>
  <si>
    <t>DOUG COLBECK'S CORNER (CONWAY) A</t>
  </si>
  <si>
    <t>GRANDVW1_COLA</t>
  </si>
  <si>
    <t>FALVEZ ASTRA WIND</t>
  </si>
  <si>
    <t>ASTRA_UNIT1</t>
  </si>
  <si>
    <t>RANDALL</t>
  </si>
  <si>
    <t>GRANDVIEW WIND 1 (CONWAY) GV1A</t>
  </si>
  <si>
    <t>GRANDVW1_GV1A</t>
  </si>
  <si>
    <t>GRANDVIEW WIND 1 (CONWAY) GV1B</t>
  </si>
  <si>
    <t>GRANDVW1_GV1B</t>
  </si>
  <si>
    <t>HEREFORD WIND G</t>
  </si>
  <si>
    <t>HRFDWIND_WIND_G</t>
  </si>
  <si>
    <t>DEAF SMITH</t>
  </si>
  <si>
    <t>HEREFORD WIND V</t>
  </si>
  <si>
    <t>HRFDWIND_WIND_V</t>
  </si>
  <si>
    <t>JUMBO ROAD WIND 1</t>
  </si>
  <si>
    <t>HRFDWIND_JRDWIND1</t>
  </si>
  <si>
    <t>JUMBO ROAD WIND 2</t>
  </si>
  <si>
    <t>HRFDWIND_JRDWIND2</t>
  </si>
  <si>
    <t>LONGHORN WIND NORTH U1</t>
  </si>
  <si>
    <t>LHORN_N_UNIT1</t>
  </si>
  <si>
    <t>LONGHORN WIND NORTH U2</t>
  </si>
  <si>
    <t>LHORN_N_UNIT2</t>
  </si>
  <si>
    <t>MARIAH DEL NORTE 1</t>
  </si>
  <si>
    <t>MARIAH_NORTE1</t>
  </si>
  <si>
    <t>PARMER</t>
  </si>
  <si>
    <t>MARIAH DEL NORTE 2</t>
  </si>
  <si>
    <t>MARIAH_NORTE2</t>
  </si>
  <si>
    <t>MCADOO WIND</t>
  </si>
  <si>
    <t>MWEC_G1</t>
  </si>
  <si>
    <t>DICKENS</t>
  </si>
  <si>
    <t>MIAMI WIND G1</t>
  </si>
  <si>
    <t>MIAM1_G1</t>
  </si>
  <si>
    <t>GRAY</t>
  </si>
  <si>
    <t>MIAMI WIND G2</t>
  </si>
  <si>
    <t>MIAM1_G2</t>
  </si>
  <si>
    <t>OLD SETTLER WIND</t>
  </si>
  <si>
    <t>COTPLNS_OLDSETLR</t>
  </si>
  <si>
    <t>PANHANDLE WIND 1 U1</t>
  </si>
  <si>
    <t>PH1_UNIT1</t>
  </si>
  <si>
    <t>PANHANDLE WIND 1 U2</t>
  </si>
  <si>
    <t>PH1_UNIT2</t>
  </si>
  <si>
    <t>PANHANDLE WIND 2 U1</t>
  </si>
  <si>
    <t>PH2_UNIT1</t>
  </si>
  <si>
    <t>PANHANDLE WIND 2 U2</t>
  </si>
  <si>
    <t>PH2_UNIT2</t>
  </si>
  <si>
    <t>ROUTE 66 WIND</t>
  </si>
  <si>
    <t>ROUTE_66_WIND1</t>
  </si>
  <si>
    <t>SALT FORK 1 WIND U1</t>
  </si>
  <si>
    <t>SALTFORK_UNIT1</t>
  </si>
  <si>
    <t>DONLEY</t>
  </si>
  <si>
    <t>SALT FORK 1 WIND U2</t>
  </si>
  <si>
    <t>SALTFORK_UNIT2</t>
  </si>
  <si>
    <t>SOUTH PLAINS WIND 1 U1</t>
  </si>
  <si>
    <t>SPLAIN1_WIND1</t>
  </si>
  <si>
    <t>SOUTH PLAINS WIND 1 U2</t>
  </si>
  <si>
    <t>SPLAIN1_WIND2</t>
  </si>
  <si>
    <t>SOUTH PLAINS WIND 2 U1</t>
  </si>
  <si>
    <t>SPLAIN2_WIND21</t>
  </si>
  <si>
    <t>SOUTH PLAINS WIND 2 U2</t>
  </si>
  <si>
    <t>SPLAIN2_WIND22</t>
  </si>
  <si>
    <t>SPINNING SPUR WIND TWO A</t>
  </si>
  <si>
    <t>SSPURTWO_WIND_1</t>
  </si>
  <si>
    <t>SPINNING SPUR WIND TWO B</t>
  </si>
  <si>
    <t>SSPURTWO_SS3WIND2</t>
  </si>
  <si>
    <t>SPINNING SPUR WIND TWO C</t>
  </si>
  <si>
    <t>SSPURTWO_SS3WIND1</t>
  </si>
  <si>
    <t>WAKE WIND 1</t>
  </si>
  <si>
    <t>WAKEWE_G1</t>
  </si>
  <si>
    <t>WAKE WIND 2</t>
  </si>
  <si>
    <t>WAKEWE_G2</t>
  </si>
  <si>
    <t>WHIRLWIND ENERGY</t>
  </si>
  <si>
    <t>WEC_WECG1</t>
  </si>
  <si>
    <t>ANACACHO WIND</t>
  </si>
  <si>
    <t>ANACACHO_ANA</t>
  </si>
  <si>
    <t>KINNEY</t>
  </si>
  <si>
    <t>WIND-O</t>
  </si>
  <si>
    <t>BARTON CHAPEL WIND</t>
  </si>
  <si>
    <t>BRTSW_BCW1</t>
  </si>
  <si>
    <t>BLUE SUMMIT WIND 1 A</t>
  </si>
  <si>
    <t>BLSUMMIT_BLSMT1_5</t>
  </si>
  <si>
    <t>WILBARGER</t>
  </si>
  <si>
    <t>BLUE SUMMIT WIND 1 B</t>
  </si>
  <si>
    <t>BLSUMMIT_BLSMT1_6</t>
  </si>
  <si>
    <t>BLUE SUMMIT WIND 2 A</t>
  </si>
  <si>
    <t>BLSUMMIT_UNIT2_25</t>
  </si>
  <si>
    <t>BLUE SUMMIT WIND 2 B</t>
  </si>
  <si>
    <t>BLSUMMIT_UNIT2_17</t>
  </si>
  <si>
    <t>BLUE SUMMIT WIND 3 A</t>
  </si>
  <si>
    <t>BLSUMIT3_UNIT_17</t>
  </si>
  <si>
    <t>BLUE SUMMIT WIND 3 B</t>
  </si>
  <si>
    <t>BLSUMIT3_UNIT_25</t>
  </si>
  <si>
    <t>BOBCAT BLUFF WIND</t>
  </si>
  <si>
    <t>BCATWIND_WIND_1</t>
  </si>
  <si>
    <t>ARCHER</t>
  </si>
  <si>
    <t>BUCKTHORN WIND 1 A</t>
  </si>
  <si>
    <t>BUCKTHRN_UNIT1</t>
  </si>
  <si>
    <t>ERATH</t>
  </si>
  <si>
    <t>BUCKTHORN WIND 1 B</t>
  </si>
  <si>
    <t>BUCKTHRN_UNIT2</t>
  </si>
  <si>
    <t>BUFFALO GAP WIND 1</t>
  </si>
  <si>
    <t>BUFF_GAP_UNIT1</t>
  </si>
  <si>
    <t>TAYLOR</t>
  </si>
  <si>
    <t>BUFFALO GAP WIND 2_1</t>
  </si>
  <si>
    <t>BUFF_GAP_UNIT2_1</t>
  </si>
  <si>
    <t>BUFFALO GAP WIND 2_2</t>
  </si>
  <si>
    <t>BUFF_GAP_UNIT2_2</t>
  </si>
  <si>
    <t>BUFFALO GAP WIND 3</t>
  </si>
  <si>
    <t>BUFF_GAP_UNIT3</t>
  </si>
  <si>
    <t>BULL CREEK WIND U1</t>
  </si>
  <si>
    <t>BULLCRK_WND1</t>
  </si>
  <si>
    <t>BORDEN</t>
  </si>
  <si>
    <t>BULL CREEK WIND U2</t>
  </si>
  <si>
    <t>BULLCRK_WND2</t>
  </si>
  <si>
    <t>CABEZON WIND (RIO BRAVO I WIND) 1 A</t>
  </si>
  <si>
    <t>CABEZON_WIND1</t>
  </si>
  <si>
    <t>CABEZON WIND (RIO BRAVO I WIND) 1 B</t>
  </si>
  <si>
    <t>CABEZON_WIND2</t>
  </si>
  <si>
    <t>CALLAHAN WIND</t>
  </si>
  <si>
    <t>CALLAHAN_WND1</t>
  </si>
  <si>
    <t>CALLAHAN</t>
  </si>
  <si>
    <t>CAMP SPRINGS WIND 1</t>
  </si>
  <si>
    <t>CSEC_CSECG1</t>
  </si>
  <si>
    <t>SCURRY</t>
  </si>
  <si>
    <t>CAMP SPRINGS WIND 2</t>
  </si>
  <si>
    <t>CSEC_CSECG2</t>
  </si>
  <si>
    <t>CAPRICORN RIDGE WIND 1</t>
  </si>
  <si>
    <t>CAPRIDGE_CR1</t>
  </si>
  <si>
    <t>STERLING</t>
  </si>
  <si>
    <t>CAPRICORN RIDGE WIND 2</t>
  </si>
  <si>
    <t>CAPRIDGE_CR2</t>
  </si>
  <si>
    <t>CAPRICORN RIDGE WIND 3</t>
  </si>
  <si>
    <t>CAPRIDGE_CR3</t>
  </si>
  <si>
    <t>CAPRICORN RIDGE WIND 4</t>
  </si>
  <si>
    <t>CAPRIDG4_CR4</t>
  </si>
  <si>
    <t>COKE</t>
  </si>
  <si>
    <t>CEDRO HILL WIND 1</t>
  </si>
  <si>
    <t>CEDROHIL_CHW1</t>
  </si>
  <si>
    <t>CEDRO HILL WIND 2</t>
  </si>
  <si>
    <t>CEDROHIL_CHW2</t>
  </si>
  <si>
    <t>CHAMPION WIND</t>
  </si>
  <si>
    <t>CHAMPION_UNIT1</t>
  </si>
  <si>
    <t>NOLAN</t>
  </si>
  <si>
    <t>DERMOTT WIND 1_1</t>
  </si>
  <si>
    <t>DERMOTT_UNIT1</t>
  </si>
  <si>
    <t>DERMOTT WIND 1_2</t>
  </si>
  <si>
    <t>DERMOTT_UNIT2</t>
  </si>
  <si>
    <t>DESERT SKY WIND 1</t>
  </si>
  <si>
    <t>INDNENR_INDNENR</t>
  </si>
  <si>
    <t>PECOS</t>
  </si>
  <si>
    <t>DESERT SKY WIND 2</t>
  </si>
  <si>
    <t>INDNENR_INDNENR_2</t>
  </si>
  <si>
    <t>ELBOW CREEK WIND</t>
  </si>
  <si>
    <t>ELB_ELBCREEK</t>
  </si>
  <si>
    <t>ELECTRA WIND 1</t>
  </si>
  <si>
    <t>DIGBY_UNIT1</t>
  </si>
  <si>
    <t>ELECTRA WIND 2</t>
  </si>
  <si>
    <t>DIGBY_UNIT2</t>
  </si>
  <si>
    <t>FLAT TOP WIND I</t>
  </si>
  <si>
    <t>FTWIND_UNIT_1</t>
  </si>
  <si>
    <t>MILLS</t>
  </si>
  <si>
    <t>FLUVANNA RENEWABLE 1 A</t>
  </si>
  <si>
    <t>FLUVANNA_UNIT1</t>
  </si>
  <si>
    <t>FLUVANNA RENEWABLE 1 B</t>
  </si>
  <si>
    <t>FLUVANNA_UNIT2</t>
  </si>
  <si>
    <t>FOARD CITY WIND 1 A</t>
  </si>
  <si>
    <t>FOARDCTY_UNIT1</t>
  </si>
  <si>
    <t>FOARD</t>
  </si>
  <si>
    <t>FOARD CITY WIND 1 B</t>
  </si>
  <si>
    <t>FOARDCTY_UNIT2</t>
  </si>
  <si>
    <t>FOREST CREEK WIND</t>
  </si>
  <si>
    <t>MCDLD_FCW1</t>
  </si>
  <si>
    <t>GLASSCOCK</t>
  </si>
  <si>
    <t>GOAT WIND</t>
  </si>
  <si>
    <t>GOAT_GOATWIND</t>
  </si>
  <si>
    <t>GOAT WIND 2</t>
  </si>
  <si>
    <t>GOAT_GOATWIN2</t>
  </si>
  <si>
    <t>GOLDTHWAITE WIND 1</t>
  </si>
  <si>
    <t>GWEC_GWEC_G1</t>
  </si>
  <si>
    <t>GOPHER CREEK WIND 1</t>
  </si>
  <si>
    <t>GOPHER_UNIT1</t>
  </si>
  <si>
    <t>GOPHER CREEK WIND 2</t>
  </si>
  <si>
    <t>GOPHER_UNIT2</t>
  </si>
  <si>
    <t>GREEN MOUNTAIN WIND (BRAZOS) U1</t>
  </si>
  <si>
    <t>BRAZ_WND_WND1</t>
  </si>
  <si>
    <t>GREEN MOUNTAIN WIND (BRAZOS) U2</t>
  </si>
  <si>
    <t>BRAZ_WND_WND2</t>
  </si>
  <si>
    <t>GREEN PASTURES WIND I</t>
  </si>
  <si>
    <t>GPASTURE_WIND_I</t>
  </si>
  <si>
    <t>BAYLOR</t>
  </si>
  <si>
    <t>VERTIGO WIND (FORMERLY GREEN PASTURES WIND 2)</t>
  </si>
  <si>
    <t>VERTIGO_WIND_I</t>
  </si>
  <si>
    <t>GUNSIGHT MOUNTAIN WIND</t>
  </si>
  <si>
    <t>GUNMTN_G1</t>
  </si>
  <si>
    <t>HACKBERRY WIND</t>
  </si>
  <si>
    <t>HWF_HWFG1</t>
  </si>
  <si>
    <t>SHACKELFORD</t>
  </si>
  <si>
    <t>HICKMAN (SANTA RITA WIND) 1</t>
  </si>
  <si>
    <t>HICKMAN_G1</t>
  </si>
  <si>
    <t>HICKMAN (SANTA RITA WIND) 2</t>
  </si>
  <si>
    <t>HICKMAN_G2</t>
  </si>
  <si>
    <t>HIDALGO &amp; STARR WIND 11</t>
  </si>
  <si>
    <t>MIRASOLE_MIR11</t>
  </si>
  <si>
    <t>HIDALGO &amp; STARR WIND 12</t>
  </si>
  <si>
    <t>MIRASOLE_MIR12</t>
  </si>
  <si>
    <t>HIDALGO &amp; STARR WIND 21</t>
  </si>
  <si>
    <t>MIRASOLE_MIR21</t>
  </si>
  <si>
    <t>HORSE CREEK WIND 1</t>
  </si>
  <si>
    <t>HORSECRK_UNIT1</t>
  </si>
  <si>
    <t>HASKELL</t>
  </si>
  <si>
    <t>HORSE CREEK WIND 2</t>
  </si>
  <si>
    <t>HORSECRK_UNIT2</t>
  </si>
  <si>
    <t>HORSE HOLLOW WIND 1</t>
  </si>
  <si>
    <t>H_HOLLOW_WND1</t>
  </si>
  <si>
    <t>HORSE HOLLOW WIND 2</t>
  </si>
  <si>
    <t>HHOLLOW2_WIND1</t>
  </si>
  <si>
    <t>HORSE HOLLOW WIND 3</t>
  </si>
  <si>
    <t>HHOLLOW3_WND_1</t>
  </si>
  <si>
    <t>HORSE HOLLOW WIND 4</t>
  </si>
  <si>
    <t>HHOLLOW4_WND1</t>
  </si>
  <si>
    <t>INADALE WIND 1</t>
  </si>
  <si>
    <t>INDL_INADALE1</t>
  </si>
  <si>
    <t>INADALE WIND 2</t>
  </si>
  <si>
    <t>INDL_INADALE2</t>
  </si>
  <si>
    <t>INDIAN MESA WIND</t>
  </si>
  <si>
    <t>INDNNWP_INDNNWP2</t>
  </si>
  <si>
    <t>JAVELINA I WIND 18</t>
  </si>
  <si>
    <t>BORDAS_JAVEL18</t>
  </si>
  <si>
    <t>JAVELINA I WIND 20</t>
  </si>
  <si>
    <t>BORDAS_JAVEL20</t>
  </si>
  <si>
    <t>BORDAS2_JAVEL2_A</t>
  </si>
  <si>
    <t>BORDAS2_JAVEL2_B</t>
  </si>
  <si>
    <t>BORDAS2_JAVEL2_C</t>
  </si>
  <si>
    <t>KEECHI WIND</t>
  </si>
  <si>
    <t>KEECHI_U1</t>
  </si>
  <si>
    <t>KING MOUNTAIN WIND (NE)</t>
  </si>
  <si>
    <t>KING_NE_KINGNE</t>
  </si>
  <si>
    <t>UPTON</t>
  </si>
  <si>
    <t>KING MOUNTAIN WIND (NW)</t>
  </si>
  <si>
    <t>KING_NW_KINGNW</t>
  </si>
  <si>
    <t>KING MOUNTAIN WIND (SE)</t>
  </si>
  <si>
    <t>KING_SE_KINGSE</t>
  </si>
  <si>
    <t>KING MOUNTAIN WIND (SW)</t>
  </si>
  <si>
    <t>KING_SW_KINGSW</t>
  </si>
  <si>
    <t>LANGFORD WIND POWER</t>
  </si>
  <si>
    <t>LGD_LANGFORD</t>
  </si>
  <si>
    <t>TOM GREEN</t>
  </si>
  <si>
    <t>LOCKETT WIND FARM</t>
  </si>
  <si>
    <t>LOCKETT_UNIT1</t>
  </si>
  <si>
    <t>LOGANS GAP WIND I U1</t>
  </si>
  <si>
    <t>LGW_UNIT1</t>
  </si>
  <si>
    <t>COMANCHE</t>
  </si>
  <si>
    <t>LOGANS GAP WIND I U2</t>
  </si>
  <si>
    <t>LGW_UNIT2</t>
  </si>
  <si>
    <t>LONE STAR WIND 1 (MESQUITE)</t>
  </si>
  <si>
    <t>LNCRK_G83</t>
  </si>
  <si>
    <t>LONE STAR WIND 2 (POST OAK) U1</t>
  </si>
  <si>
    <t>LNCRK2_G871</t>
  </si>
  <si>
    <t>LONE STAR WIND 2 (POST OAK) U2</t>
  </si>
  <si>
    <t>LNCRK2_G872</t>
  </si>
  <si>
    <t>LORAINE WINDPARK I</t>
  </si>
  <si>
    <t>LONEWOLF_G1</t>
  </si>
  <si>
    <t>LORAINE WINDPARK II</t>
  </si>
  <si>
    <t>LONEWOLF_G2</t>
  </si>
  <si>
    <t>LORAINE WINDPARK III</t>
  </si>
  <si>
    <t>LONEWOLF_G3</t>
  </si>
  <si>
    <t>LORAINE WINDPARK IV</t>
  </si>
  <si>
    <t>LONEWOLF_G4</t>
  </si>
  <si>
    <t>LOS VIENTOS III WIND</t>
  </si>
  <si>
    <t>LV3_UNIT_1</t>
  </si>
  <si>
    <t>LOS VIENTOS IV WIND</t>
  </si>
  <si>
    <t>LV4_UNIT_1</t>
  </si>
  <si>
    <t>LOS VIENTOS V WIND</t>
  </si>
  <si>
    <t>LV5_UNIT_1</t>
  </si>
  <si>
    <t>MESQUITE CREEK WIND 1</t>
  </si>
  <si>
    <t>MESQCRK_WND1</t>
  </si>
  <si>
    <t>DAWSON</t>
  </si>
  <si>
    <t>MESQUITE CREEK WIND 2</t>
  </si>
  <si>
    <t>MESQCRK_WND2</t>
  </si>
  <si>
    <t>NIELS BOHR WIND A (BEARKAT WIND A)</t>
  </si>
  <si>
    <t>NBOHR_UNIT1</t>
  </si>
  <si>
    <t>NOTREES WIND 1</t>
  </si>
  <si>
    <t>NWF_NWF1</t>
  </si>
  <si>
    <t>WINKLER</t>
  </si>
  <si>
    <t>NOTREES WIND 2</t>
  </si>
  <si>
    <t>NWF_NWF2</t>
  </si>
  <si>
    <t>OCOTILLO WIND</t>
  </si>
  <si>
    <t>OWF_OWF</t>
  </si>
  <si>
    <t>PANTHER CREEK WIND 1</t>
  </si>
  <si>
    <t>PC_NORTH_PANTHER1</t>
  </si>
  <si>
    <t>PANTHER CREEK WIND 2</t>
  </si>
  <si>
    <t>PC_SOUTH_PANTHER2</t>
  </si>
  <si>
    <t>PANTHER CREEK WIND 3</t>
  </si>
  <si>
    <t>PC_SOUTH_PANTHER3</t>
  </si>
  <si>
    <t>PECOS WIND 1 (WOODWARD)</t>
  </si>
  <si>
    <t>WOODWRD1_WOODWRD1</t>
  </si>
  <si>
    <t>PECOS WIND 2 (WOODWARD)</t>
  </si>
  <si>
    <t>WOODWRD2_WOODWRD2</t>
  </si>
  <si>
    <t>PYRON WIND 1</t>
  </si>
  <si>
    <t>PYR_PYRON1</t>
  </si>
  <si>
    <t>PYRON WIND 2</t>
  </si>
  <si>
    <t>PYR_PYRON2</t>
  </si>
  <si>
    <t>RANCHERO WIND</t>
  </si>
  <si>
    <t>RANCHERO_UNIT1</t>
  </si>
  <si>
    <t>CROCKETT</t>
  </si>
  <si>
    <t>RANCHERO_UNIT2</t>
  </si>
  <si>
    <t>RATTLESNAKE I WIND ENERGY CENTER G1</t>
  </si>
  <si>
    <t>RSNAKE_G1</t>
  </si>
  <si>
    <t>RATTLESNAKE I WIND ENERGY CENTER G2</t>
  </si>
  <si>
    <t>RSNAKE_G2</t>
  </si>
  <si>
    <t>RED CANYON WIND</t>
  </si>
  <si>
    <t>RDCANYON_RDCNY1</t>
  </si>
  <si>
    <t>ROCK SPRINGS VAL VERDE WIND (FERMI) 1</t>
  </si>
  <si>
    <t>FERMI_WIND1</t>
  </si>
  <si>
    <t>ROCK SPRINGS VAL VERDE WIND (FERMI) 2</t>
  </si>
  <si>
    <t>FERMI_WIND2</t>
  </si>
  <si>
    <t>ROSCOE WIND</t>
  </si>
  <si>
    <t>TKWSW1_ROSCOE</t>
  </si>
  <si>
    <t>ROSCOE WIND 2A</t>
  </si>
  <si>
    <t>TKWSW1_ROSCOE2A</t>
  </si>
  <si>
    <t>RTS WIND</t>
  </si>
  <si>
    <t>RTS_U1</t>
  </si>
  <si>
    <t>MCCULLOCH</t>
  </si>
  <si>
    <t>SAND BLUFF WIND</t>
  </si>
  <si>
    <t>MCDLD_SBW1</t>
  </si>
  <si>
    <t>SENDERO WIND ENERGY</t>
  </si>
  <si>
    <t>EXGNSND_WIND_1</t>
  </si>
  <si>
    <t>JIM HOGG</t>
  </si>
  <si>
    <t>SEYMOUR HILLS WIND (S_HILLS WIND)</t>
  </si>
  <si>
    <t>S_HILLS_UNIT1</t>
  </si>
  <si>
    <t>SENATE WIND</t>
  </si>
  <si>
    <t>SENATEWD_UNIT1</t>
  </si>
  <si>
    <t>SHANNON WIND</t>
  </si>
  <si>
    <t>SHANNONW_UNIT_1</t>
  </si>
  <si>
    <t>CLAY</t>
  </si>
  <si>
    <t>SHERBINO 2 WIND</t>
  </si>
  <si>
    <t>KEO_SHRBINO2</t>
  </si>
  <si>
    <t>SILVER STAR WIND</t>
  </si>
  <si>
    <t>FLTCK_SSI</t>
  </si>
  <si>
    <t>ENAS_ENA1</t>
  </si>
  <si>
    <t>SOUTH TRENT WIND</t>
  </si>
  <si>
    <t>STWF_T1</t>
  </si>
  <si>
    <t>STANTON WIND ENERGY</t>
  </si>
  <si>
    <t>SWEC_G1</t>
  </si>
  <si>
    <t>MARTIN</t>
  </si>
  <si>
    <t>STEPHENS RANCH WIND 1</t>
  </si>
  <si>
    <t>SRWE1_UNIT1</t>
  </si>
  <si>
    <t>STEPHENS RANCH WIND 2</t>
  </si>
  <si>
    <t>SRWE1_SRWE2</t>
  </si>
  <si>
    <t>SWEETWATER WIND 1</t>
  </si>
  <si>
    <t>SWEETWND_WND1</t>
  </si>
  <si>
    <t>SWEETWATER WIND 2A</t>
  </si>
  <si>
    <t>SWEETWN2_WND24</t>
  </si>
  <si>
    <t>SWEETWATER WIND 2B</t>
  </si>
  <si>
    <t>SWEETWN2_WND2</t>
  </si>
  <si>
    <t>SWEETWATER WIND 3A</t>
  </si>
  <si>
    <t>SWEETWN3_WND3A</t>
  </si>
  <si>
    <t>SWEETWATER WIND 3B</t>
  </si>
  <si>
    <t>SWEETWN3_WND3B</t>
  </si>
  <si>
    <t>SWEETWATER WIND 4-5</t>
  </si>
  <si>
    <t>SWEETWN5_WND5</t>
  </si>
  <si>
    <t>SWEETWATER WIND 4-4B</t>
  </si>
  <si>
    <t>SWEETWN4_WND4B</t>
  </si>
  <si>
    <t>SWEETWATER WIND 4-4A</t>
  </si>
  <si>
    <t>SWEETWN4_WND4A</t>
  </si>
  <si>
    <t>TAHOKA WIND 1</t>
  </si>
  <si>
    <t>TAHOKA_UNIT_1</t>
  </si>
  <si>
    <t>LYNN</t>
  </si>
  <si>
    <t>TAHOKA WIND 2</t>
  </si>
  <si>
    <t>TAHOKA_UNIT_2</t>
  </si>
  <si>
    <t>TEXAS BIG SPRING WIND A</t>
  </si>
  <si>
    <t>SGMTN_SIGNALMT</t>
  </si>
  <si>
    <t>TEXAS BIG SPRING WIND B</t>
  </si>
  <si>
    <t>SGMTN_SIGNALM2</t>
  </si>
  <si>
    <t>TORRECILLAS WIND 1</t>
  </si>
  <si>
    <t>TORR_UNIT1_25</t>
  </si>
  <si>
    <t>TORRECILLAS WIND 2</t>
  </si>
  <si>
    <t>TORR_UNIT2_23</t>
  </si>
  <si>
    <t>TORRECILLAS WIND 3</t>
  </si>
  <si>
    <t>TORR_UNIT2_25</t>
  </si>
  <si>
    <t>TRENT WIND</t>
  </si>
  <si>
    <t>TRENT_TRENT</t>
  </si>
  <si>
    <t>TRINITY HILLS WIND 1</t>
  </si>
  <si>
    <t>TRINITY_TH1_BUS1</t>
  </si>
  <si>
    <t>TRINITY HILLS WIND 2</t>
  </si>
  <si>
    <t>TRINITY_TH1_BUS2</t>
  </si>
  <si>
    <t>TURKEY TRACK WIND</t>
  </si>
  <si>
    <t>TTWEC_G1</t>
  </si>
  <si>
    <t>TYLER BLUFF WIND</t>
  </si>
  <si>
    <t>TYLRWIND_UNIT1</t>
  </si>
  <si>
    <t>COOKE</t>
  </si>
  <si>
    <t>WHITETAIL WIND</t>
  </si>
  <si>
    <t>EXGNWTL_WIND_1</t>
  </si>
  <si>
    <t>WINDTHORST 2 WIND</t>
  </si>
  <si>
    <t>WNDTHST2_UNIT1</t>
  </si>
  <si>
    <t>WKN MOZART WIND</t>
  </si>
  <si>
    <t>MOZART_WIND_1</t>
  </si>
  <si>
    <t>KENT</t>
  </si>
  <si>
    <t>WILLOW SPRINGS WIND A</t>
  </si>
  <si>
    <t>SALVTION_UNIT1</t>
  </si>
  <si>
    <t>WILLOW SPRINGS WIND B</t>
  </si>
  <si>
    <t>SALVTION_UNIT2</t>
  </si>
  <si>
    <t>WILSON RANCH (INFINITY LIVE OAK WIND)</t>
  </si>
  <si>
    <t>WL_RANCH_UNIT1</t>
  </si>
  <si>
    <t>SCHLEICHER</t>
  </si>
  <si>
    <t>WOLF RIDGE WIND</t>
  </si>
  <si>
    <t>WHTTAIL_WR1</t>
  </si>
  <si>
    <t>TSTC WEST TEXAS WIND</t>
  </si>
  <si>
    <t>DG_ROSC2_1UNIT</t>
  </si>
  <si>
    <t>Operational Capacity Total (Wind)</t>
  </si>
  <si>
    <t>Operational Wind Capacity Sub-total (Coastal Counties)</t>
  </si>
  <si>
    <t>WIND_OPERATIONAL_C</t>
  </si>
  <si>
    <t>Wind Peak Average Capacity Percentage (Coastal)</t>
  </si>
  <si>
    <t>WIND_PEAK_PCT_C</t>
  </si>
  <si>
    <t>%</t>
  </si>
  <si>
    <t>Operational Wind Capacity Sub-total (Panhandle Counties)</t>
  </si>
  <si>
    <t>WIND_OPERATIONAL_P</t>
  </si>
  <si>
    <t>Wind Peak Average Capacity Percentage (Panhandle)</t>
  </si>
  <si>
    <t>WIND_PEAK_PCT_P</t>
  </si>
  <si>
    <t>Operational Wind Capacity Sub-total (Other Counties)</t>
  </si>
  <si>
    <t>WIND_OPERATIONAL_O</t>
  </si>
  <si>
    <t>Wind Peak Average Capacity Percentage (Other)</t>
  </si>
  <si>
    <t>WIND_PEAK_PCT_O</t>
  </si>
  <si>
    <t>Operational Resources (Solar)</t>
  </si>
  <si>
    <t>ACACIA SOLAR</t>
  </si>
  <si>
    <t>ACACIA_UNIT_1</t>
  </si>
  <si>
    <t>PRESIDIO</t>
  </si>
  <si>
    <t>SOLAR</t>
  </si>
  <si>
    <t>BHE SOLAR PEARL PROJECT (SIRIUS 2)</t>
  </si>
  <si>
    <t>SIRIUS_UNIT2</t>
  </si>
  <si>
    <t>BLUEBELL SOLAR (CAPRICORN RIDGE SOLAR)</t>
  </si>
  <si>
    <t>CAPRIDG4_BB_PV</t>
  </si>
  <si>
    <t>BNB LAMESA SOLAR (PHASE I)</t>
  </si>
  <si>
    <t>LMESASLR_UNIT1</t>
  </si>
  <si>
    <t>BNB LAMESA SOLAR (PHASE II)</t>
  </si>
  <si>
    <t>LMESASLR_IVORY</t>
  </si>
  <si>
    <t>CASTLE GAP SOLAR</t>
  </si>
  <si>
    <t>CASL_GAP_UNIT1</t>
  </si>
  <si>
    <t>FS BARILLA SOLAR-PECOS</t>
  </si>
  <si>
    <t>HOVEY_UNIT1</t>
  </si>
  <si>
    <t>FS EAST PECOS SOLAR</t>
  </si>
  <si>
    <t>BOOTLEG_UNIT1</t>
  </si>
  <si>
    <t>HOLSTEIN SOLAR 1</t>
  </si>
  <si>
    <t>HOLSTEIN_SOLAR1</t>
  </si>
  <si>
    <t>HOLSTEIN SOLAR 2</t>
  </si>
  <si>
    <t>HOLSTEIN_SOLAR2</t>
  </si>
  <si>
    <t>LAPETUS SOLAR</t>
  </si>
  <si>
    <t>LAPETUS_UNIT_1</t>
  </si>
  <si>
    <t>ANDREWS</t>
  </si>
  <si>
    <t>OBERON SOLAR</t>
  </si>
  <si>
    <t>OBERON_UNIT_1</t>
  </si>
  <si>
    <t>OCI ALAMO 1 SOLAR</t>
  </si>
  <si>
    <t>OCI_ALM1_UNIT1</t>
  </si>
  <si>
    <t>OCI ALAMO 4 SOLAR-BRACKETVILLE</t>
  </si>
  <si>
    <t>ECLIPSE_UNIT1</t>
  </si>
  <si>
    <t>OCI ALAMO 5 (DOWNIE RANCH)</t>
  </si>
  <si>
    <t>HELIOS_UNIT1</t>
  </si>
  <si>
    <t>UVALDE</t>
  </si>
  <si>
    <t>OCI ALAMO 6 (SIRIUS/WEST TEXAS)</t>
  </si>
  <si>
    <t>SIRIUS_UNIT1</t>
  </si>
  <si>
    <t>OCI ALAMO 7 (PAINT CREEK)</t>
  </si>
  <si>
    <t>SOLARA_UNIT1</t>
  </si>
  <si>
    <t>PHOEBE SOLAR 1</t>
  </si>
  <si>
    <t>PHOEBE_UNIT1</t>
  </si>
  <si>
    <t>PHOEBE SOLAR 2</t>
  </si>
  <si>
    <t>PHOEBE_UNIT2</t>
  </si>
  <si>
    <t>PROSPERO SOLAR 1</t>
  </si>
  <si>
    <t>PROSPERO_UNIT1</t>
  </si>
  <si>
    <t>PROSPERO SOLAR 2</t>
  </si>
  <si>
    <t>PROSPERO_UNIT2</t>
  </si>
  <si>
    <t>QUEEN SOLAR PHASE I</t>
  </si>
  <si>
    <t>QUEEN_SL_SOLAR1</t>
  </si>
  <si>
    <t>QUEEN_SL_SOLAR2</t>
  </si>
  <si>
    <t>RE ROSEROCK SOLAR 1</t>
  </si>
  <si>
    <t>REROCK_UNIT1</t>
  </si>
  <si>
    <t>RE ROSEROCK SOLAR 2</t>
  </si>
  <si>
    <t>REROCK_UNIT2</t>
  </si>
  <si>
    <t>RIGGINS (SE BUCKTHORN WESTEX SOLAR)</t>
  </si>
  <si>
    <t>RIGGINS_UNIT1</t>
  </si>
  <si>
    <t>SOLAIREHOLMAN 1</t>
  </si>
  <si>
    <t>LASSO_UNIT1</t>
  </si>
  <si>
    <t>BREWSTER</t>
  </si>
  <si>
    <t>SP-TX-12-PHASE B</t>
  </si>
  <si>
    <t>SPTX12B_UNIT1</t>
  </si>
  <si>
    <t>WAYMARK SOLAR</t>
  </si>
  <si>
    <t>WAYMARK_UNIT1</t>
  </si>
  <si>
    <t>WEBBERVILLE SOLAR</t>
  </si>
  <si>
    <t>WEBBER_S_WSP1</t>
  </si>
  <si>
    <t>WEST OF PECOS SOLAR</t>
  </si>
  <si>
    <t>W_PECOS_UNIT1</t>
  </si>
  <si>
    <t>REEVES</t>
  </si>
  <si>
    <t>ALEXIS SOLAR</t>
  </si>
  <si>
    <t>DG_ALEXIS_ALEXIS</t>
  </si>
  <si>
    <t>BROOKS</t>
  </si>
  <si>
    <t>BECK 1</t>
  </si>
  <si>
    <t>DG_CECSOLAR_DG_BECK1</t>
  </si>
  <si>
    <t>BLUE WING 1 SOLAR</t>
  </si>
  <si>
    <t>DG_BROOK_1UNIT</t>
  </si>
  <si>
    <t>BLUE WING 2 SOLAR</t>
  </si>
  <si>
    <t>DG_ELMEN_1UNIT</t>
  </si>
  <si>
    <t>BOVINE SOLAR LLC</t>
  </si>
  <si>
    <t>DG_BOVINE_BOVINE</t>
  </si>
  <si>
    <t>AUSTIN</t>
  </si>
  <si>
    <t>DG_BOVINE2_BOVINE2</t>
  </si>
  <si>
    <t>BRONSON SOLAR I</t>
  </si>
  <si>
    <t>DG_BRNSN_BRNSN</t>
  </si>
  <si>
    <t>BRONSON SOLAR II</t>
  </si>
  <si>
    <t>DG_BRNSN2_BRNSN2</t>
  </si>
  <si>
    <t>CASCADE SOLAR I</t>
  </si>
  <si>
    <t>DG_CASCADE_CASCADE</t>
  </si>
  <si>
    <t>CASCADE SOLAR II</t>
  </si>
  <si>
    <t>DG_CASCADE2_CASCADE2</t>
  </si>
  <si>
    <t>CHISUM SOLAR</t>
  </si>
  <si>
    <t>DG_CHISUM_CHISUM</t>
  </si>
  <si>
    <t>COMMERCE_SOLAR</t>
  </si>
  <si>
    <t>DG_ X443PV1_SWRI_PV1</t>
  </si>
  <si>
    <t>EDDY SOLAR II</t>
  </si>
  <si>
    <t>DG_EDDYII_EDDYII</t>
  </si>
  <si>
    <t>FIFTH GENERATION SOLAR 1</t>
  </si>
  <si>
    <t>DG_FIFTHGS1_FGSOLAR1</t>
  </si>
  <si>
    <t>GRIFFIN SOLAR</t>
  </si>
  <si>
    <t>DG_GRIFFIN_GRIFFIN</t>
  </si>
  <si>
    <t>HIGHWAY 56</t>
  </si>
  <si>
    <t>DG_HWY56_HWY56</t>
  </si>
  <si>
    <t>HM SEALY SOLAR 1</t>
  </si>
  <si>
    <t>DG_SEALY_1UNIT</t>
  </si>
  <si>
    <t>LAMPWICK SOLAR</t>
  </si>
  <si>
    <t>DG_LAMPWICK_LAMPWICK</t>
  </si>
  <si>
    <t>MENARD</t>
  </si>
  <si>
    <t>LEON</t>
  </si>
  <si>
    <t>DG_LEON_LEON</t>
  </si>
  <si>
    <t>MARLIN</t>
  </si>
  <si>
    <t>DG_MARLIN_MARLIN</t>
  </si>
  <si>
    <t>FALLS</t>
  </si>
  <si>
    <t>MARS SOLAR (DG)</t>
  </si>
  <si>
    <t>DG_MARS_MARS</t>
  </si>
  <si>
    <t>NORTH GAINESVILLE</t>
  </si>
  <si>
    <t>DG_NGNSVL_NGAINESV</t>
  </si>
  <si>
    <t>OCI ALAMO 2 SOLAR-ST. HEDWIG</t>
  </si>
  <si>
    <t>DG_STHWG_UNIT1</t>
  </si>
  <si>
    <t>OCI ALAMO 3-WALZEM SOLAR</t>
  </si>
  <si>
    <t>DG_WALZM_UNIT1</t>
  </si>
  <si>
    <t>POWERFIN KINGSBERY</t>
  </si>
  <si>
    <t>DG_PFK_PFKPV</t>
  </si>
  <si>
    <t>RENEWABLE ENERGY ALTERNATIVES-CCS1</t>
  </si>
  <si>
    <t>DG_COSERVSS_CSS1</t>
  </si>
  <si>
    <t>DG_STRLING_STRLING</t>
  </si>
  <si>
    <t>SUNEDISON RABEL ROAD SOLAR</t>
  </si>
  <si>
    <t>DG_VALL1_1UNIT</t>
  </si>
  <si>
    <t>SUNEDISON VALLEY ROAD SOLAR</t>
  </si>
  <si>
    <t>DG_VALL2_1UNIT</t>
  </si>
  <si>
    <t>SUNEDISON CPS3 SOMERSET 1 SOLAR</t>
  </si>
  <si>
    <t>DG_SOME1_1UNIT</t>
  </si>
  <si>
    <t>SUNEDISON SOMERSET 2 SOLAR</t>
  </si>
  <si>
    <t>DG_SOME2_1UNIT</t>
  </si>
  <si>
    <t>WALNUT SPRINGS</t>
  </si>
  <si>
    <t>DG_WLNTSPRG_1UNIT</t>
  </si>
  <si>
    <t>WEST MOORE II</t>
  </si>
  <si>
    <t>DG_WMOOREII_WMOOREII</t>
  </si>
  <si>
    <t>WHITESBORO</t>
  </si>
  <si>
    <t>DG_WBORO_WHTSBORO</t>
  </si>
  <si>
    <t>WHITESBORO II</t>
  </si>
  <si>
    <t>DG_WBOROII_WHBOROII</t>
  </si>
  <si>
    <t>WHITEWRIGHT</t>
  </si>
  <si>
    <t>DG_WHTRT_WHTRGHT</t>
  </si>
  <si>
    <t>WHITNEY SOLAR</t>
  </si>
  <si>
    <t>DG_WHITNEY_SOLAR1</t>
  </si>
  <si>
    <t>YELLOW JACKET SOLAR</t>
  </si>
  <si>
    <t>DG_YLWJACKET_YLWJACKET</t>
  </si>
  <si>
    <t>Operational Capacity Total (Solar)</t>
  </si>
  <si>
    <t>Solar Peak Average Capacity Percentage</t>
  </si>
  <si>
    <t>SOLAR_PEAK_PCT</t>
  </si>
  <si>
    <t>Operational Resources (Storage)</t>
  </si>
  <si>
    <t>BLUE SUMMIT BATTERY</t>
  </si>
  <si>
    <t>BLSUMMIT_BATTERY</t>
  </si>
  <si>
    <t>STORAGE</t>
  </si>
  <si>
    <t>CASTLE GAP BATTERY</t>
  </si>
  <si>
    <t>CASL_GAP_BATTERY1</t>
  </si>
  <si>
    <t>FLTBES_BESS1</t>
  </si>
  <si>
    <t>INADALE ESS</t>
  </si>
  <si>
    <t>INDL_ESS</t>
  </si>
  <si>
    <t>NOTREES BATTERY FACILITY</t>
  </si>
  <si>
    <t>NWF_NBS</t>
  </si>
  <si>
    <t>OCI ALAMO 1</t>
  </si>
  <si>
    <t>OCI_ALM1_ASTRO1</t>
  </si>
  <si>
    <t>PTLBES_BESS1</t>
  </si>
  <si>
    <t>WCOLLDG_BSS_U1</t>
  </si>
  <si>
    <t>BRAZORIA</t>
  </si>
  <si>
    <t>PYRON ESS</t>
  </si>
  <si>
    <t>PYR_ESS</t>
  </si>
  <si>
    <t>RHESS2_ESS_1</t>
  </si>
  <si>
    <t>WILLIAMSON</t>
  </si>
  <si>
    <t>WRSBES_BESS1</t>
  </si>
  <si>
    <t>KINGSBERY ENERGY STORAGE SYSTEM</t>
  </si>
  <si>
    <t>DG_KB_ESS_KB_ESS</t>
  </si>
  <si>
    <t>MU ENERGY STORAGE SYSTEM</t>
  </si>
  <si>
    <t>DG_MU_ESS_MU_ESS</t>
  </si>
  <si>
    <t>MIDLAND</t>
  </si>
  <si>
    <t>YOUNICOS FACILITY</t>
  </si>
  <si>
    <t>DG_YOUNICOS_YINC1_1</t>
  </si>
  <si>
    <t>Operational Capacity Total (Storage)</t>
  </si>
  <si>
    <t>Storage Peak Average Capacity Percentage</t>
  </si>
  <si>
    <t>STORAGE_PEAK_PCT</t>
  </si>
  <si>
    <t>Reliability Must-Run (RMR) Capacity</t>
  </si>
  <si>
    <t>RMR_CAP_CONT</t>
  </si>
  <si>
    <t>PENDRETIRE_CAP</t>
  </si>
  <si>
    <t>Non-Synchronous Tie Resources</t>
  </si>
  <si>
    <t>DC_E</t>
  </si>
  <si>
    <t>OTHER</t>
  </si>
  <si>
    <t>NORTH TIE</t>
  </si>
  <si>
    <t>DC_N</t>
  </si>
  <si>
    <t>LAREDO VFT TIE</t>
  </si>
  <si>
    <t>DC_L</t>
  </si>
  <si>
    <t>SHARYLAND RAILROAD TIE</t>
  </si>
  <si>
    <t>DC_R</t>
  </si>
  <si>
    <t>Non-Synchronous Ties Total</t>
  </si>
  <si>
    <t>Non-Synchronous Ties Peak Average Capacity Percentage</t>
  </si>
  <si>
    <t>DCTIE_PEAK_PCT</t>
  </si>
  <si>
    <t>Planned Thermal Resources with Executed SGIA, Air Permit, GHG Permit and Proof of Adequate Water Supplies</t>
  </si>
  <si>
    <t>AIR PRODUCTS GCA</t>
  </si>
  <si>
    <t>21INR0012</t>
  </si>
  <si>
    <t>MIRAGE</t>
  </si>
  <si>
    <t>17INR0022</t>
  </si>
  <si>
    <t>20INR0231</t>
  </si>
  <si>
    <t>Planned Capacity Total (Nuclear, Coal, Gas, Biomass)</t>
  </si>
  <si>
    <t>Planned Wind Resources with Executed SGIA</t>
  </si>
  <si>
    <t>CHALUPA WIND</t>
  </si>
  <si>
    <t>CRANEL WIND</t>
  </si>
  <si>
    <t>19INR0112</t>
  </si>
  <si>
    <t>REFUGIO</t>
  </si>
  <si>
    <t>EL ALGODON ALTO W</t>
  </si>
  <si>
    <t>15INR0034</t>
  </si>
  <si>
    <t>ESPIRITU WIND</t>
  </si>
  <si>
    <t>LAS MAJADAS WIND</t>
  </si>
  <si>
    <t>17INR0035</t>
  </si>
  <si>
    <t>MONTE ALTO I</t>
  </si>
  <si>
    <t>19INR0022</t>
  </si>
  <si>
    <t>PALMAS ALTAS WIND</t>
  </si>
  <si>
    <t>SHAFFER (PATRIOT WIND/PETRONILLA)</t>
  </si>
  <si>
    <t>WEST RAYMOND (EL TRUENO) WIND</t>
  </si>
  <si>
    <t>20INR0088</t>
  </si>
  <si>
    <t>HART WIND</t>
  </si>
  <si>
    <t>16INR0033</t>
  </si>
  <si>
    <t>CASTRO</t>
  </si>
  <si>
    <t>AJAX WIND</t>
  </si>
  <si>
    <t>20INR0142</t>
  </si>
  <si>
    <t>APOGEE WIND</t>
  </si>
  <si>
    <t>21INR0467</t>
  </si>
  <si>
    <t>AQUILLA LAKE WIND</t>
  </si>
  <si>
    <t>19INR0145</t>
  </si>
  <si>
    <t>HILL</t>
  </si>
  <si>
    <t>BAIRD NORTH WIND</t>
  </si>
  <si>
    <t>20INR0083</t>
  </si>
  <si>
    <t>BARROW RANCH (JUMBO HILL WIND)</t>
  </si>
  <si>
    <t>18INR0038</t>
  </si>
  <si>
    <t>BIG SAMPSON WIND</t>
  </si>
  <si>
    <t>16INR0104</t>
  </si>
  <si>
    <t>BLACKJACK CREEK WIND</t>
  </si>
  <si>
    <t>20INR0068</t>
  </si>
  <si>
    <t>BEE</t>
  </si>
  <si>
    <t>CACTUS FLATS WIND</t>
  </si>
  <si>
    <t>16INR0086</t>
  </si>
  <si>
    <t>CONCHO</t>
  </si>
  <si>
    <t>CANYON WIND</t>
  </si>
  <si>
    <t>18INR0030</t>
  </si>
  <si>
    <t>COYOTE WIND</t>
  </si>
  <si>
    <t>17INR0027b</t>
  </si>
  <si>
    <t>EDMONDSON RANCH WIND</t>
  </si>
  <si>
    <t>18INR0043</t>
  </si>
  <si>
    <t>FOXTROT WIND</t>
  </si>
  <si>
    <t>20INR0129</t>
  </si>
  <si>
    <t>KARNES</t>
  </si>
  <si>
    <t>GRIFFIN TRAIL WIND</t>
  </si>
  <si>
    <t>20INR0052</t>
  </si>
  <si>
    <t>KNOX</t>
  </si>
  <si>
    <t>HARALD (BEARKAT WIND B)</t>
  </si>
  <si>
    <t>15INR0064b</t>
  </si>
  <si>
    <t>HIDALGO II WIND</t>
  </si>
  <si>
    <t>HUTT WIND</t>
  </si>
  <si>
    <t>21INR0005</t>
  </si>
  <si>
    <t>KONTIKI 1 WIND (ERIK)</t>
  </si>
  <si>
    <t>19INR0099a</t>
  </si>
  <si>
    <t>KONTIKI 2 WIND (ERNEST)</t>
  </si>
  <si>
    <t>19INR0099b</t>
  </si>
  <si>
    <t>VENADO WIND</t>
  </si>
  <si>
    <t>16INR0111</t>
  </si>
  <si>
    <t>LORAINE WINDPARK PHASE III</t>
  </si>
  <si>
    <t>18INR0068</t>
  </si>
  <si>
    <t>MARYNEAL WINDPOWER</t>
  </si>
  <si>
    <t>18INR0031</t>
  </si>
  <si>
    <t>MAVERICK CREEK I</t>
  </si>
  <si>
    <t>20INR0045</t>
  </si>
  <si>
    <t>MAVERICK CREEK II</t>
  </si>
  <si>
    <t>20INR0046</t>
  </si>
  <si>
    <t>MESTENO WIND</t>
  </si>
  <si>
    <t>16INR0081</t>
  </si>
  <si>
    <t>OVEJA WIND</t>
  </si>
  <si>
    <t>18INR0033</t>
  </si>
  <si>
    <t>IRION</t>
  </si>
  <si>
    <t>PRAIRIE HILL WIND</t>
  </si>
  <si>
    <t>19INR0100</t>
  </si>
  <si>
    <t>RELOJ DEL SOL WIND</t>
  </si>
  <si>
    <t>17INR0025</t>
  </si>
  <si>
    <t>ZAPATA</t>
  </si>
  <si>
    <t>ROADRUNNER CROSSING WIND 1</t>
  </si>
  <si>
    <t>19INR0117</t>
  </si>
  <si>
    <t>EASTLAND</t>
  </si>
  <si>
    <t>SAGE DRAW WIND</t>
  </si>
  <si>
    <t>19INR0163</t>
  </si>
  <si>
    <t>TG EAST WIND</t>
  </si>
  <si>
    <t>19INR0052</t>
  </si>
  <si>
    <t>WHITE MESA WIND</t>
  </si>
  <si>
    <t>19INR0128</t>
  </si>
  <si>
    <t>WHITEHORSE WIND</t>
  </si>
  <si>
    <t>19INR0080</t>
  </si>
  <si>
    <t>FISHER</t>
  </si>
  <si>
    <t>WILDWIND</t>
  </si>
  <si>
    <t>20INR0033</t>
  </si>
  <si>
    <t>Planned Capacity Total (Wind)</t>
  </si>
  <si>
    <t>Planned Wind Capacity Sub-total (Coastal Counties)</t>
  </si>
  <si>
    <t>WIND_PLANNED_C</t>
  </si>
  <si>
    <t>WIND_PL_PEAK_PCT_C</t>
  </si>
  <si>
    <t>Planned Wind Capacity Sub-total (Panhandle Counties)</t>
  </si>
  <si>
    <t>WIND_PLANNED_P</t>
  </si>
  <si>
    <t>WIND_PL_PEAK_PCT_P</t>
  </si>
  <si>
    <t>Planned Wind Capacity Sub-total (Other counties)</t>
  </si>
  <si>
    <t>WIND_PLANNED_O</t>
  </si>
  <si>
    <t>WIND_PL_PEAK_PCT_O</t>
  </si>
  <si>
    <t>Planned Solar Resources with Executed SGIA</t>
  </si>
  <si>
    <t>ANSON SOLAR</t>
  </si>
  <si>
    <t>19INR0081</t>
  </si>
  <si>
    <t>JONES</t>
  </si>
  <si>
    <t>ARAGORN SOLAR</t>
  </si>
  <si>
    <t>19INR0088</t>
  </si>
  <si>
    <t>CULBERSON</t>
  </si>
  <si>
    <t>AZURE SKY SOLAR</t>
  </si>
  <si>
    <t>21INR0477</t>
  </si>
  <si>
    <t>BRAVEPOST SOLAR</t>
  </si>
  <si>
    <t>20INR0053</t>
  </si>
  <si>
    <t>BRIGHTSIDE SOLAR</t>
  </si>
  <si>
    <t>18INR0060</t>
  </si>
  <si>
    <t>CONIGLIO SOLAR</t>
  </si>
  <si>
    <t>CORAZON SOLAR PHASE I</t>
  </si>
  <si>
    <t>15INR0044</t>
  </si>
  <si>
    <t>CORAZON SOLAR PHASE II</t>
  </si>
  <si>
    <t>22INR0257</t>
  </si>
  <si>
    <t>COTTONWOOD BAYOU</t>
  </si>
  <si>
    <t>19INR0134</t>
  </si>
  <si>
    <t>CROWDED STAR SOLAR</t>
  </si>
  <si>
    <t>20INR0241</t>
  </si>
  <si>
    <t>CROWDED STAR SOLAR II</t>
  </si>
  <si>
    <t>22INR0274</t>
  </si>
  <si>
    <t>DANCIGER SOLAR</t>
  </si>
  <si>
    <t>20INR0098</t>
  </si>
  <si>
    <t>DANISH FIELDS SOLAR I</t>
  </si>
  <si>
    <t>20INR0069</t>
  </si>
  <si>
    <t>DANISH FIELDS SOLAR II</t>
  </si>
  <si>
    <t>21INR0016</t>
  </si>
  <si>
    <t>DANISH FIELDS SOLAR III</t>
  </si>
  <si>
    <t>21INR0017</t>
  </si>
  <si>
    <t>ELARA SOLAR</t>
  </si>
  <si>
    <t>21INR0276</t>
  </si>
  <si>
    <t>EMERALD GROVE SOLAR (PECOS SOLAR POWER I)</t>
  </si>
  <si>
    <t>15INR0059</t>
  </si>
  <si>
    <t>EUNICE SOLAR</t>
  </si>
  <si>
    <t>20INR0219</t>
  </si>
  <si>
    <t>FORT BEND SOLAR</t>
  </si>
  <si>
    <t>18INR0053</t>
  </si>
  <si>
    <t>FOWLER RANCH</t>
  </si>
  <si>
    <t>CRANE</t>
  </si>
  <si>
    <t>GALLOWAY 1 SOLAR</t>
  </si>
  <si>
    <t>19INR0121</t>
  </si>
  <si>
    <t>GALLOWAY 2 SOLAR</t>
  </si>
  <si>
    <t>21INR0431</t>
  </si>
  <si>
    <t>GREEN HOLLY SOLAR</t>
  </si>
  <si>
    <t>21INR0021</t>
  </si>
  <si>
    <t>HORIZON SOLAR</t>
  </si>
  <si>
    <t>21INR0261</t>
  </si>
  <si>
    <t>IMPACT SOLAR</t>
  </si>
  <si>
    <t>20INR0032</t>
  </si>
  <si>
    <t>JUNO SOLAR PHASE I</t>
  </si>
  <si>
    <t>JUNO SOLAR PHASE II</t>
  </si>
  <si>
    <t>KELLAM SOLAR</t>
  </si>
  <si>
    <t>VAN ZANDT</t>
  </si>
  <si>
    <t>LILY SOLAR</t>
  </si>
  <si>
    <t>19INR0044</t>
  </si>
  <si>
    <t>LONG DRAW SOLAR</t>
  </si>
  <si>
    <t>18INR0055</t>
  </si>
  <si>
    <t>LONG POINT SOLAR</t>
  </si>
  <si>
    <t>19INR0042</t>
  </si>
  <si>
    <t>MISAE SOLAR</t>
  </si>
  <si>
    <t>18INR0045</t>
  </si>
  <si>
    <t>CHILDRESS</t>
  </si>
  <si>
    <t>20INR0091</t>
  </si>
  <si>
    <t>MORROW LAKE SOLAR</t>
  </si>
  <si>
    <t>19INR0155</t>
  </si>
  <si>
    <t>MUSTANG CREEK SOLAR</t>
  </si>
  <si>
    <t>18INR0050</t>
  </si>
  <si>
    <t>JACKSON</t>
  </si>
  <si>
    <t>MYRTLE SOLAR</t>
  </si>
  <si>
    <t>19INR0041</t>
  </si>
  <si>
    <t>NAZARETH SOLAR</t>
  </si>
  <si>
    <t>16INR0049</t>
  </si>
  <si>
    <t>NORTON SOLAR</t>
  </si>
  <si>
    <t>19INR0035</t>
  </si>
  <si>
    <t>RUNNELS</t>
  </si>
  <si>
    <t>21INR0406</t>
  </si>
  <si>
    <t>OLD HICKORY SOLAR</t>
  </si>
  <si>
    <t>20INR0236</t>
  </si>
  <si>
    <t>PHOENIX SOLAR</t>
  </si>
  <si>
    <t>19INR0091</t>
  </si>
  <si>
    <t>PINE FOREST SOLAR</t>
  </si>
  <si>
    <t>20INR0203</t>
  </si>
  <si>
    <t>HOPKINS</t>
  </si>
  <si>
    <t>PROSPERO SOLAR II</t>
  </si>
  <si>
    <t>21INR0229</t>
  </si>
  <si>
    <t>QUEEN SOLAR PHASE II</t>
  </si>
  <si>
    <t>RAMBLER SOLAR</t>
  </si>
  <si>
    <t>20INR0130</t>
  </si>
  <si>
    <t>19INR0045</t>
  </si>
  <si>
    <t>17INR0020a</t>
  </si>
  <si>
    <t>17INR0020b</t>
  </si>
  <si>
    <t>RIPPEY SOLAR</t>
  </si>
  <si>
    <t>RODEO SOLAR</t>
  </si>
  <si>
    <t>19INR0103</t>
  </si>
  <si>
    <t>SBRANCH SOLAR PROJECT</t>
  </si>
  <si>
    <t>22INR0205</t>
  </si>
  <si>
    <t>SHAKES SOLAR</t>
  </si>
  <si>
    <t>19INR0073</t>
  </si>
  <si>
    <t>ZAVALA</t>
  </si>
  <si>
    <t>SODA LAKE SOLAR 2</t>
  </si>
  <si>
    <t>20INR0143</t>
  </si>
  <si>
    <t>SPARTA SOLAR</t>
  </si>
  <si>
    <t>22INR0352</t>
  </si>
  <si>
    <t>STRATEGIC SOLAR 1</t>
  </si>
  <si>
    <t>20INR0081</t>
  </si>
  <si>
    <t>SUN VALLEY</t>
  </si>
  <si>
    <t>19INR0169</t>
  </si>
  <si>
    <t>TAYGETE II SOLAR</t>
  </si>
  <si>
    <t>21INR0233</t>
  </si>
  <si>
    <t>TEXAS SOLAR NOVA</t>
  </si>
  <si>
    <t>19INR0001</t>
  </si>
  <si>
    <t>TRES BAHIAS SOLAR</t>
  </si>
  <si>
    <t>20INR0266</t>
  </si>
  <si>
    <t>VANCOURT SOLAR</t>
  </si>
  <si>
    <t>21INR0213</t>
  </si>
  <si>
    <t>WAGYU SOLAR</t>
  </si>
  <si>
    <t>18INR0062</t>
  </si>
  <si>
    <t>WESTORIA SOLAR</t>
  </si>
  <si>
    <t>20INR0101</t>
  </si>
  <si>
    <t>Planned Capacity Total (Solar)</t>
  </si>
  <si>
    <t>SOLAR_PL_PEAK_PCT</t>
  </si>
  <si>
    <t>Planned Storage Resources with Executed SGIA</t>
  </si>
  <si>
    <t>AZURE SKY BESS</t>
  </si>
  <si>
    <t>21INR0476</t>
  </si>
  <si>
    <t>BAT CAVE</t>
  </si>
  <si>
    <t>21INR0365</t>
  </si>
  <si>
    <t>MASON</t>
  </si>
  <si>
    <t>CHISHOLM GRID</t>
  </si>
  <si>
    <t>20INR0089</t>
  </si>
  <si>
    <t>EUNICE STORAGE</t>
  </si>
  <si>
    <t>LILY STORAGE</t>
  </si>
  <si>
    <t>20INR0294</t>
  </si>
  <si>
    <t>MADERO GRID</t>
  </si>
  <si>
    <t>21INR0244</t>
  </si>
  <si>
    <t>NORTH FORK</t>
  </si>
  <si>
    <t>20INR0276</t>
  </si>
  <si>
    <t>QUEEN BESS</t>
  </si>
  <si>
    <t>20INR0281</t>
  </si>
  <si>
    <t>SILICON HILL STORAGE</t>
  </si>
  <si>
    <t>20INR0291</t>
  </si>
  <si>
    <t>BRPALVIN_UNIT1</t>
  </si>
  <si>
    <t>BRPANGLE_UNIT1</t>
  </si>
  <si>
    <t>BRP_BRAZ_UNIT1</t>
  </si>
  <si>
    <t>BRP_DIKN_UNIT1</t>
  </si>
  <si>
    <t>BRHEIGHT_UNIT1</t>
  </si>
  <si>
    <t>BRPMAGNO_UNIT1</t>
  </si>
  <si>
    <t>BRPODESA_UNIT1</t>
  </si>
  <si>
    <t>BRP_SWNY_UNIT1</t>
  </si>
  <si>
    <t>X443ESS1_SWRI</t>
  </si>
  <si>
    <t>FLVABES1_FLATU1</t>
  </si>
  <si>
    <t>HRBESS_BESS</t>
  </si>
  <si>
    <t>JC_BAT_UNIT_1</t>
  </si>
  <si>
    <t>BLANCO</t>
  </si>
  <si>
    <t>SWOOSE1_SWOOSEU1</t>
  </si>
  <si>
    <t>Planned Capacity Total (Storage)</t>
  </si>
  <si>
    <t>STORAGE_PL_PEAK_PCT</t>
  </si>
  <si>
    <t>Inactive Planned Resources</t>
  </si>
  <si>
    <t>CHOCOLATE BAYOU W</t>
  </si>
  <si>
    <t>16INR0074</t>
  </si>
  <si>
    <t>GOODNIGHT WIND</t>
  </si>
  <si>
    <t>14INR0033</t>
  </si>
  <si>
    <t>ARMSTRONG</t>
  </si>
  <si>
    <t>MARIAH DEL ESTE</t>
  </si>
  <si>
    <t>13INR0010a</t>
  </si>
  <si>
    <t>NORTHDRAW WIND</t>
  </si>
  <si>
    <t>13INR0025</t>
  </si>
  <si>
    <t>PANHANDLE WIND 3</t>
  </si>
  <si>
    <t>14INR0030c</t>
  </si>
  <si>
    <t>WILDROSE WIND (SWISHER WIND)</t>
  </si>
  <si>
    <t>13INR0038</t>
  </si>
  <si>
    <t>SWISHER</t>
  </si>
  <si>
    <t>LOMA PINTA WIND</t>
  </si>
  <si>
    <t>16INR0112</t>
  </si>
  <si>
    <t>LA SALLE</t>
  </si>
  <si>
    <t>AGATE SOLAR</t>
  </si>
  <si>
    <t>20INR0023</t>
  </si>
  <si>
    <t>SPINEL SOLAR</t>
  </si>
  <si>
    <t>20INR0025</t>
  </si>
  <si>
    <t>MEDINA</t>
  </si>
  <si>
    <t>ROUGHNECK STORAGE</t>
  </si>
  <si>
    <t>19INR0176</t>
  </si>
  <si>
    <t>Inactive Planned Capacity Total</t>
  </si>
  <si>
    <t>Seasonal Mothballed Resources</t>
  </si>
  <si>
    <t>LGE_LGE_GT1</t>
  </si>
  <si>
    <t>LGE_LGE_GT2</t>
  </si>
  <si>
    <t>LGE_LGE_STG</t>
  </si>
  <si>
    <t>SPNCER_SPNCE_4</t>
  </si>
  <si>
    <t>SPNCER_SPNCE_5</t>
  </si>
  <si>
    <t>NACPW_UNIT1</t>
  </si>
  <si>
    <t>NACOGDOCHES</t>
  </si>
  <si>
    <t>Total Seasonal Mothballed Capacity</t>
  </si>
  <si>
    <t>Mothballed Resources</t>
  </si>
  <si>
    <t>J T DEELY U1 (AS OF 12/31/2018)</t>
  </si>
  <si>
    <t>CALAVERS_JTD1_M</t>
  </si>
  <si>
    <t>J T DEELY U2 (AS OF 12/31/2018)</t>
  </si>
  <si>
    <t>CALAVERS_JTD2_M</t>
  </si>
  <si>
    <t>Total Mothballed Capacity</t>
  </si>
  <si>
    <t>Total Retiring Capacity</t>
  </si>
  <si>
    <t>GENERATION INTERCONNECTION PROJECT CODE</t>
  </si>
  <si>
    <t>Announced retired capacity that is undergoing ERCOT grid reliability reviews pursuant to Nodal Protocol Section 3.14.1.2</t>
  </si>
  <si>
    <t>CAPACITY
(MW)</t>
  </si>
  <si>
    <t>PRIDDY WIND</t>
  </si>
  <si>
    <t>16INR0085</t>
  </si>
  <si>
    <t>FWLR_SLR_UNIT1</t>
  </si>
  <si>
    <t>BRP ODESSA SW (DGR)</t>
  </si>
  <si>
    <t>FLAT TOP BATTERY (DGR)</t>
  </si>
  <si>
    <t>PORT LAVACA BATTERY (DGR)</t>
  </si>
  <si>
    <t>PROSPECT STORAGE (DGR)</t>
  </si>
  <si>
    <t>RABBIT HILL ENERGY STORAGE PROJECT (DGR)</t>
  </si>
  <si>
    <t>WORSHAM BATTERY (DGR)</t>
  </si>
  <si>
    <t>TOS BATTERY STORAGE (DGR)</t>
  </si>
  <si>
    <t>BRP ALVIN (DGR)</t>
  </si>
  <si>
    <t>BRP ANGELTON (DGR)</t>
  </si>
  <si>
    <t>BRP BRAZORIA (DGR)</t>
  </si>
  <si>
    <t>BRP DICKINSON (DGR)</t>
  </si>
  <si>
    <t>BRP HEIGHTS (DGR)</t>
  </si>
  <si>
    <t>BRP MAGNOLIA (DGR)</t>
  </si>
  <si>
    <t>BRP RANCHTOWN (DGR)</t>
  </si>
  <si>
    <t>BRP SWEENY (DGR)</t>
  </si>
  <si>
    <t>COMMERCE ST ESS (DGR)</t>
  </si>
  <si>
    <t>FLOWER VALLEY BATTERY (DGR)</t>
  </si>
  <si>
    <t>HOEFSROAD BESS (DGR)</t>
  </si>
  <si>
    <t>JOHNSON CITY BESS (DGR)</t>
  </si>
  <si>
    <t>SWOOSE BATTERY (DGR)</t>
  </si>
  <si>
    <t>AQUILLA LAKE 2 WIND</t>
  </si>
  <si>
    <t>20INR0256</t>
  </si>
  <si>
    <t>MONARCH CREEK WIND</t>
  </si>
  <si>
    <t>21INR0263</t>
  </si>
  <si>
    <t>THROCKMORTON</t>
  </si>
  <si>
    <t>TOSBATT_UNIT1</t>
  </si>
  <si>
    <t>DG_HYDRO_CAP_CONT</t>
  </si>
  <si>
    <t>REAGAN</t>
  </si>
  <si>
    <t>RAMBLER_UNIT1</t>
  </si>
  <si>
    <t>CATAN SOLAR</t>
  </si>
  <si>
    <t>DG_CS10_CATAN</t>
  </si>
  <si>
    <t>CAROL WIND</t>
  </si>
  <si>
    <t>20INR0217</t>
  </si>
  <si>
    <t>POTTER</t>
  </si>
  <si>
    <t>7V SOLAR</t>
  </si>
  <si>
    <t>21INR0351</t>
  </si>
  <si>
    <t>CAROL SOLAR</t>
  </si>
  <si>
    <t>21INR0274</t>
  </si>
  <si>
    <t>CONCHO VALLEY SOLAR</t>
  </si>
  <si>
    <t>21INR0384</t>
  </si>
  <si>
    <t>CUTLASS SOLAR</t>
  </si>
  <si>
    <t>19INR0131</t>
  </si>
  <si>
    <t>DELILAH SOLAR 1</t>
  </si>
  <si>
    <t>21INR0221</t>
  </si>
  <si>
    <t>21INR0490</t>
  </si>
  <si>
    <t>21INR0491</t>
  </si>
  <si>
    <t>FIGHTING JAYS SOLAR</t>
  </si>
  <si>
    <t>21INR0278</t>
  </si>
  <si>
    <t>INDIGO SOLAR</t>
  </si>
  <si>
    <t>21INR0031</t>
  </si>
  <si>
    <t>RED-TAILED HAWK SOLAR</t>
  </si>
  <si>
    <t>21INR0389</t>
  </si>
  <si>
    <t>STARR SOLAR RANCH</t>
  </si>
  <si>
    <t>20INR0216</t>
  </si>
  <si>
    <t>TYSON NICK SOLAR</t>
  </si>
  <si>
    <t>20INR0222</t>
  </si>
  <si>
    <t>CROSSETT POWER BATT</t>
  </si>
  <si>
    <t>21INR0510</t>
  </si>
  <si>
    <t>HIGH LONESOME BESS</t>
  </si>
  <si>
    <t>20INR0280</t>
  </si>
  <si>
    <t>SP TX-12B BESS</t>
  </si>
  <si>
    <t>21INR0357</t>
  </si>
  <si>
    <t>BRP PUEBLO I (DGR)</t>
  </si>
  <si>
    <t>BRP_PBL1_UNIT1</t>
  </si>
  <si>
    <t>BRP PUEBLO II (DGR)</t>
  </si>
  <si>
    <t>BRP_PBL2_UNIT1</t>
  </si>
  <si>
    <t>BRP ZAPATA I (DGR)</t>
  </si>
  <si>
    <t>BRP_ZPT1_UNIT1</t>
  </si>
  <si>
    <t>BRP ZAPATA II (DGR)</t>
  </si>
  <si>
    <t>BRP_ZPT2_UNIT1</t>
  </si>
  <si>
    <t>TRIPLE BUTTE (DGR)</t>
  </si>
  <si>
    <t>TRIPBUT1_BELU1</t>
  </si>
  <si>
    <t>NACOGDOCHES POWER (AS OF 10/16/2020, AVAILABLE 5/15 THROUGH 10/15)</t>
  </si>
  <si>
    <t>VISION SOLAR 1</t>
  </si>
  <si>
    <t>20INR0082</t>
  </si>
  <si>
    <t>NOBLE SOLAR</t>
  </si>
  <si>
    <t>20INR0214</t>
  </si>
  <si>
    <t>RUETER SOLAR</t>
  </si>
  <si>
    <t>20INR0202</t>
  </si>
  <si>
    <t>RED HOLLY SOLAR</t>
  </si>
  <si>
    <t>21INR0022</t>
  </si>
  <si>
    <t>SOLEMIO</t>
  </si>
  <si>
    <t>19INR0093</t>
  </si>
  <si>
    <t>NAVARRO</t>
  </si>
  <si>
    <t>GREEN HOLLY STORAGE</t>
  </si>
  <si>
    <t>21INR0029</t>
  </si>
  <si>
    <t>SECOND DIVISION SOLAR</t>
  </si>
  <si>
    <t>20INR0248</t>
  </si>
  <si>
    <t>BLUE JAY SOLAR</t>
  </si>
  <si>
    <t>19INR0085</t>
  </si>
  <si>
    <t>IGNACIO GRID</t>
  </si>
  <si>
    <t>21INR0522</t>
  </si>
  <si>
    <t>PALMWIND_UNIT1</t>
  </si>
  <si>
    <t>GREASEWOOD SOLAR 1</t>
  </si>
  <si>
    <t>GREASWOD_UNIT1</t>
  </si>
  <si>
    <t>GREASEWOOD SOLAR 2</t>
  </si>
  <si>
    <t>GREASWOD_UNIT2</t>
  </si>
  <si>
    <t>KELAM_SL_UNIT1</t>
  </si>
  <si>
    <t>QUEEN_SL_SOLAR3</t>
  </si>
  <si>
    <t>QUEEN_SL_SOLAR4</t>
  </si>
  <si>
    <t>RIPPEY_UNIT1</t>
  </si>
  <si>
    <t>BRANDON (LP&amp;L) (DGR)</t>
  </si>
  <si>
    <t>21INR0201</t>
  </si>
  <si>
    <t>LUBBOCK</t>
  </si>
  <si>
    <t>CHAMON 2</t>
  </si>
  <si>
    <t>19INR0056</t>
  </si>
  <si>
    <t>OLD BLOOMINGTON ROAD</t>
  </si>
  <si>
    <t>19INR0057</t>
  </si>
  <si>
    <t>R MASSENGALE (LP&amp;L)</t>
  </si>
  <si>
    <t>21INR0202</t>
  </si>
  <si>
    <t>TY COOKE (LP&amp;L)</t>
  </si>
  <si>
    <t>21INR0506</t>
  </si>
  <si>
    <t>EL SUAZ RANCH</t>
  </si>
  <si>
    <t>20INR0097</t>
  </si>
  <si>
    <t>ANCHOR WIND</t>
  </si>
  <si>
    <t>21INR0387</t>
  </si>
  <si>
    <t>BROWN</t>
  </si>
  <si>
    <t>VORTEX WIND</t>
  </si>
  <si>
    <t>20INR0120</t>
  </si>
  <si>
    <t>WHITE MESA 2 WIND</t>
  </si>
  <si>
    <t>21INR0521</t>
  </si>
  <si>
    <t>ARMADILLO SOLAR</t>
  </si>
  <si>
    <t>21INR0421</t>
  </si>
  <si>
    <t>BIG STAR SOLAR</t>
  </si>
  <si>
    <t>21INR0413</t>
  </si>
  <si>
    <t>CASTRO SOLAR</t>
  </si>
  <si>
    <t>20INR0050</t>
  </si>
  <si>
    <t>DAWN SOLAR</t>
  </si>
  <si>
    <t>20INR0255</t>
  </si>
  <si>
    <t>22INR0202</t>
  </si>
  <si>
    <t>DELILAH SOLAR 2</t>
  </si>
  <si>
    <t>22INR0203</t>
  </si>
  <si>
    <t>DELILAH SOLAR 3</t>
  </si>
  <si>
    <t>23INR0042</t>
  </si>
  <si>
    <t>DELILAH SOLAR 4</t>
  </si>
  <si>
    <t>23INR0060</t>
  </si>
  <si>
    <t>EQUINOX SOLAR 1</t>
  </si>
  <si>
    <t>21INR0226</t>
  </si>
  <si>
    <t>FRYE SOLAR</t>
  </si>
  <si>
    <t>20INR0080</t>
  </si>
  <si>
    <t>GRANDSLAM SOLAR</t>
  </si>
  <si>
    <t>21INR0391</t>
  </si>
  <si>
    <t>HOPKINS SOLAR</t>
  </si>
  <si>
    <t>20INR0210</t>
  </si>
  <si>
    <t>JADE SOLAR</t>
  </si>
  <si>
    <t>22INR0360</t>
  </si>
  <si>
    <t>MALEZA SOLAR</t>
  </si>
  <si>
    <t>21INR0220</t>
  </si>
  <si>
    <t>MYRTLE SOLAR II</t>
  </si>
  <si>
    <t>20INR0263</t>
  </si>
  <si>
    <t>PISGAH RIDGE SOLAR</t>
  </si>
  <si>
    <t>22INR0254</t>
  </si>
  <si>
    <t>RADIAN SOLAR</t>
  </si>
  <si>
    <t>21INR0205</t>
  </si>
  <si>
    <t>ROSELAND SOLAR</t>
  </si>
  <si>
    <t>20INR0205</t>
  </si>
  <si>
    <t>SIGNAL SOLAR</t>
  </si>
  <si>
    <t>20INR0208</t>
  </si>
  <si>
    <t>SPACE CITY SOLAR</t>
  </si>
  <si>
    <t>21INR0341</t>
  </si>
  <si>
    <t>SPANISH CROWN</t>
  </si>
  <si>
    <t>21INR0323</t>
  </si>
  <si>
    <t>TITAN SOLAR (IP TITAN)</t>
  </si>
  <si>
    <t>ZIER SOLAR</t>
  </si>
  <si>
    <t>21INR0019</t>
  </si>
  <si>
    <t>BRP DICKENS BESS</t>
  </si>
  <si>
    <t>22INR0325</t>
  </si>
  <si>
    <t>BRP PALEO BESS</t>
  </si>
  <si>
    <t>22INR0322</t>
  </si>
  <si>
    <t>RED HOLLY STORAGE</t>
  </si>
  <si>
    <t>21INR0033</t>
  </si>
  <si>
    <t>REPUBLIC ROAD STORAGE</t>
  </si>
  <si>
    <t>21INR0460</t>
  </si>
  <si>
    <t>BRP_RNC1_UNIT1</t>
  </si>
  <si>
    <t>GREGORY POWER PARTNERS GT1 (AS OF 5/1/2020, AVAILABLE 5/1 THROUGH 9/30)</t>
  </si>
  <si>
    <t>GREGORY POWER PARTNERS GT2 (AS OF 5/1/2020, AVAILABLE 5/1 THROUGH 9/30)</t>
  </si>
  <si>
    <t>GREGORY POWER PARTNERS STG (AS OF 5/1/2020,AVAILABLE 5/1 THROUGH 9/30)</t>
  </si>
  <si>
    <t>SPENCER STG U4 (AS OF 5/5/2020, AVAILABLE 5/20 THROUGH 10/10)</t>
  </si>
  <si>
    <t>SPENCER STG U5 (AS OF 5/5/2020, AVAILABLE 5/20 THROUGH 10/10)</t>
  </si>
  <si>
    <t xml:space="preserve">     Peak Demand, MW</t>
  </si>
  <si>
    <t>[b] Adjusted Peak Demand, MW</t>
  </si>
  <si>
    <t>Based on rooftop solar PV capacity during the peak load hour that is not already included in the peak load forecast</t>
  </si>
  <si>
    <t xml:space="preserve">     Rooftop PV Forecast, MW</t>
  </si>
  <si>
    <t>Retiring Resources Unavailable to ERCOT (since last CDR/SARA)</t>
  </si>
  <si>
    <t>LONGBOW SOLAR</t>
  </si>
  <si>
    <t>20INR0026</t>
  </si>
  <si>
    <t>Scenario Adjustments</t>
  </si>
  <si>
    <t>Description</t>
  </si>
  <si>
    <t xml:space="preserve">      Less than 2,300 MW indicates risk of EEA1</t>
  </si>
  <si>
    <t>[g] Capacity Available for Operating Reserves, Emergency Conditions (e+f), MW</t>
  </si>
  <si>
    <t>n/a</t>
  </si>
  <si>
    <t xml:space="preserve">     Less than 1,000 MW indicates risk of EEA3 Load Shed</t>
  </si>
  <si>
    <t>SAMSON SOLAR 1</t>
  </si>
  <si>
    <t>SAMSON SOLAR 2</t>
  </si>
  <si>
    <t>SAMSON SOLAR 3</t>
  </si>
  <si>
    <t>PLAINVIEW SOLAR (RAMSEY SOLAR)</t>
  </si>
  <si>
    <t>FRIENDSWOOD G CTG 1 (FORMERLY TEJAS POWER GENERATION)</t>
  </si>
  <si>
    <t>RYAN ENERGY STORAGE</t>
  </si>
  <si>
    <t>20INR0246</t>
  </si>
  <si>
    <t>CORYELL</t>
  </si>
  <si>
    <t>ENDURANCE PARK STORAGE</t>
  </si>
  <si>
    <t>21INR0479</t>
  </si>
  <si>
    <t>NABATOTO SOLAR NORTH</t>
  </si>
  <si>
    <t>21INR0428</t>
  </si>
  <si>
    <t>BRIGHT ARROW SOLAR</t>
  </si>
  <si>
    <t>22INR0242</t>
  </si>
  <si>
    <r>
      <t xml:space="preserve">Capacity Available For Operating Reserves
</t>
    </r>
    <r>
      <rPr>
        <sz val="20"/>
        <color theme="1"/>
        <rFont val="Arial"/>
        <family val="2"/>
      </rPr>
      <t>(n/a = not applicable for the risk scenario)</t>
    </r>
  </si>
  <si>
    <t>[f] EEA Resources deployed by ERCOT</t>
  </si>
  <si>
    <t>Resources, MW</t>
  </si>
  <si>
    <t>Average grid injection during the top 20 fall peak load hours over the last three years, plus the forecasted net change in generation capacity available to the ERCOT grid pursuant to Nodal Protocol Section 10.3.2.4.</t>
  </si>
  <si>
    <t>Based on 0% of rated capacity (fall season); resources assumed to provide Ancillary Services rather than sustained capacity available to meet peak loads</t>
  </si>
  <si>
    <t>Based on the capacity of Resources providing Reliability Must Run (RMR) Service during the fall season</t>
  </si>
  <si>
    <t>Based on in-service dates provided by developers and 0% fall capacity contribution for storage resources</t>
  </si>
  <si>
    <t>Unit Capacities - Fall</t>
  </si>
  <si>
    <t>PES 1 POWER PLANT CTG 1</t>
  </si>
  <si>
    <t>PES1_UNIT1</t>
  </si>
  <si>
    <t>PES 1 POWER PLANT CTG 2</t>
  </si>
  <si>
    <t>PES1_UNIT2</t>
  </si>
  <si>
    <t>PES 1 POWER PLANT CTG 3</t>
  </si>
  <si>
    <t>PES1_UNIT3</t>
  </si>
  <si>
    <t>PES 1 POWER PLANT CTG 4</t>
  </si>
  <si>
    <t>PES1_UNIT4</t>
  </si>
  <si>
    <t>PES 1 POWER PLANT CTG 5</t>
  </si>
  <si>
    <t>PES1_UNIT5</t>
  </si>
  <si>
    <t>PES 1 POWER PLANT CTG 6</t>
  </si>
  <si>
    <t>PES1_UNIT6</t>
  </si>
  <si>
    <t>TRINIDAD STG 6</t>
  </si>
  <si>
    <t>Switchable Capacity Unavailable to ERCOT Total</t>
  </si>
  <si>
    <t>DOUG COLBECK'S CORNER (CONWAY) B</t>
  </si>
  <si>
    <t>JAVELINA II WIND 1</t>
  </si>
  <si>
    <t>JAVELINA II WIND 2</t>
  </si>
  <si>
    <t>JAVELINA II WIND 3</t>
  </si>
  <si>
    <t>BRAES POWER PLANT</t>
  </si>
  <si>
    <t>20INR0221</t>
  </si>
  <si>
    <t>COTTONWOOD BAYOU SOLAR II</t>
  </si>
  <si>
    <t>21INR0228</t>
  </si>
  <si>
    <t>EIFFEL SOLAR</t>
  </si>
  <si>
    <t>22INR0223</t>
  </si>
  <si>
    <t>GOLINDA SOLAR</t>
  </si>
  <si>
    <t>21INR0434</t>
  </si>
  <si>
    <t>REDBARN SOLAR 1 (RE MAPLEWOOD 2A SOLAR)</t>
  </si>
  <si>
    <t>REDBARN SOLAR 2 (RE MAPLEWOOD 2B SOLAR)</t>
  </si>
  <si>
    <t>ANCHOR BESS</t>
  </si>
  <si>
    <t>21INR0474</t>
  </si>
  <si>
    <t>SNYDER (DGR)</t>
  </si>
  <si>
    <t>SNY_BESS_UNIT1</t>
  </si>
  <si>
    <t>SWEETWATER BESS (DGR)</t>
  </si>
  <si>
    <t>SWT_BESS_UNIT1</t>
  </si>
  <si>
    <t>TOYAH POWER STATION (DGR)</t>
  </si>
  <si>
    <t>TOYAH_BESS</t>
  </si>
  <si>
    <t>WESTOVER BESS (DGR)</t>
  </si>
  <si>
    <t>WOV_BESS_UNIT1</t>
  </si>
  <si>
    <t>PES 2 POWER STATION</t>
  </si>
  <si>
    <t>22INR0371</t>
  </si>
  <si>
    <t xml:space="preserve">Notes: </t>
  </si>
  <si>
    <t>Although seasonal capacity ratings for battery energy storage systems are reported above, the ratings are not included in the operational/planned capacity formulae. These resources are assumed to provide Ancillary Services rather than sustained capacity available to meet system peak loads.</t>
  </si>
  <si>
    <t>Unit Names with a (DGR) suffix are Distribution Generation Resources. Units rated 10 MW or less currently do not go through the GINR application process.</t>
  </si>
  <si>
    <t>The capacities of planned projects that have been approved for Initial Synchronization at the time of report creation are assumed to be available for the season regardless of their projected Commercial Operations Dates.</t>
  </si>
  <si>
    <t>AMADEUS WIND 1 U1</t>
  </si>
  <si>
    <t>AMADEUS WIND 1 U2</t>
  </si>
  <si>
    <t>AMADEUS WIND 2 U1</t>
  </si>
  <si>
    <t>AMADEUS1_UNIT1</t>
  </si>
  <si>
    <t>AMADEUS1_UNIT2</t>
  </si>
  <si>
    <t>AMADEUS2_UNIT3</t>
  </si>
  <si>
    <t>EAST BLACKLAND SOLAR (PFLUGERVILLE SOLAR)</t>
  </si>
  <si>
    <t>Based on average weather conditions at the time of the fall peak demand from 2005 – 2019, and updated based on a revised economic growth forecast prepared in April 2020</t>
  </si>
  <si>
    <t>Based on import flows during most recent Energy Emergency Alert (EEA) intervals for the winter season (Used as a proxy for the fall season due to lack of EEA intervals.)</t>
  </si>
  <si>
    <t>APPALOOSA RUN WIND_</t>
  </si>
  <si>
    <t>20INR0249</t>
  </si>
  <si>
    <t>ANDROMEDA SOLAR</t>
  </si>
  <si>
    <t>22INR0412</t>
  </si>
  <si>
    <t>Based on in-service dates provided by developers and 35% fall capacity contribution for coastal wind resources</t>
  </si>
  <si>
    <t>Based on 35% of installed capacity for coastal wind resources (fall season) per ERCOT Nodal Protocols Section 3.2.6.2.2</t>
  </si>
  <si>
    <t>Based on 44% of installed capacity for panhandle wind resources (fall season) per ERCOT Nodal Protocols Section 3.2.6.2.2</t>
  </si>
  <si>
    <t>Based on in-service dates provided by developers and 44% fall capacity contribution for panhandle wind resources</t>
  </si>
  <si>
    <t>Based on 37% of installed capacity for other wind resources (fall season) per ERCOT Nodal Protocols Section 3.2.6.2.2</t>
  </si>
  <si>
    <t>Based on in-service dates provided by developers and 37% fall capacity contribution for other wind resources</t>
  </si>
  <si>
    <t>Based on in-service dates provided by developers and 68% fall capacity contribution for solar resources</t>
  </si>
  <si>
    <t>Based on 68% of rated capacity for solar resources (fall season) per Nodal Protocols Section 3.2.6.2.2</t>
  </si>
  <si>
    <t>Operational Resources (thermal and hydro)</t>
  </si>
  <si>
    <t>Less Switchable Capacity Unavailable to ERCOT</t>
  </si>
  <si>
    <t>Available Mothballed Capacity</t>
  </si>
  <si>
    <t>Capacity from Private Use Networks</t>
  </si>
  <si>
    <t>Coastal Wind, Peak Average Capacity Contribution</t>
  </si>
  <si>
    <t>Panhandle Wind, Peak Average Capacity Contribution</t>
  </si>
  <si>
    <t>Other Wind, Peak Average Capacity Contribution</t>
  </si>
  <si>
    <t>Solar Utility-Scale, Peak Average Capacity Contribution</t>
  </si>
  <si>
    <t>Storage, Peak Average Capacity Contribution</t>
  </si>
  <si>
    <t>RMR Capacity to be under Contract</t>
  </si>
  <si>
    <t>Non-Synchronous Ties, Capacity Contribution</t>
  </si>
  <si>
    <t>Planned Coastal Wind with Signed IA, Peak Average Capacity Contribution</t>
  </si>
  <si>
    <t>Planned Panhandle Wind with Signed IA, Peak Average Capacity Contribution</t>
  </si>
  <si>
    <t>Planned Other Wind with Signed IA, Peak Average Capacity Contribution</t>
  </si>
  <si>
    <t>Planned Solar Utility-Scale, Peak Average Capacity Contribution</t>
  </si>
  <si>
    <t>Planned Storage, Peak Average Capacity Contribution</t>
  </si>
  <si>
    <r>
      <rPr>
        <b/>
        <sz val="22"/>
        <color theme="1"/>
        <rFont val="Arial"/>
        <family val="2"/>
      </rPr>
      <t>Extreme Reserve Capacity Risk Scenarios</t>
    </r>
    <r>
      <rPr>
        <b/>
        <sz val="18"/>
        <color theme="1"/>
        <rFont val="Arial"/>
        <family val="2"/>
      </rPr>
      <t xml:space="preserve">
(Combinations of high and/or extreme risk assumptions resulting in low probability, high impact outcomes)</t>
    </r>
  </si>
  <si>
    <t>Capacity Available For Operating Reserves</t>
  </si>
  <si>
    <t>[e] Capacity Available for Operating Reserves, Normal Operating Conditions (Scenarios tab c-d), MW</t>
  </si>
  <si>
    <t>Less than 1,000 MW indicates risk of EEA3 Load Shed</t>
  </si>
  <si>
    <t>Seasonal High Peak Load Adjustment based on 2005 Fall Weather</t>
  </si>
  <si>
    <t>Seasonal High Peak Load Adjustment</t>
  </si>
  <si>
    <t>Reserve Capacity Risk Scenarios</t>
  </si>
  <si>
    <t>Based on the assumption that peak weather conditions from September 28, 2005, could occur in early October; the high fall forecast is 75,519 MW</t>
  </si>
  <si>
    <t>VORTEX BESS</t>
  </si>
  <si>
    <t>21INR0473</t>
  </si>
  <si>
    <t>BLUEBELL SOLAR II 1 (CAPRICORN RIDGE 4)</t>
  </si>
  <si>
    <t>CAPRIDG4_BB2_PV1</t>
  </si>
  <si>
    <t>BLUEBELL SOLAR II 2 (CAPRICORN RIDGE 4)</t>
  </si>
  <si>
    <t>CAPRIDG4_BB2_PV2</t>
  </si>
  <si>
    <t>Consists of the sum of expected Load Resources Available for Responsive Reserves for the fall season (1,292 MW, which reflects a 2% gross-up to account for avoided transmission losses), Emergency Response Service (820 MW, which reflects a 2% gross-up to account for avoided transmission losses), and TDSP Voltage Reduction (100 MW). Other resources that may be available include voluntary customer Demand Response, switchable generation resources currently serving the Eastern Interconnection, and additional DC tie imports.</t>
  </si>
  <si>
    <t>Capacity changes due to planned repower/upgrade projects are reflected in the operational units' ratings upon receipt and ERCOT approval of updated resource registration system information. Interconnection requests for existing resources that involve MW capacity changes are indicated with a code in the “Generation Interconnection Project Code” column.</t>
  </si>
  <si>
    <t>Planned projects for which maximum seasonal sustained capacity ratings have been provided are used in lieu of capacities entered into the online Resource Integration and Ongoing Operations - Interconnection Services (RIOO-IS) system.</t>
  </si>
  <si>
    <t>CHALUPA_UNIT1</t>
  </si>
  <si>
    <t>EAST RAYMOND WIND (EL RAYO) U1</t>
  </si>
  <si>
    <t>EL_RAYO_UNIT1</t>
  </si>
  <si>
    <t>EAST RAYMOND WIND (EL RAYO) U2</t>
  </si>
  <si>
    <t>EL_RAYO_UNIT2</t>
  </si>
  <si>
    <t>CHALUPA_UNIT2</t>
  </si>
  <si>
    <t>SHAFFER_UNIT1</t>
  </si>
  <si>
    <t>AVIATOR WIND U1</t>
  </si>
  <si>
    <t>AVIATOR_UNIT1</t>
  </si>
  <si>
    <t>AVIATOR WIND U2</t>
  </si>
  <si>
    <t>AVIATOR_UNIT2</t>
  </si>
  <si>
    <t>AVIATOR WIND U3</t>
  </si>
  <si>
    <t>DEWOLF_UNIT1</t>
  </si>
  <si>
    <t>MIRASOLE_MIR13</t>
  </si>
  <si>
    <t>HIGH LONESOME W 1A</t>
  </si>
  <si>
    <t>HI_LONE_WGR1A</t>
  </si>
  <si>
    <t>HIGH LONESOME W 1B</t>
  </si>
  <si>
    <t>HI_LONE_WGR1B</t>
  </si>
  <si>
    <t>HIGH LONESOME W 1C</t>
  </si>
  <si>
    <t>HI_LONE_WGR1C</t>
  </si>
  <si>
    <t>HIGH LONESOME W 2</t>
  </si>
  <si>
    <t>HI_LONE_WGR2</t>
  </si>
  <si>
    <t>HIGH LONESOME W 2A</t>
  </si>
  <si>
    <t>HI_LONE_WGR2A</t>
  </si>
  <si>
    <t>HIGH LONESOME W 3</t>
  </si>
  <si>
    <t>HI_LONE_WGR3</t>
  </si>
  <si>
    <t>HIGH LONESOME W 4</t>
  </si>
  <si>
    <t>HI_LONE_WGR4</t>
  </si>
  <si>
    <t>RTS 2 WIND (HEART OF TEXAS WIND) U1</t>
  </si>
  <si>
    <t>RTS2_U1</t>
  </si>
  <si>
    <t>RTS 2 WIND (HEART OF TEXAS WIND) U2</t>
  </si>
  <si>
    <t>RTS2_U2</t>
  </si>
  <si>
    <t>VERA WIND 1</t>
  </si>
  <si>
    <t>VERAWIND_UNIT1</t>
  </si>
  <si>
    <t>VERA WIND 2</t>
  </si>
  <si>
    <t>VERAWIND_UNIT2</t>
  </si>
  <si>
    <t>VERA WIND 3</t>
  </si>
  <si>
    <t>VERAWIND_UNIT3</t>
  </si>
  <si>
    <t>VERA WIND 4</t>
  </si>
  <si>
    <t>VERAWIND_UNIT4</t>
  </si>
  <si>
    <t>VERA WIND 5</t>
  </si>
  <si>
    <t>VERAWIND_UNIT5</t>
  </si>
  <si>
    <t>CONIGLIO_UNIT1</t>
  </si>
  <si>
    <t>JUNO_UNIT1</t>
  </si>
  <si>
    <t>JUNO_UNIT2</t>
  </si>
  <si>
    <t>TAYGETE SOLAR 1 U1</t>
  </si>
  <si>
    <t>TAYGETE_UNIT1</t>
  </si>
  <si>
    <t>TAYGETE SOLAR 1 U2</t>
  </si>
  <si>
    <t>TAYGETE_UNIT2</t>
  </si>
  <si>
    <t>EUNICE_BES1</t>
  </si>
  <si>
    <t>GAMBIT BATTERY</t>
  </si>
  <si>
    <t>GAMBIT_BESS1</t>
  </si>
  <si>
    <t>EAST TIE</t>
  </si>
  <si>
    <t>MARK ONE POWER STATION</t>
  </si>
  <si>
    <t>22INR0369</t>
  </si>
  <si>
    <t>ANCHOR WIND II</t>
  </si>
  <si>
    <t>21INR0539</t>
  </si>
  <si>
    <t>CRAWFISH</t>
  </si>
  <si>
    <t>19INR0177</t>
  </si>
  <si>
    <t>INERTIA WIND</t>
  </si>
  <si>
    <t>22INR0326</t>
  </si>
  <si>
    <t>BLUE JAY SOLAR II</t>
  </si>
  <si>
    <t>21INR0538</t>
  </si>
  <si>
    <t>BPL FILES SOLAR</t>
  </si>
  <si>
    <t>20INR0164</t>
  </si>
  <si>
    <t>BRASS FORK SOLAR</t>
  </si>
  <si>
    <t>22INR0270</t>
  </si>
  <si>
    <t>CHARGER SOLAR</t>
  </si>
  <si>
    <t>23INR0047</t>
  </si>
  <si>
    <t>GRIZZLY RIDGE SOLAR</t>
  </si>
  <si>
    <t>21INR0375</t>
  </si>
  <si>
    <t>HAMILTON</t>
  </si>
  <si>
    <t>INERTIA SOLAR</t>
  </si>
  <si>
    <t>22INR0374</t>
  </si>
  <si>
    <t>MARKUM SOLAR</t>
  </si>
  <si>
    <t>20INR0230</t>
  </si>
  <si>
    <t>PEREGRINE SOLAR</t>
  </si>
  <si>
    <t>22INR0283</t>
  </si>
  <si>
    <t>PITTS DUDIK SOLAR</t>
  </si>
  <si>
    <t>20INR0074</t>
  </si>
  <si>
    <t>SCHOOLHOUSE SOLAR</t>
  </si>
  <si>
    <t>22INR0211</t>
  </si>
  <si>
    <t>LEE</t>
  </si>
  <si>
    <t>SUNRAY</t>
  </si>
  <si>
    <t>21INR0395</t>
  </si>
  <si>
    <t>TEXANA SOLAR</t>
  </si>
  <si>
    <t>18INR0058</t>
  </si>
  <si>
    <t>BRP CACHI BESS</t>
  </si>
  <si>
    <t>22INR0388</t>
  </si>
  <si>
    <t>BRP HYDRA BESS</t>
  </si>
  <si>
    <t>22INR0372</t>
  </si>
  <si>
    <t>BRP PAVO BESS</t>
  </si>
  <si>
    <t>22INR0384</t>
  </si>
  <si>
    <t>BRP TORTOLAS BESS</t>
  </si>
  <si>
    <t>23INR0072</t>
  </si>
  <si>
    <t>DECORDOVA BESS ADDITION</t>
  </si>
  <si>
    <t>21INR0459</t>
  </si>
  <si>
    <t>INERTIA BESS</t>
  </si>
  <si>
    <t>22INR0328</t>
  </si>
  <si>
    <t>INERTIA BESS 2</t>
  </si>
  <si>
    <t>22INR0375</t>
  </si>
  <si>
    <t>BRP LOOP 463 (DGR)</t>
  </si>
  <si>
    <t>BRP_4631_UNIT1</t>
  </si>
  <si>
    <t>BRP LOPENO (DGR)</t>
  </si>
  <si>
    <t>BRP_LOP1_UNIT1</t>
  </si>
  <si>
    <t>SNYDER WIND (AS OF 6/1/2021)</t>
  </si>
  <si>
    <t>Fall 2021 - Final</t>
  </si>
  <si>
    <t>Based on historical average of Unplanned outages for October through November weekdays, hours ending 3 pm - 8 pm, for the last three years (2018 - 2020). Outage history excludes units that are not expected to be available for the peak period of the upcoming seasons. These unavailable units are comprised of units that have retired, have announced upcoming retirements, are under extended outage, are mothballed, or are unavailable switchable generators.</t>
  </si>
  <si>
    <t>17INR0054</t>
  </si>
  <si>
    <t>17INR0061</t>
  </si>
  <si>
    <t>18INR0077</t>
  </si>
  <si>
    <t>17INR0070</t>
  </si>
  <si>
    <t>21INR0532</t>
  </si>
  <si>
    <t>21INR0527</t>
  </si>
  <si>
    <t>17INR0052</t>
  </si>
  <si>
    <t>21INR0534</t>
  </si>
  <si>
    <t>20INR0282</t>
  </si>
  <si>
    <t>19INR0120</t>
  </si>
  <si>
    <t>18INR0064</t>
  </si>
  <si>
    <t>18INR0073</t>
  </si>
  <si>
    <t>17INR0068</t>
  </si>
  <si>
    <t>17INR0069</t>
  </si>
  <si>
    <t>20INR0019</t>
  </si>
  <si>
    <t>20INR0286</t>
  </si>
  <si>
    <t>18INR0076</t>
  </si>
  <si>
    <t>21INR0511</t>
  </si>
  <si>
    <t>22INR0543</t>
  </si>
  <si>
    <t>22INR0533</t>
  </si>
  <si>
    <t>21INR0541</t>
  </si>
  <si>
    <t>22INR0479</t>
  </si>
  <si>
    <t>20INR0296</t>
  </si>
  <si>
    <t>21INR0449</t>
  </si>
  <si>
    <t>17INR0053</t>
  </si>
  <si>
    <t>Typical Planned Outages, Thermal</t>
  </si>
  <si>
    <t>Typical Unplanned Outages, Thermal</t>
  </si>
  <si>
    <t>High Unplanned Outage Adjustment, Thermal</t>
  </si>
  <si>
    <t>FAGUS SOLAR PARK (MISAE SOLAR II)</t>
  </si>
  <si>
    <t>BUFFALO CREEK (OLD 300 SOLAR CENTER)</t>
  </si>
  <si>
    <t>NEBULA SOLAR (RAYOS DEL SOL)</t>
  </si>
  <si>
    <t>Extreme Unplanned Outage Adjustment, Thermal</t>
  </si>
  <si>
    <t>E_BLACK_UNIT_1</t>
  </si>
  <si>
    <t>NOBLE STORAGE</t>
  </si>
  <si>
    <t>22INR0436</t>
  </si>
  <si>
    <t>BRP ANTLIA BESS</t>
  </si>
  <si>
    <t>22INR0349</t>
  </si>
  <si>
    <t>HOUSE MOUNTAIN 2 BATT</t>
  </si>
  <si>
    <t>22INR0485</t>
  </si>
  <si>
    <t>BRP CARINA BESS</t>
  </si>
  <si>
    <t>22INR0353</t>
  </si>
  <si>
    <t>FENCE POST SOLAR</t>
  </si>
  <si>
    <t>22INR0404</t>
  </si>
  <si>
    <t>IMPACT_UNIT1</t>
  </si>
  <si>
    <t>LIMESTONE U1</t>
  </si>
  <si>
    <t>ESTONIAN SOLAR FARM</t>
  </si>
  <si>
    <t>22INR0335</t>
  </si>
  <si>
    <t>DELTA</t>
  </si>
  <si>
    <r>
      <t xml:space="preserve">Based on historical average of Planned outages for October through November weekdays, hours ending 3 pm - 8 pm, for the last three years (2018 - 2020). Outage history excludes units that are not expected to be available for the peak period of the upcoming seasons. These unavailable units are comprised of units that have retired, have announced upcoming retirements, are under extended outage, are mothballed, or are unavailable switchable generators. </t>
    </r>
    <r>
      <rPr>
        <u/>
        <sz val="14"/>
        <rFont val="Arial"/>
        <family val="2"/>
      </rPr>
      <t>See the Background tab for more information on thermal outage accounting practices</t>
    </r>
    <r>
      <rPr>
        <sz val="14"/>
        <rFont val="Arial"/>
        <family val="2"/>
      </rPr>
      <t>.</t>
    </r>
  </si>
  <si>
    <r>
      <t xml:space="preserve">Based on historical average of Unplanned outages for October through November weekdays, hours ending 3 pm - 8 pm, for the last three years (2018 - 2020). Outage history excludes units that are not expected to be available for the peak period of the upcoming seasons. These unavailable units are comprised of units that have retired, have announced upcoming retirements, are under extended outage, are mothballed, or are unavailable switchable generators. </t>
    </r>
    <r>
      <rPr>
        <u/>
        <sz val="14"/>
        <rFont val="Arial"/>
        <family val="2"/>
      </rPr>
      <t>See the Background tab for more information on thermal outage accounting practices</t>
    </r>
    <r>
      <rPr>
        <sz val="14"/>
        <rFont val="Arial"/>
        <family val="2"/>
      </rPr>
      <t>.</t>
    </r>
  </si>
  <si>
    <t>Expected Peak Load/
Expected Generation Outages/
Expected Renewable Output</t>
  </si>
  <si>
    <t>Expected Peak Load/
High Generation Outages/
Expected Renewable Output</t>
  </si>
  <si>
    <t>Expected Peak Load/
Expected Generation Outages/
Low Renewable Output</t>
  </si>
  <si>
    <t>High Peak Load/
Expected Generation Outages/
Expected Renewable Output</t>
  </si>
  <si>
    <t>High Peak Load/
High Generation Outages/
Expected Renewable Output</t>
  </si>
  <si>
    <t>High Peak Load/
High Generation Outages/
Low Renewable Output</t>
  </si>
  <si>
    <t>High Peak Load/
Extreme Generation Outages/
Low Renewable Output</t>
  </si>
  <si>
    <t>Low Renewable Output Adjustment</t>
  </si>
  <si>
    <t>Based on the 5th percentile of joint hourly wind and solar capacity factors (output as a percentage of installed capacity) associated with the 100 highest Net Load hours (Load minus wind output minus solar output) for the 2016-2020 fall Peak Load seasons; this low output level is 4,694 MW, and reflects a contribution of 3,033 MW from wind and 1,661 MW from solar.</t>
  </si>
  <si>
    <t>TOPAZ POWER PLANT*</t>
  </si>
  <si>
    <t>BOARD CREEK WP</t>
  </si>
  <si>
    <t>21INR0324</t>
  </si>
  <si>
    <t>OYSTERCATCHER SOLAR</t>
  </si>
  <si>
    <t>21INR0362</t>
  </si>
  <si>
    <t>Release Date:  September 3, 2021</t>
  </si>
  <si>
    <t>Planned Thermal Resources with Signed IA, Air Permits and Adequate Water Supplies</t>
  </si>
  <si>
    <t>* TOPAZ POWER PLANT, 20INR0231: Seven of the ten gas turbine units that make up this plant were approved for commerical operations on 8/26/21.</t>
  </si>
  <si>
    <r>
      <t xml:space="preserve">Based on the highest hourly Unplanned Outage amount experienced during the fall seasons for 2011-2020 as a percentage of the aggregate fall capacity ratings for thermal resources. This percentage is 25.4%. The extreme Unplanned Outage amount is 17,096 MW, which is 25.4% times the net thermal capacity (the sum of capacities in rows 7 through 9 on the Scenarios tab minus Hydro resources). The adjustment is 17,096 MW less the sum of the typical plus high Unplanned Outage scenario amounts. </t>
    </r>
    <r>
      <rPr>
        <u/>
        <sz val="14"/>
        <rFont val="Arial"/>
        <family val="2"/>
      </rPr>
      <t>See the Background tab for more information on thermal outage accounting practices</t>
    </r>
    <r>
      <rPr>
        <sz val="14"/>
        <rFont val="Arial"/>
        <family val="2"/>
      </rPr>
      <t>.</t>
    </r>
  </si>
  <si>
    <r>
      <t xml:space="preserve">Based on the 95th percentile of historical Unplanned outages for October through November weekdays, for the last three years (2018 - 2020); the adjustment is the 95th percentile value, 15,636 MW, less the typical Unplanned outage amount of 10,671 MW. Outage history excludes units that are not expected to be available for the peak period of the upcoming seasons. These unavailable units are comprised of units that have retired, have announced upcoming retirements, are under extended outage, are mothballed, or are unavailable switchable generators. </t>
    </r>
    <r>
      <rPr>
        <u/>
        <sz val="14"/>
        <rFont val="Arial"/>
        <family val="2"/>
      </rPr>
      <t>See the Background tab for more information on thermal outage accounting practices</t>
    </r>
    <r>
      <rPr>
        <sz val="14"/>
        <rFont val="Arial"/>
        <family val="2"/>
      </rPr>
      <t>.</t>
    </r>
  </si>
  <si>
    <t>Based on the 95th percentile of historical Unplanned outages for October through November weekdays, for the last three years (2018 - 2020); the adjustment is the 95th percentile value, 15,636 MW, less the typical Unplanned outage amount of 10,671 MW. Outage history excludes units that are not expected to be available for the peak period of the upcoming seasons. These unavailable units are comprised of units that have retired, have announced upcoming retirements, are under extended outage, are mothballed, or are unavailable switchable generators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</si>
</sst>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_(* #,##0.0_);_(* \(#,##0.0\);_(* &quot;-&quot;?_);_(@_)"/>
    <numFmt numFmtId="166" formatCode="_(* #,##0.0000_);_(* \(#,##0.0000\);_(* &quot;-&quot;??_);_(@_)"/>
    <numFmt numFmtId="167" formatCode="0.0%"/>
    <numFmt numFmtId="168" formatCode="#,##0.000_);\(#,##0.000\)"/>
  </numFmts>
  <fonts count="51"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11"/>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b/>
      <sz val="14"/>
      <color theme="1"/>
      <name val="Calibri"/>
      <family val="2"/>
      <scheme val="minor"/>
    </font>
    <font>
      <b/>
      <sz val="11"/>
      <color theme="0"/>
      <name val="Arial"/>
      <family val="2"/>
    </font>
    <font>
      <sz val="10"/>
      <color theme="0"/>
      <name val="Arial"/>
      <family val="2"/>
    </font>
    <font>
      <sz val="14"/>
      <color theme="1"/>
      <name val="Arial"/>
      <family val="2"/>
    </font>
    <font>
      <sz val="14"/>
      <name val="Arial"/>
      <family val="2"/>
    </font>
    <font>
      <b/>
      <sz val="14"/>
      <color theme="1"/>
      <name val="Arial"/>
      <family val="2"/>
    </font>
    <font>
      <sz val="24"/>
      <color theme="0"/>
      <name val="Arial"/>
      <family val="2"/>
    </font>
    <font>
      <u/>
      <sz val="24"/>
      <color theme="0"/>
      <name val="Arial"/>
      <family val="2"/>
    </font>
    <font>
      <sz val="14"/>
      <color rgb="FFC00000"/>
      <name val="Arial"/>
      <family val="2"/>
    </font>
    <font>
      <sz val="9"/>
      <color indexed="81"/>
      <name val="Tahoma"/>
      <family val="2"/>
    </font>
    <font>
      <b/>
      <sz val="24"/>
      <color theme="1"/>
      <name val="Arial"/>
      <family val="2"/>
    </font>
    <font>
      <sz val="20"/>
      <color theme="1"/>
      <name val="Arial"/>
      <family val="2"/>
    </font>
    <font>
      <b/>
      <sz val="22"/>
      <color theme="1"/>
      <name val="Arial"/>
      <family val="2"/>
    </font>
    <font>
      <b/>
      <sz val="20"/>
      <color theme="0"/>
      <name val="Arial"/>
      <family val="2"/>
    </font>
    <font>
      <b/>
      <sz val="14"/>
      <name val="Arial"/>
      <family val="2"/>
    </font>
    <font>
      <b/>
      <sz val="24"/>
      <name val="Arial"/>
      <family val="2"/>
    </font>
    <font>
      <b/>
      <sz val="10"/>
      <color rgb="FF000000"/>
      <name val="Arial"/>
      <family val="2"/>
    </font>
    <font>
      <sz val="11"/>
      <color rgb="FFFF0000"/>
      <name val="Calibri"/>
      <family val="2"/>
      <scheme val="minor"/>
    </font>
    <font>
      <b/>
      <sz val="18"/>
      <color theme="0"/>
      <name val="Arial"/>
      <family val="2"/>
    </font>
    <font>
      <b/>
      <sz val="18"/>
      <color theme="1"/>
      <name val="Arial"/>
      <family val="2"/>
    </font>
    <font>
      <sz val="9"/>
      <color theme="1"/>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sz val="10"/>
      <color theme="1"/>
      <name val="Tahoma"/>
      <family val="2"/>
    </font>
    <font>
      <u/>
      <sz val="14"/>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bgColor indexed="0"/>
      </patternFill>
    </fill>
    <fill>
      <patternFill patternType="solid">
        <fgColor rgb="FF00AEC7"/>
        <bgColor indexed="64"/>
      </patternFill>
    </fill>
    <fill>
      <patternFill patternType="solid">
        <fgColor rgb="FF5B6770"/>
        <bgColor indexed="64"/>
      </patternFill>
    </fill>
    <fill>
      <patternFill patternType="solid">
        <fgColor rgb="FFDEE1E2"/>
        <bgColor indexed="64"/>
      </patternFill>
    </fill>
    <fill>
      <patternFill patternType="solid">
        <fgColor rgb="FFCDF5E4"/>
        <bgColor indexed="64"/>
      </patternFill>
    </fill>
    <fill>
      <patternFill patternType="solid">
        <fgColor rgb="FFE0DEF3"/>
        <bgColor indexed="64"/>
      </patternFill>
    </fill>
    <fill>
      <patternFill patternType="solid">
        <fgColor rgb="FFC6EFCE"/>
      </patternFill>
    </fill>
    <fill>
      <patternFill patternType="solid">
        <fgColor rgb="FFFFEB9C"/>
      </patternFill>
    </fill>
    <fill>
      <patternFill patternType="solid">
        <fgColor rgb="FFFFCC99"/>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medium">
        <color indexed="64"/>
      </bottom>
      <diagonal/>
    </border>
  </borders>
  <cellStyleXfs count="78">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2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9"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9" fontId="21" fillId="0" borderId="0" applyFont="0" applyFill="0" applyBorder="0" applyAlignment="0" applyProtection="0"/>
    <xf numFmtId="0" fontId="21" fillId="0" borderId="0"/>
    <xf numFmtId="0" fontId="21" fillId="0" borderId="0"/>
    <xf numFmtId="0" fontId="1" fillId="0" borderId="0"/>
    <xf numFmtId="0" fontId="49" fillId="0" borderId="0"/>
    <xf numFmtId="43" fontId="1" fillId="0" borderId="0" applyFont="0" applyFill="0" applyBorder="0" applyAlignment="0" applyProtection="0"/>
    <xf numFmtId="0" fontId="12" fillId="7" borderId="1" applyNumberFormat="0" applyAlignment="0" applyProtection="0"/>
    <xf numFmtId="0" fontId="14" fillId="22" borderId="0" applyNumberFormat="0" applyBorder="0" applyAlignment="0" applyProtection="0"/>
    <xf numFmtId="0" fontId="1" fillId="0" borderId="0"/>
    <xf numFmtId="0" fontId="21" fillId="0" borderId="0"/>
    <xf numFmtId="0" fontId="21" fillId="0" borderId="0"/>
    <xf numFmtId="0" fontId="21" fillId="0" borderId="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47" fillId="32" borderId="0" applyNumberFormat="0" applyBorder="0" applyAlignment="0" applyProtection="0"/>
    <xf numFmtId="0" fontId="48" fillId="33" borderId="29" applyNumberFormat="0" applyAlignment="0" applyProtection="0"/>
    <xf numFmtId="0" fontId="1" fillId="0" borderId="0"/>
    <xf numFmtId="0" fontId="1" fillId="0" borderId="0"/>
    <xf numFmtId="0" fontId="21" fillId="0" borderId="0"/>
    <xf numFmtId="0" fontId="46" fillId="31" borderId="0" applyNumberFormat="0" applyBorder="0" applyAlignment="0" applyProtection="0"/>
    <xf numFmtId="0" fontId="49" fillId="0" borderId="0"/>
    <xf numFmtId="0" fontId="1" fillId="0" borderId="0"/>
    <xf numFmtId="0" fontId="21" fillId="0" borderId="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43" fontId="21" fillId="0" borderId="0" applyFont="0" applyFill="0" applyBorder="0" applyAlignment="0" applyProtection="0"/>
    <xf numFmtId="0" fontId="1" fillId="0" borderId="0"/>
  </cellStyleXfs>
  <cellXfs count="162">
    <xf numFmtId="0" fontId="0" fillId="0" borderId="0" xfId="0"/>
    <xf numFmtId="0" fontId="0" fillId="0" borderId="0" xfId="0" applyFont="1" applyFill="1" applyBorder="1"/>
    <xf numFmtId="164" fontId="21" fillId="0" borderId="0" xfId="28" applyNumberFormat="1" applyFont="1"/>
    <xf numFmtId="0" fontId="0" fillId="0" borderId="0" xfId="0"/>
    <xf numFmtId="0" fontId="0" fillId="0" borderId="0" xfId="0" applyFill="1" applyBorder="1" applyAlignment="1">
      <alignment wrapText="1"/>
    </xf>
    <xf numFmtId="0" fontId="0" fillId="0" borderId="0" xfId="0" applyFont="1"/>
    <xf numFmtId="0" fontId="23" fillId="0" borderId="0" xfId="0" applyFont="1"/>
    <xf numFmtId="0" fontId="24" fillId="24" borderId="0" xfId="0" applyFont="1" applyFill="1"/>
    <xf numFmtId="0" fontId="0" fillId="24" borderId="0" xfId="0" applyFill="1"/>
    <xf numFmtId="0" fontId="0" fillId="24" borderId="0" xfId="0" applyFill="1" applyAlignment="1">
      <alignment wrapText="1"/>
    </xf>
    <xf numFmtId="0" fontId="0" fillId="24" borderId="0" xfId="0" applyFont="1" applyFill="1"/>
    <xf numFmtId="164" fontId="23" fillId="0" borderId="0" xfId="28" applyNumberFormat="1" applyFont="1"/>
    <xf numFmtId="0" fontId="25" fillId="0" borderId="0" xfId="0" applyFont="1" applyFill="1"/>
    <xf numFmtId="0" fontId="22" fillId="0" borderId="0" xfId="0" applyFont="1" applyFill="1"/>
    <xf numFmtId="0" fontId="0" fillId="0" borderId="0" xfId="0" applyFont="1" applyFill="1"/>
    <xf numFmtId="3" fontId="0" fillId="0" borderId="0" xfId="0" applyNumberFormat="1" applyFont="1"/>
    <xf numFmtId="0" fontId="1" fillId="0" borderId="0" xfId="0" applyFont="1"/>
    <xf numFmtId="0" fontId="1" fillId="0" borderId="0" xfId="0" applyFont="1" applyBorder="1"/>
    <xf numFmtId="0" fontId="1" fillId="25" borderId="0" xfId="0" applyFont="1" applyFill="1" applyBorder="1"/>
    <xf numFmtId="0" fontId="20" fillId="0" borderId="0" xfId="0" applyFont="1"/>
    <xf numFmtId="165" fontId="1" fillId="0" borderId="0" xfId="0" applyNumberFormat="1" applyFont="1" applyAlignment="1">
      <alignment horizontal="left"/>
    </xf>
    <xf numFmtId="0" fontId="1" fillId="0" borderId="0" xfId="0" applyFont="1" applyAlignment="1">
      <alignment horizontal="left"/>
    </xf>
    <xf numFmtId="1" fontId="1" fillId="0" borderId="0" xfId="0" applyNumberFormat="1" applyFont="1" applyAlignment="1">
      <alignment horizontal="left"/>
    </xf>
    <xf numFmtId="0" fontId="0" fillId="0" borderId="0" xfId="0" applyFill="1"/>
    <xf numFmtId="166" fontId="0" fillId="0" borderId="0" xfId="0" applyNumberFormat="1"/>
    <xf numFmtId="3" fontId="23" fillId="0" borderId="0" xfId="0" applyNumberFormat="1" applyFont="1"/>
    <xf numFmtId="0" fontId="27" fillId="26" borderId="0" xfId="0" applyFont="1" applyFill="1" applyBorder="1"/>
    <xf numFmtId="0" fontId="28" fillId="28" borderId="0" xfId="0" applyFont="1" applyFill="1" applyBorder="1"/>
    <xf numFmtId="3" fontId="29" fillId="28" borderId="0" xfId="28" applyNumberFormat="1" applyFont="1" applyFill="1" applyBorder="1"/>
    <xf numFmtId="3" fontId="28" fillId="28" borderId="0" xfId="28" applyNumberFormat="1" applyFont="1" applyFill="1" applyBorder="1"/>
    <xf numFmtId="0" fontId="28" fillId="29" borderId="0" xfId="0" applyFont="1" applyFill="1" applyAlignment="1"/>
    <xf numFmtId="0" fontId="28" fillId="30" borderId="0" xfId="0" applyFont="1" applyFill="1"/>
    <xf numFmtId="0" fontId="31" fillId="26" borderId="0" xfId="40" applyFont="1" applyFill="1" applyBorder="1" applyAlignment="1">
      <alignment horizontal="left"/>
    </xf>
    <xf numFmtId="0" fontId="32" fillId="26" borderId="0" xfId="39" applyFont="1" applyFill="1" applyBorder="1" applyAlignment="1">
      <alignment horizontal="left"/>
    </xf>
    <xf numFmtId="0" fontId="28" fillId="28" borderId="0" xfId="0" applyFont="1" applyFill="1" applyBorder="1" applyAlignment="1">
      <alignment vertical="center"/>
    </xf>
    <xf numFmtId="3" fontId="29" fillId="28" borderId="0" xfId="28" applyNumberFormat="1" applyFont="1" applyFill="1" applyBorder="1" applyAlignment="1">
      <alignment horizontal="right" vertical="center"/>
    </xf>
    <xf numFmtId="167" fontId="0" fillId="0" borderId="0" xfId="47" applyNumberFormat="1" applyFont="1"/>
    <xf numFmtId="164" fontId="0" fillId="0" borderId="0" xfId="28" applyNumberFormat="1" applyFont="1"/>
    <xf numFmtId="3" fontId="0" fillId="0" borderId="0" xfId="0" applyNumberFormat="1" applyFill="1"/>
    <xf numFmtId="165" fontId="1" fillId="0" borderId="0" xfId="0" applyNumberFormat="1" applyFont="1" applyFill="1"/>
    <xf numFmtId="0" fontId="30" fillId="30" borderId="0" xfId="0" applyFont="1" applyFill="1"/>
    <xf numFmtId="37" fontId="28" fillId="28" borderId="0" xfId="0" applyNumberFormat="1" applyFont="1" applyFill="1" applyBorder="1" applyAlignment="1">
      <alignment vertical="center"/>
    </xf>
    <xf numFmtId="37" fontId="29" fillId="28" borderId="0" xfId="47" applyNumberFormat="1" applyFont="1" applyFill="1" applyBorder="1"/>
    <xf numFmtId="37" fontId="28" fillId="28" borderId="0" xfId="28" applyNumberFormat="1" applyFont="1" applyFill="1" applyBorder="1"/>
    <xf numFmtId="37" fontId="29" fillId="28" borderId="0" xfId="28" applyNumberFormat="1" applyFont="1" applyFill="1" applyBorder="1" applyAlignment="1">
      <alignment horizontal="right" vertical="center"/>
    </xf>
    <xf numFmtId="0" fontId="20" fillId="25" borderId="0" xfId="40" applyFont="1" applyFill="1" applyBorder="1" applyAlignment="1">
      <alignment horizontal="left"/>
    </xf>
    <xf numFmtId="0" fontId="20" fillId="25" borderId="0" xfId="39" applyFont="1" applyFill="1" applyBorder="1" applyAlignment="1">
      <alignment horizontal="left"/>
    </xf>
    <xf numFmtId="1" fontId="20" fillId="25" borderId="0" xfId="39" applyNumberFormat="1" applyFont="1" applyFill="1" applyBorder="1" applyAlignment="1">
      <alignment horizontal="left"/>
    </xf>
    <xf numFmtId="0" fontId="20" fillId="0" borderId="0" xfId="0" applyFont="1" applyFill="1" applyAlignment="1">
      <alignment horizontal="left"/>
    </xf>
    <xf numFmtId="1" fontId="20" fillId="0" borderId="0" xfId="0" applyNumberFormat="1" applyFont="1" applyFill="1" applyAlignment="1">
      <alignment horizontal="left"/>
    </xf>
    <xf numFmtId="165" fontId="20" fillId="0" borderId="0" xfId="0" applyNumberFormat="1" applyFont="1" applyFill="1" applyAlignment="1">
      <alignment horizontal="left"/>
    </xf>
    <xf numFmtId="0" fontId="20" fillId="25" borderId="0" xfId="39" applyFont="1" applyFill="1" applyBorder="1" applyAlignment="1">
      <alignment horizontal="left" wrapText="1"/>
    </xf>
    <xf numFmtId="3" fontId="29" fillId="28" borderId="10" xfId="28" applyNumberFormat="1" applyFont="1" applyFill="1" applyBorder="1" applyAlignment="1">
      <alignment vertical="center"/>
    </xf>
    <xf numFmtId="1" fontId="20" fillId="25" borderId="0" xfId="39" applyNumberFormat="1" applyFont="1" applyFill="1" applyBorder="1" applyAlignment="1">
      <alignment horizontal="center" wrapText="1"/>
    </xf>
    <xf numFmtId="37" fontId="29" fillId="28" borderId="11" xfId="28" applyNumberFormat="1" applyFont="1" applyFill="1" applyBorder="1" applyAlignment="1">
      <alignment vertical="center"/>
    </xf>
    <xf numFmtId="37" fontId="0" fillId="0" borderId="0" xfId="0" applyNumberFormat="1" applyFont="1"/>
    <xf numFmtId="164" fontId="0" fillId="0" borderId="0" xfId="0" applyNumberFormat="1" applyFont="1" applyFill="1"/>
    <xf numFmtId="164" fontId="29" fillId="29" borderId="17" xfId="28" applyNumberFormat="1" applyFont="1" applyFill="1" applyBorder="1" applyAlignment="1">
      <alignment horizontal="right" vertical="center" indent="2"/>
    </xf>
    <xf numFmtId="164" fontId="29" fillId="29" borderId="0" xfId="28" applyNumberFormat="1" applyFont="1" applyFill="1" applyBorder="1" applyAlignment="1">
      <alignment horizontal="center" vertical="top"/>
    </xf>
    <xf numFmtId="0" fontId="28" fillId="30" borderId="18" xfId="0" applyFont="1" applyFill="1" applyBorder="1" applyAlignment="1">
      <alignment vertical="center"/>
    </xf>
    <xf numFmtId="164" fontId="28" fillId="30" borderId="0" xfId="28" applyNumberFormat="1" applyFont="1" applyFill="1" applyBorder="1" applyAlignment="1">
      <alignment vertical="center"/>
    </xf>
    <xf numFmtId="164" fontId="28" fillId="30" borderId="0" xfId="28" applyNumberFormat="1" applyFont="1" applyFill="1"/>
    <xf numFmtId="0" fontId="28" fillId="30" borderId="19" xfId="0" applyFont="1" applyFill="1" applyBorder="1" applyAlignment="1">
      <alignment horizontal="left"/>
    </xf>
    <xf numFmtId="0" fontId="28" fillId="30" borderId="20" xfId="0" applyFont="1" applyFill="1" applyBorder="1" applyAlignment="1">
      <alignment horizontal="left"/>
    </xf>
    <xf numFmtId="0" fontId="28" fillId="30" borderId="16" xfId="0" applyFont="1" applyFill="1" applyBorder="1" applyAlignment="1">
      <alignment horizontal="left"/>
    </xf>
    <xf numFmtId="164" fontId="29" fillId="29" borderId="13" xfId="28" applyNumberFormat="1" applyFont="1" applyFill="1" applyBorder="1" applyAlignment="1">
      <alignment horizontal="right" vertical="center" indent="1"/>
    </xf>
    <xf numFmtId="0" fontId="1" fillId="0" borderId="0" xfId="49" applyFont="1" applyAlignment="1">
      <alignment horizontal="left"/>
    </xf>
    <xf numFmtId="1" fontId="1" fillId="0" borderId="0" xfId="49" applyNumberFormat="1" applyFont="1" applyAlignment="1">
      <alignment horizontal="left"/>
    </xf>
    <xf numFmtId="165" fontId="1" fillId="0" borderId="0" xfId="49" applyNumberFormat="1" applyFont="1" applyAlignment="1">
      <alignment horizontal="left"/>
    </xf>
    <xf numFmtId="0" fontId="39" fillId="29" borderId="0" xfId="0" applyFont="1" applyFill="1" applyBorder="1" applyAlignment="1">
      <alignment horizontal="center"/>
    </xf>
    <xf numFmtId="0" fontId="40" fillId="29" borderId="0" xfId="0" applyFont="1" applyFill="1" applyBorder="1" applyAlignment="1">
      <alignment horizontal="center" vertical="center"/>
    </xf>
    <xf numFmtId="164" fontId="29" fillId="29" borderId="0" xfId="28" applyNumberFormat="1" applyFont="1" applyFill="1" applyBorder="1" applyAlignment="1">
      <alignment horizontal="center" vertical="top" wrapText="1"/>
    </xf>
    <xf numFmtId="37" fontId="28" fillId="28" borderId="0" xfId="28" applyNumberFormat="1" applyFont="1" applyFill="1" applyBorder="1" applyAlignment="1">
      <alignment vertical="center"/>
    </xf>
    <xf numFmtId="37" fontId="29" fillId="28" borderId="0" xfId="28" applyNumberFormat="1" applyFont="1" applyFill="1" applyBorder="1" applyAlignment="1">
      <alignment vertical="center"/>
    </xf>
    <xf numFmtId="0" fontId="41" fillId="0" borderId="0" xfId="0" applyFont="1"/>
    <xf numFmtId="164" fontId="28" fillId="30" borderId="10" xfId="28" applyNumberFormat="1" applyFont="1" applyFill="1" applyBorder="1" applyAlignment="1">
      <alignment vertical="center"/>
    </xf>
    <xf numFmtId="164" fontId="28" fillId="30" borderId="10" xfId="28" applyNumberFormat="1" applyFont="1" applyFill="1" applyBorder="1" applyAlignment="1">
      <alignment horizontal="right" vertical="center"/>
    </xf>
    <xf numFmtId="0" fontId="28" fillId="29" borderId="0" xfId="0" applyFont="1" applyFill="1" applyBorder="1" applyAlignment="1"/>
    <xf numFmtId="164" fontId="39" fillId="29" borderId="23" xfId="28" applyNumberFormat="1" applyFont="1" applyFill="1" applyBorder="1" applyAlignment="1">
      <alignment horizontal="center" vertical="center" wrapText="1"/>
    </xf>
    <xf numFmtId="164" fontId="39" fillId="29" borderId="24" xfId="28" applyNumberFormat="1" applyFont="1" applyFill="1" applyBorder="1" applyAlignment="1">
      <alignment horizontal="center" vertical="center" wrapText="1"/>
    </xf>
    <xf numFmtId="164" fontId="39" fillId="29" borderId="25" xfId="28" applyNumberFormat="1" applyFont="1" applyFill="1" applyBorder="1" applyAlignment="1">
      <alignment horizontal="center" vertical="center" wrapText="1"/>
    </xf>
    <xf numFmtId="0" fontId="42" fillId="0" borderId="0" xfId="0" applyFont="1" applyFill="1"/>
    <xf numFmtId="0" fontId="0" fillId="0" borderId="0" xfId="0" applyFill="1" applyBorder="1"/>
    <xf numFmtId="164" fontId="45" fillId="0" borderId="0" xfId="0" applyNumberFormat="1" applyFont="1"/>
    <xf numFmtId="164" fontId="21" fillId="0" borderId="0" xfId="28" applyNumberFormat="1" applyFont="1" applyAlignment="1">
      <alignment horizontal="right"/>
    </xf>
    <xf numFmtId="0" fontId="45" fillId="0" borderId="0" xfId="0" applyFont="1"/>
    <xf numFmtId="0" fontId="37" fillId="29" borderId="0" xfId="0" applyFont="1" applyFill="1" applyBorder="1" applyAlignment="1">
      <alignment vertical="top" wrapText="1"/>
    </xf>
    <xf numFmtId="0" fontId="1" fillId="0" borderId="0" xfId="0" applyFont="1"/>
    <xf numFmtId="164" fontId="39" fillId="29" borderId="30" xfId="28" applyNumberFormat="1" applyFont="1" applyFill="1" applyBorder="1" applyAlignment="1">
      <alignment horizontal="center" vertical="center" wrapText="1"/>
    </xf>
    <xf numFmtId="0" fontId="20" fillId="0" borderId="0" xfId="0" applyFont="1" applyAlignment="1">
      <alignment horizontal="left"/>
    </xf>
    <xf numFmtId="1" fontId="20" fillId="0" borderId="0" xfId="0" applyNumberFormat="1" applyFont="1" applyAlignment="1">
      <alignment horizontal="left"/>
    </xf>
    <xf numFmtId="165" fontId="20" fillId="0" borderId="0" xfId="0" applyNumberFormat="1" applyFont="1" applyAlignment="1">
      <alignment horizontal="left"/>
    </xf>
    <xf numFmtId="164" fontId="29" fillId="29" borderId="10" xfId="28" applyNumberFormat="1" applyFont="1" applyFill="1" applyBorder="1" applyAlignment="1">
      <alignment horizontal="right" vertical="center" indent="2"/>
    </xf>
    <xf numFmtId="164" fontId="29" fillId="29" borderId="10" xfId="28" applyNumberFormat="1" applyFont="1" applyFill="1" applyBorder="1" applyAlignment="1">
      <alignment horizontal="right" vertical="center" indent="1"/>
    </xf>
    <xf numFmtId="164" fontId="29" fillId="29" borderId="10" xfId="28" quotePrefix="1" applyNumberFormat="1" applyFont="1" applyFill="1" applyBorder="1" applyAlignment="1">
      <alignment horizontal="right" vertical="center" indent="2"/>
    </xf>
    <xf numFmtId="164" fontId="29" fillId="29" borderId="12" xfId="28" applyNumberFormat="1" applyFont="1" applyFill="1" applyBorder="1" applyAlignment="1">
      <alignment horizontal="right" vertical="center" indent="2"/>
    </xf>
    <xf numFmtId="0" fontId="26" fillId="26" borderId="0" xfId="0" applyFont="1" applyFill="1" applyBorder="1"/>
    <xf numFmtId="168" fontId="29" fillId="28" borderId="0" xfId="28" applyNumberFormat="1" applyFont="1" applyFill="1" applyBorder="1" applyAlignment="1">
      <alignment horizontal="right" vertical="center"/>
    </xf>
    <xf numFmtId="164" fontId="0" fillId="0" borderId="0" xfId="0" applyNumberFormat="1" applyFont="1"/>
    <xf numFmtId="0" fontId="28" fillId="28" borderId="15" xfId="0" applyFont="1" applyFill="1" applyBorder="1" applyAlignment="1">
      <alignment horizontal="left"/>
    </xf>
    <xf numFmtId="164" fontId="28" fillId="30" borderId="21" xfId="28" applyNumberFormat="1" applyFont="1" applyFill="1" applyBorder="1" applyAlignment="1">
      <alignment horizontal="left" vertical="center"/>
    </xf>
    <xf numFmtId="164" fontId="28" fillId="30" borderId="22" xfId="28" applyNumberFormat="1" applyFont="1" applyFill="1" applyBorder="1" applyAlignment="1">
      <alignment horizontal="left" vertical="center"/>
    </xf>
    <xf numFmtId="164" fontId="28" fillId="30" borderId="20" xfId="28" applyNumberFormat="1" applyFont="1" applyFill="1" applyBorder="1" applyAlignment="1">
      <alignment horizontal="left" vertical="center"/>
    </xf>
    <xf numFmtId="164" fontId="28" fillId="30" borderId="16" xfId="28" applyNumberFormat="1" applyFont="1" applyFill="1" applyBorder="1" applyAlignment="1">
      <alignment horizontal="left" vertical="center"/>
    </xf>
    <xf numFmtId="0" fontId="28" fillId="30" borderId="12" xfId="0" applyFont="1" applyFill="1" applyBorder="1" applyAlignment="1">
      <alignment horizontal="left" vertical="center"/>
    </xf>
    <xf numFmtId="0" fontId="28" fillId="30" borderId="13" xfId="0" applyFont="1" applyFill="1" applyBorder="1" applyAlignment="1">
      <alignment horizontal="left" vertical="center"/>
    </xf>
    <xf numFmtId="0" fontId="28" fillId="30" borderId="21" xfId="0" applyFont="1" applyFill="1" applyBorder="1" applyAlignment="1">
      <alignment horizontal="left" vertical="center"/>
    </xf>
    <xf numFmtId="0" fontId="28" fillId="30" borderId="11" xfId="0" applyFont="1" applyFill="1" applyBorder="1" applyAlignment="1">
      <alignment horizontal="left" vertical="center"/>
    </xf>
    <xf numFmtId="0" fontId="28" fillId="30" borderId="22" xfId="0" applyFont="1" applyFill="1" applyBorder="1" applyAlignment="1">
      <alignment horizontal="left" vertical="center"/>
    </xf>
    <xf numFmtId="0" fontId="28" fillId="30" borderId="20" xfId="0" applyFont="1" applyFill="1" applyBorder="1" applyAlignment="1">
      <alignment horizontal="left"/>
    </xf>
    <xf numFmtId="0" fontId="28" fillId="30" borderId="15" xfId="0" applyFont="1" applyFill="1" applyBorder="1" applyAlignment="1">
      <alignment horizontal="left"/>
    </xf>
    <xf numFmtId="0" fontId="28" fillId="30" borderId="16" xfId="0" applyFont="1" applyFill="1" applyBorder="1" applyAlignment="1">
      <alignment horizontal="left"/>
    </xf>
    <xf numFmtId="164" fontId="28" fillId="30" borderId="18" xfId="28" applyNumberFormat="1" applyFont="1" applyFill="1" applyBorder="1" applyAlignment="1">
      <alignment horizontal="right" vertical="center"/>
    </xf>
    <xf numFmtId="164" fontId="28" fillId="30" borderId="19" xfId="28" applyNumberFormat="1" applyFont="1" applyFill="1" applyBorder="1" applyAlignment="1">
      <alignment horizontal="right" vertical="center"/>
    </xf>
    <xf numFmtId="49" fontId="28" fillId="30" borderId="12" xfId="28" applyNumberFormat="1" applyFont="1" applyFill="1" applyBorder="1" applyAlignment="1">
      <alignment horizontal="left" vertical="center" wrapText="1"/>
    </xf>
    <xf numFmtId="49" fontId="28" fillId="30" borderId="14" xfId="28" applyNumberFormat="1" applyFont="1" applyFill="1" applyBorder="1" applyAlignment="1">
      <alignment horizontal="left" vertical="center" wrapText="1"/>
    </xf>
    <xf numFmtId="38" fontId="29" fillId="30" borderId="10" xfId="28" applyNumberFormat="1" applyFont="1" applyFill="1" applyBorder="1" applyAlignment="1">
      <alignment horizontal="right" vertical="center"/>
    </xf>
    <xf numFmtId="0" fontId="29" fillId="29" borderId="12" xfId="0" applyFont="1" applyFill="1" applyBorder="1" applyAlignment="1">
      <alignment horizontal="left" vertical="center" wrapText="1"/>
    </xf>
    <xf numFmtId="0" fontId="29" fillId="29" borderId="14" xfId="0" applyFont="1" applyFill="1" applyBorder="1" applyAlignment="1">
      <alignment horizontal="left" vertical="center" wrapText="1"/>
    </xf>
    <xf numFmtId="49" fontId="29" fillId="29" borderId="12" xfId="28" applyNumberFormat="1" applyFont="1" applyFill="1" applyBorder="1" applyAlignment="1">
      <alignment horizontal="left" vertical="center" wrapText="1"/>
    </xf>
    <xf numFmtId="49" fontId="29" fillId="29" borderId="14" xfId="28" applyNumberFormat="1" applyFont="1" applyFill="1" applyBorder="1" applyAlignment="1">
      <alignment horizontal="left" vertical="center" wrapText="1"/>
    </xf>
    <xf numFmtId="0" fontId="29" fillId="28" borderId="12" xfId="0" applyFont="1" applyFill="1" applyBorder="1" applyAlignment="1">
      <alignment horizontal="left" vertical="center"/>
    </xf>
    <xf numFmtId="0" fontId="29" fillId="28" borderId="14" xfId="0" applyFont="1" applyFill="1" applyBorder="1" applyAlignment="1">
      <alignment horizontal="left" vertical="center"/>
    </xf>
    <xf numFmtId="0" fontId="28" fillId="28" borderId="12" xfId="0" applyFont="1" applyFill="1" applyBorder="1" applyAlignment="1">
      <alignment horizontal="left" vertical="center"/>
    </xf>
    <xf numFmtId="0" fontId="28" fillId="28" borderId="14" xfId="0" applyFont="1" applyFill="1" applyBorder="1" applyAlignment="1">
      <alignment horizontal="left" vertical="center"/>
    </xf>
    <xf numFmtId="0" fontId="29" fillId="29" borderId="12" xfId="0" applyFont="1" applyFill="1" applyBorder="1" applyAlignment="1">
      <alignment horizontal="left" vertical="center"/>
    </xf>
    <xf numFmtId="0" fontId="29" fillId="29" borderId="13" xfId="0" applyFont="1" applyFill="1" applyBorder="1" applyAlignment="1">
      <alignment horizontal="left" vertical="center"/>
    </xf>
    <xf numFmtId="0" fontId="35" fillId="30" borderId="0" xfId="0" applyFont="1" applyFill="1" applyAlignment="1">
      <alignment horizontal="center" vertical="top" wrapText="1"/>
    </xf>
    <xf numFmtId="0" fontId="35" fillId="30" borderId="0" xfId="0" applyFont="1" applyFill="1" applyAlignment="1">
      <alignment horizontal="center" vertical="top"/>
    </xf>
    <xf numFmtId="0" fontId="29" fillId="28" borderId="0" xfId="0" applyFont="1" applyFill="1" applyBorder="1" applyAlignment="1">
      <alignment horizontal="left" vertical="center" wrapText="1"/>
    </xf>
    <xf numFmtId="0" fontId="39" fillId="29" borderId="10" xfId="0" applyFont="1" applyFill="1" applyBorder="1" applyAlignment="1">
      <alignment horizontal="left" vertical="center"/>
    </xf>
    <xf numFmtId="0" fontId="39" fillId="29" borderId="19" xfId="0" applyFont="1" applyFill="1" applyBorder="1" applyAlignment="1">
      <alignment horizontal="left" vertical="center"/>
    </xf>
    <xf numFmtId="0" fontId="39" fillId="29" borderId="12" xfId="0" applyFont="1" applyFill="1" applyBorder="1" applyAlignment="1">
      <alignment horizontal="center" vertical="center"/>
    </xf>
    <xf numFmtId="0" fontId="39" fillId="29" borderId="14" xfId="0" applyFont="1" applyFill="1" applyBorder="1" applyAlignment="1">
      <alignment horizontal="center" vertical="center"/>
    </xf>
    <xf numFmtId="0" fontId="37" fillId="29" borderId="28" xfId="0" applyFont="1" applyFill="1" applyBorder="1" applyAlignment="1">
      <alignment horizontal="center" vertical="top" wrapText="1"/>
    </xf>
    <xf numFmtId="0" fontId="38" fillId="27" borderId="0" xfId="0" applyFont="1" applyFill="1" applyAlignment="1">
      <alignment horizontal="center"/>
    </xf>
    <xf numFmtId="0" fontId="37" fillId="0" borderId="0" xfId="0" applyFont="1" applyAlignment="1">
      <alignment horizontal="center" vertical="center"/>
    </xf>
    <xf numFmtId="0" fontId="33" fillId="28" borderId="0" xfId="0" applyFont="1" applyFill="1" applyBorder="1" applyAlignment="1">
      <alignment vertical="center"/>
    </xf>
    <xf numFmtId="0" fontId="29" fillId="28" borderId="10" xfId="0" applyFont="1" applyFill="1" applyBorder="1" applyAlignment="1">
      <alignment horizontal="left" vertical="center" wrapText="1"/>
    </xf>
    <xf numFmtId="0" fontId="28" fillId="30" borderId="14" xfId="0" applyFont="1" applyFill="1" applyBorder="1" applyAlignment="1">
      <alignment horizontal="left" vertical="center"/>
    </xf>
    <xf numFmtId="49" fontId="28" fillId="30" borderId="10" xfId="28" applyNumberFormat="1" applyFont="1" applyFill="1" applyBorder="1" applyAlignment="1">
      <alignment horizontal="left" vertical="center" wrapText="1"/>
    </xf>
    <xf numFmtId="164" fontId="28" fillId="30" borderId="10" xfId="28" applyNumberFormat="1" applyFont="1" applyFill="1" applyBorder="1" applyAlignment="1">
      <alignment horizontal="left" vertical="center"/>
    </xf>
    <xf numFmtId="0" fontId="28" fillId="30" borderId="19" xfId="0" applyFont="1" applyFill="1" applyBorder="1" applyAlignment="1">
      <alignment horizontal="left"/>
    </xf>
    <xf numFmtId="0" fontId="29" fillId="29" borderId="14" xfId="0" applyFont="1" applyFill="1" applyBorder="1" applyAlignment="1">
      <alignment horizontal="left" vertical="center"/>
    </xf>
    <xf numFmtId="49" fontId="29" fillId="29" borderId="13" xfId="28" applyNumberFormat="1" applyFont="1" applyFill="1" applyBorder="1" applyAlignment="1">
      <alignment horizontal="left" vertical="center" wrapText="1"/>
    </xf>
    <xf numFmtId="49" fontId="29" fillId="29" borderId="10" xfId="28" applyNumberFormat="1" applyFont="1" applyFill="1" applyBorder="1" applyAlignment="1">
      <alignment horizontal="left" vertical="center" wrapText="1"/>
    </xf>
    <xf numFmtId="0" fontId="30" fillId="29" borderId="10" xfId="0" applyFont="1" applyFill="1" applyBorder="1" applyAlignment="1">
      <alignment horizontal="left" vertical="center"/>
    </xf>
    <xf numFmtId="0" fontId="30" fillId="29" borderId="19" xfId="0" applyFont="1" applyFill="1" applyBorder="1" applyAlignment="1">
      <alignment horizontal="left" vertical="center"/>
    </xf>
    <xf numFmtId="0" fontId="30" fillId="29" borderId="12" xfId="0" applyFont="1" applyFill="1" applyBorder="1" applyAlignment="1">
      <alignment horizontal="center" vertical="center"/>
    </xf>
    <xf numFmtId="0" fontId="30" fillId="29" borderId="13" xfId="0" applyFont="1" applyFill="1" applyBorder="1" applyAlignment="1">
      <alignment horizontal="center" vertical="center"/>
    </xf>
    <xf numFmtId="0" fontId="30" fillId="29" borderId="14" xfId="0" applyFont="1" applyFill="1" applyBorder="1" applyAlignment="1">
      <alignment horizontal="center" vertical="center"/>
    </xf>
    <xf numFmtId="0" fontId="43" fillId="27" borderId="0" xfId="0" applyFont="1" applyFill="1" applyAlignment="1">
      <alignment horizontal="center"/>
    </xf>
    <xf numFmtId="0" fontId="44" fillId="0" borderId="0" xfId="0" applyFont="1" applyBorder="1" applyAlignment="1">
      <alignment horizontal="center" vertical="center" wrapText="1"/>
    </xf>
    <xf numFmtId="0" fontId="44" fillId="0" borderId="0" xfId="0" applyFont="1" applyBorder="1" applyAlignment="1">
      <alignment horizontal="center" vertical="center"/>
    </xf>
    <xf numFmtId="164" fontId="39" fillId="29" borderId="15" xfId="28" applyNumberFormat="1" applyFont="1" applyFill="1" applyBorder="1" applyAlignment="1">
      <alignment horizontal="center" vertical="center" wrapText="1"/>
    </xf>
    <xf numFmtId="164" fontId="39" fillId="29" borderId="26" xfId="28" applyNumberFormat="1" applyFont="1" applyFill="1" applyBorder="1" applyAlignment="1">
      <alignment horizontal="center" vertical="center" wrapText="1"/>
    </xf>
    <xf numFmtId="164" fontId="39" fillId="29" borderId="27" xfId="28" applyNumberFormat="1" applyFont="1" applyFill="1" applyBorder="1" applyAlignment="1">
      <alignment horizontal="center" vertical="center" wrapText="1"/>
    </xf>
    <xf numFmtId="164" fontId="39" fillId="29" borderId="19" xfId="28" applyNumberFormat="1" applyFont="1" applyFill="1" applyBorder="1" applyAlignment="1">
      <alignment horizontal="center" vertical="center" wrapText="1"/>
    </xf>
    <xf numFmtId="164" fontId="39" fillId="29" borderId="20" xfId="28" applyNumberFormat="1" applyFont="1" applyFill="1" applyBorder="1" applyAlignment="1">
      <alignment horizontal="center" vertical="center" wrapText="1"/>
    </xf>
    <xf numFmtId="0" fontId="1" fillId="0" borderId="0" xfId="49" applyFont="1" applyAlignment="1">
      <alignment horizontal="left" vertical="center"/>
    </xf>
    <xf numFmtId="0" fontId="1" fillId="0" borderId="0" xfId="49" applyFont="1" applyAlignment="1">
      <alignment horizontal="left" vertical="center" wrapText="1"/>
    </xf>
    <xf numFmtId="0" fontId="26" fillId="27" borderId="0" xfId="0" applyFont="1" applyFill="1" applyAlignment="1">
      <alignment horizontal="center"/>
    </xf>
  </cellXfs>
  <cellStyles count="78">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28" builtinId="3"/>
    <cellStyle name="Comma 2" xfId="29" xr:uid="{00000000-0005-0000-0000-00001C000000}"/>
    <cellStyle name="Comma 3" xfId="62" xr:uid="{00000000-0005-0000-0000-00001D000000}"/>
    <cellStyle name="Comma 3 2" xfId="76" xr:uid="{00000000-0005-0000-0000-00001E000000}"/>
    <cellStyle name="Comma 4" xfId="52" xr:uid="{00000000-0005-0000-0000-00001F000000}"/>
    <cellStyle name="Explanatory Text 2" xfId="30" xr:uid="{00000000-0005-0000-0000-000020000000}"/>
    <cellStyle name="Good 2" xfId="31" xr:uid="{00000000-0005-0000-0000-000021000000}"/>
    <cellStyle name="Good 3" xfId="68" xr:uid="{00000000-0005-0000-0000-000022000000}"/>
    <cellStyle name="Heading 1 2" xfId="32" xr:uid="{00000000-0005-0000-0000-000023000000}"/>
    <cellStyle name="Heading 2 2" xfId="33" xr:uid="{00000000-0005-0000-0000-000024000000}"/>
    <cellStyle name="Heading 3 2" xfId="34" xr:uid="{00000000-0005-0000-0000-000025000000}"/>
    <cellStyle name="Heading 4 2" xfId="35" xr:uid="{00000000-0005-0000-0000-000026000000}"/>
    <cellStyle name="Input 2" xfId="36" xr:uid="{00000000-0005-0000-0000-000027000000}"/>
    <cellStyle name="Input 2 2" xfId="64" xr:uid="{00000000-0005-0000-0000-000028000000}"/>
    <cellStyle name="Input 3" xfId="53" xr:uid="{00000000-0005-0000-0000-000029000000}"/>
    <cellStyle name="Linked Cell 2" xfId="37" xr:uid="{00000000-0005-0000-0000-00002A000000}"/>
    <cellStyle name="Neutral 2" xfId="38" xr:uid="{00000000-0005-0000-0000-00002B000000}"/>
    <cellStyle name="Neutral 2 2" xfId="63" xr:uid="{00000000-0005-0000-0000-00002C000000}"/>
    <cellStyle name="Neutral 3" xfId="54" xr:uid="{00000000-0005-0000-0000-00002D000000}"/>
    <cellStyle name="Normal" xfId="0" builtinId="0"/>
    <cellStyle name="Normal 10" xfId="55" xr:uid="{00000000-0005-0000-0000-00002F000000}"/>
    <cellStyle name="Normal 2" xfId="39" xr:uid="{00000000-0005-0000-0000-000030000000}"/>
    <cellStyle name="Normal 2 2" xfId="66" xr:uid="{00000000-0005-0000-0000-000031000000}"/>
    <cellStyle name="Normal 3" xfId="48" xr:uid="{00000000-0005-0000-0000-000032000000}"/>
    <cellStyle name="Normal 3 2" xfId="65" xr:uid="{00000000-0005-0000-0000-000033000000}"/>
    <cellStyle name="Normal 3 2 2" xfId="77" xr:uid="{00000000-0005-0000-0000-000034000000}"/>
    <cellStyle name="Normal 3 3" xfId="56" xr:uid="{00000000-0005-0000-0000-000035000000}"/>
    <cellStyle name="Normal 3 4" xfId="69" xr:uid="{00000000-0005-0000-0000-000036000000}"/>
    <cellStyle name="Normal 3 5" xfId="51" xr:uid="{00000000-0005-0000-0000-000037000000}"/>
    <cellStyle name="Normal 4" xfId="57" xr:uid="{00000000-0005-0000-0000-000038000000}"/>
    <cellStyle name="Normal 4 2" xfId="71" xr:uid="{00000000-0005-0000-0000-000039000000}"/>
    <cellStyle name="Normal 5" xfId="58" xr:uid="{00000000-0005-0000-0000-00003A000000}"/>
    <cellStyle name="Normal 5 2" xfId="72" xr:uid="{00000000-0005-0000-0000-00003B000000}"/>
    <cellStyle name="Normal 6" xfId="49" xr:uid="{00000000-0005-0000-0000-00003C000000}"/>
    <cellStyle name="Normal 6 2" xfId="74" xr:uid="{00000000-0005-0000-0000-00003D000000}"/>
    <cellStyle name="Normal 7" xfId="50" xr:uid="{00000000-0005-0000-0000-00003E000000}"/>
    <cellStyle name="Normal 7 2" xfId="70" xr:uid="{00000000-0005-0000-0000-00003F000000}"/>
    <cellStyle name="Normal 8" xfId="67" xr:uid="{00000000-0005-0000-0000-000040000000}"/>
    <cellStyle name="Normal_SUMMER" xfId="40" xr:uid="{00000000-0005-0000-0000-000041000000}"/>
    <cellStyle name="Note 2" xfId="41" xr:uid="{00000000-0005-0000-0000-000042000000}"/>
    <cellStyle name="Output 2" xfId="42" xr:uid="{00000000-0005-0000-0000-000043000000}"/>
    <cellStyle name="Percent" xfId="47" builtinId="5"/>
    <cellStyle name="Percent 2" xfId="43" xr:uid="{00000000-0005-0000-0000-000045000000}"/>
    <cellStyle name="Percent 2 2" xfId="73" xr:uid="{00000000-0005-0000-0000-000046000000}"/>
    <cellStyle name="Percent 2 3" xfId="60" xr:uid="{00000000-0005-0000-0000-000047000000}"/>
    <cellStyle name="Percent 3" xfId="61" xr:uid="{00000000-0005-0000-0000-000048000000}"/>
    <cellStyle name="Percent 3 2" xfId="75" xr:uid="{00000000-0005-0000-0000-000049000000}"/>
    <cellStyle name="Percent 4" xfId="59" xr:uid="{00000000-0005-0000-0000-00004A000000}"/>
    <cellStyle name="Title 2" xfId="44" xr:uid="{00000000-0005-0000-0000-00004B000000}"/>
    <cellStyle name="Total 2" xfId="45" xr:uid="{00000000-0005-0000-0000-00004C000000}"/>
    <cellStyle name="Warning Text 2" xfId="46" xr:uid="{00000000-0005-0000-0000-00004D000000}"/>
  </cellStyles>
  <dxfs count="0"/>
  <tableStyles count="0" defaultTableStyle="TableStyleMedium9" defaultPivotStyle="PivotStyleLight16"/>
  <colors>
    <mruColors>
      <color rgb="FF5B6770"/>
      <color rgb="FFFFEC99"/>
      <color rgb="FFFFE366"/>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9526</xdr:colOff>
      <xdr:row>1</xdr:row>
      <xdr:rowOff>19048</xdr:rowOff>
    </xdr:from>
    <xdr:to>
      <xdr:col>10</xdr:col>
      <xdr:colOff>590550</xdr:colOff>
      <xdr:row>38</xdr:row>
      <xdr:rowOff>133350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47651" y="209548"/>
          <a:ext cx="6067424" cy="727710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Final</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Seasonal Assessment of Resource Adequacy for the ERCOT Region (SARA)</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Fall 2021</a:t>
          </a:r>
        </a:p>
        <a:p>
          <a:pPr algn="ctr">
            <a:lnSpc>
              <a:spcPts val="1300"/>
            </a:lnSpc>
          </a:pPr>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pPr>
            <a:lnSpc>
              <a:spcPts val="1300"/>
            </a:lnSpc>
          </a:pPr>
          <a:r>
            <a:rPr lang="en-US" sz="1200">
              <a:effectLst/>
              <a:latin typeface="Arial" panose="020B0604020202020204" pitchFamily="34" charset="0"/>
              <a:cs typeface="Arial" panose="020B0604020202020204" pitchFamily="34" charset="0"/>
            </a:rPr>
            <a:t> </a:t>
          </a:r>
        </a:p>
        <a:p>
          <a:pPr>
            <a:lnSpc>
              <a:spcPts val="1300"/>
            </a:lnSpc>
          </a:pPr>
          <a:r>
            <a:rPr lang="en-US" sz="1200" b="1">
              <a:solidFill>
                <a:schemeClr val="tx1"/>
              </a:solidFill>
              <a:effectLst/>
              <a:latin typeface="Arial" panose="020B0604020202020204" pitchFamily="34" charset="0"/>
              <a:ea typeface="+mn-ea"/>
              <a:cs typeface="Arial" panose="020B0604020202020204" pitchFamily="34" charset="0"/>
            </a:rPr>
            <a:t>SUMMARY</a:t>
          </a:r>
        </a:p>
        <a:p>
          <a:endParaRPr lang="en-US" sz="1200">
            <a:effectLst/>
            <a:latin typeface="Arial" panose="020B0604020202020204" pitchFamily="34" charset="0"/>
            <a:cs typeface="Arial" panose="020B0604020202020204" pitchFamily="34" charset="0"/>
          </a:endParaRPr>
        </a:p>
        <a:p>
          <a:pPr eaLnBrk="1" fontAlgn="auto" latinLnBrk="0" hangingPunct="1"/>
          <a:r>
            <a:rPr lang="en-US" sz="1200" b="0" i="0" baseline="0">
              <a:solidFill>
                <a:sysClr val="windowText" lastClr="000000"/>
              </a:solidFill>
              <a:effectLst/>
              <a:latin typeface="Arial" panose="020B0604020202020204" pitchFamily="34" charset="0"/>
              <a:ea typeface="+mn-ea"/>
              <a:cs typeface="Arial" panose="020B0604020202020204" pitchFamily="34" charset="0"/>
            </a:rPr>
            <a:t>The ERCOT region is expected to have sufficient installed generating capacity to serve peak demands in the upcoming fall season, October – November 2021, under normal system conditions and several of the capacity reserve risk scenarios examined.</a:t>
          </a:r>
        </a:p>
        <a:p>
          <a:pPr eaLnBrk="1" fontAlgn="auto" latinLnBrk="0" hangingPunct="1"/>
          <a:endParaRPr lang="en-US" sz="1200" b="0" i="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i="0" baseline="0">
              <a:solidFill>
                <a:sysClr val="windowText" lastClr="000000"/>
              </a:solidFill>
              <a:effectLst/>
              <a:latin typeface="Arial" panose="020B0604020202020204" pitchFamily="34" charset="0"/>
              <a:ea typeface="+mn-ea"/>
              <a:cs typeface="Arial" panose="020B0604020202020204" pitchFamily="34" charset="0"/>
            </a:rPr>
            <a:t>Based on expected fall peak weather conditions, the preliminary fall SARA anticipates a seasonal peak demand of 62,662 MW, which is unchanged from the preliminary SARA released on May 6th. This demand forecast has been adjusted downward by 120 MW to account for the load reduction impact of incremental forecasted rooftop solar capacity.</a:t>
          </a:r>
        </a:p>
        <a:p>
          <a:endParaRPr lang="en-US" sz="1200" b="0" i="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i="0" baseline="0">
              <a:solidFill>
                <a:sysClr val="windowText" lastClr="000000"/>
              </a:solidFill>
              <a:effectLst/>
              <a:latin typeface="Arial" panose="020B0604020202020204" pitchFamily="34" charset="0"/>
              <a:ea typeface="+mn-ea"/>
              <a:cs typeface="Arial" panose="020B0604020202020204" pitchFamily="34" charset="0"/>
            </a:rPr>
            <a:t>ERCOT is projecting a decrease in reserve capacity of 868 MW since the release of the preliminary fall SARA in May, based on data provided by resource owners and developers. The decrease is mostly due to an extended outage for a coal unit. Planned resource capacity totaling 5,277 MW is expected to be available to meet the fall peak demand. The planned projects are comprised of gas-fired units, wind and utility-scale solar.</a:t>
          </a:r>
          <a:r>
            <a:rPr lang="en-US" sz="1200">
              <a:solidFill>
                <a:sysClr val="windowText" lastClr="000000"/>
              </a:solidFill>
              <a:effectLst/>
              <a:latin typeface="Arial" panose="020B0604020202020204" pitchFamily="34" charset="0"/>
              <a:ea typeface="+mn-ea"/>
              <a:cs typeface="Arial" panose="020B0604020202020204" pitchFamily="34" charset="0"/>
            </a:rPr>
            <a:t> Another 644</a:t>
          </a:r>
          <a:r>
            <a:rPr lang="en-US" sz="1200" baseline="0">
              <a:solidFill>
                <a:sysClr val="windowText" lastClr="000000"/>
              </a:solidFill>
              <a:effectLst/>
              <a:latin typeface="Arial" panose="020B0604020202020204" pitchFamily="34" charset="0"/>
              <a:ea typeface="+mn-ea"/>
              <a:cs typeface="Arial" panose="020B0604020202020204" pitchFamily="34" charset="0"/>
            </a:rPr>
            <a:t> MW of battery energy storage capacity is also expected to be available, although this capacity is currently assumed to provide Ancillary Services rather than sustained capacity for meeting system peak loads.</a:t>
          </a:r>
        </a:p>
        <a:p>
          <a:endParaRPr lang="en-US" sz="1200">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r>
            <a:rPr lang="en-US" sz="1200" b="0" i="0" baseline="0">
              <a:solidFill>
                <a:sysClr val="windowText" lastClr="000000"/>
              </a:solidFill>
              <a:effectLst/>
              <a:latin typeface="Arial" panose="020B0604020202020204" pitchFamily="34" charset="0"/>
              <a:ea typeface="+mn-ea"/>
              <a:cs typeface="Arial" panose="020B0604020202020204" pitchFamily="34" charset="0"/>
            </a:rPr>
            <a:t>The report includes a thermal outage forecast of 14,774 MW based on historical outage data from the past three fall seasons (starting with 2018). Due to a change in categorizing a type of outage called an Unavoidable Extension, unplanned outages (previously called forced outages) increased while planned outages (previously called maintenance outages) decreased by a like amount. This change resulted in greater unplanned outage amounts for the high and extreme unplanned outage cases. The Background tab now includes more outage accounting information as well as details regarding the change in categorizing Unavoidable Extension outages.</a:t>
          </a:r>
        </a:p>
        <a:p>
          <a:pPr eaLnBrk="1" fontAlgn="auto" latinLnBrk="0" hangingPunct="1"/>
          <a:endParaRPr lang="en-US" sz="1200" b="0" i="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US" sz="1200" b="0" i="0" baseline="0">
              <a:solidFill>
                <a:sysClr val="windowText" lastClr="000000"/>
              </a:solidFill>
              <a:effectLst/>
              <a:latin typeface="Arial" panose="020B0604020202020204" pitchFamily="34" charset="0"/>
              <a:ea typeface="+mn-ea"/>
              <a:cs typeface="Arial" panose="020B0604020202020204" pitchFamily="34" charset="0"/>
            </a:rPr>
            <a:t>Starting with this SARA report, ERCOT expanded the low wind output scenario adjustment to include low solar output as well. Similar to the preliminary fall SARA report, the final fall SARA includes a tab that provides a set of extreme scenarios. These extreme scenarios assume that multiple severe system conditions occur simultaneously, resulting in very low probability, high impact system outcomes.</a:t>
          </a:r>
          <a:endParaRPr lang="en-US" sz="1200">
            <a:solidFill>
              <a:sysClr val="windowText" lastClr="000000"/>
            </a:solidFill>
            <a:effectLst/>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1</xdr:row>
      <xdr:rowOff>33521</xdr:rowOff>
    </xdr:from>
    <xdr:to>
      <xdr:col>13</xdr:col>
      <xdr:colOff>590551</xdr:colOff>
      <xdr:row>71</xdr:row>
      <xdr:rowOff>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35033" y="219073"/>
          <a:ext cx="7864187" cy="129551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b="1" u="sng">
              <a:effectLst/>
              <a:latin typeface="Arial" panose="020B0604020202020204" pitchFamily="34" charset="0"/>
              <a:cs typeface="Arial" panose="020B0604020202020204" pitchFamily="34" charset="0"/>
            </a:rPr>
            <a:t>Background</a:t>
          </a:r>
          <a:endParaRPr lang="en-US" sz="1200">
            <a:effectLst/>
            <a:latin typeface="Arial" panose="020B0604020202020204" pitchFamily="34" charset="0"/>
            <a:cs typeface="Arial" panose="020B0604020202020204" pitchFamily="34" charset="0"/>
          </a:endParaRPr>
        </a:p>
        <a:p>
          <a:r>
            <a:rPr lang="en-US" sz="1200">
              <a:effectLst/>
              <a:latin typeface="Arial" panose="020B0604020202020204" pitchFamily="34" charset="0"/>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Seasonal Assessment of Resource Adequacy (SARA) report is a deterministic approach to considering the impact of potential variables that may affect the sufficiency of installed resources to meet the peak electrical demand on the ERCOT System during a particular season.</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The standard approach to assessing resource adequacy for one or more years into the future is to account for projected load and resources on a normalized basis and to require sufficient reserves (resources in excess of peak demand, on this normalized basis) to cover the uncertainty in peak demand and resource availability to meet a probabilistic</a:t>
          </a:r>
          <a:r>
            <a:rPr lang="en-US" sz="1200" baseline="0">
              <a:solidFill>
                <a:schemeClr val="dk1"/>
              </a:solidFill>
              <a:effectLst/>
              <a:latin typeface="Arial" panose="020B0604020202020204" pitchFamily="34" charset="0"/>
              <a:ea typeface="+mn-ea"/>
              <a:cs typeface="Arial" panose="020B0604020202020204" pitchFamily="34" charset="0"/>
            </a:rPr>
            <a:t> reliability standard</a:t>
          </a:r>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For seasonal assessments that look ahead less than a year, specific information may be available (such as seasonal climate forecasts or anticipated common-mode events such as a system-wide heat wave) which can be used to consider the range of resource adequacy in a more deterministic manner.</a:t>
          </a:r>
        </a:p>
        <a:p>
          <a:endParaRPr lang="en-US" sz="1200">
            <a:effectLst/>
            <a:latin typeface="Arial" panose="020B0604020202020204" pitchFamily="34" charset="0"/>
            <a:cs typeface="Arial" panose="020B0604020202020204" pitchFamily="34" charset="0"/>
          </a:endParaRPr>
        </a:p>
        <a:p>
          <a:pPr eaLnBrk="1" fontAlgn="auto" latinLnBrk="0" hangingPunct="1"/>
          <a:r>
            <a:rPr lang="en-US" sz="1200">
              <a:solidFill>
                <a:schemeClr val="dk1"/>
              </a:solidFill>
              <a:effectLst/>
              <a:latin typeface="Arial" panose="020B0604020202020204" pitchFamily="34" charset="0"/>
              <a:ea typeface="+mn-ea"/>
              <a:cs typeface="Arial" panose="020B0604020202020204" pitchFamily="34" charset="0"/>
            </a:rPr>
            <a:t>The SARA report focuses on the availability of sufficient operating reserves to avoid emergency actions such as deployment of voluntary load reduction resources. It uses an operating reserve thresholds of 2,300 and 1,000 MW to indicate the risk that an Energy Emergency Alert Level 1 (EEA1) and Level 3 (EEA3) may be triggered during the time of the forecasted seasonal peak load. These threshold levels are intended to be roughly analogous to the 2,300 and 1,000 MW Physical Responsive Capability (PRC) thresholds for EEA1 and EEA3 with</a:t>
          </a:r>
          <a:r>
            <a:rPr lang="en-US" sz="1200" baseline="0">
              <a:solidFill>
                <a:schemeClr val="dk1"/>
              </a:solidFill>
              <a:effectLst/>
              <a:latin typeface="Arial" panose="020B0604020202020204" pitchFamily="34" charset="0"/>
              <a:ea typeface="+mn-ea"/>
              <a:cs typeface="Arial" panose="020B0604020202020204" pitchFamily="34" charset="0"/>
            </a:rPr>
            <a:t> Load Shed, respectively</a:t>
          </a:r>
          <a:r>
            <a:rPr lang="en-US" sz="1200">
              <a:solidFill>
                <a:schemeClr val="dk1"/>
              </a:solidFill>
              <a:effectLst/>
              <a:latin typeface="Arial" panose="020B0604020202020204" pitchFamily="34" charset="0"/>
              <a:ea typeface="+mn-ea"/>
              <a:cs typeface="Arial" panose="020B0604020202020204" pitchFamily="34" charset="0"/>
            </a:rPr>
            <a:t>. However, PRC is a real-time capability measure for Resources that can quickly respond to system disturbances. In contrast, the SARA operating reserve reflects additional capability assumed to be available before energy emergency procedures are initiated, such as from Resources qualified to provide non-spinning reserves. Additionally, the amount of operating reserves available may increase relative to what is included in the SARA report due to the market responding to wholesale market price increases and anticipated capacity scarcity conditions. Given these considerations, ERCOT believes that the 2,300 and 1,000 MW reserve capacity thresholds are reasonable indicators for the risk of Energy Emergency Alerts given the uncertainties in predicting system conditions months in advance.</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The SARA report is intended to illustrate the range of resource adequacy outcomes that might occur. It serves as a situational awareness tool for ERCOT operational planning purposes,</a:t>
          </a:r>
          <a:r>
            <a:rPr lang="en-US" sz="1200" baseline="0">
              <a:solidFill>
                <a:schemeClr val="dk1"/>
              </a:solidFill>
              <a:effectLst/>
              <a:latin typeface="Arial" panose="020B0604020202020204" pitchFamily="34" charset="0"/>
              <a:ea typeface="+mn-ea"/>
              <a:cs typeface="Arial" panose="020B0604020202020204" pitchFamily="34" charset="0"/>
            </a:rPr>
            <a:t> and </a:t>
          </a:r>
          <a:r>
            <a:rPr lang="en-US" sz="1200">
              <a:solidFill>
                <a:schemeClr val="dk1"/>
              </a:solidFill>
              <a:effectLst/>
              <a:latin typeface="Arial" panose="020B0604020202020204" pitchFamily="34" charset="0"/>
              <a:ea typeface="+mn-ea"/>
              <a:cs typeface="Arial" panose="020B0604020202020204" pitchFamily="34" charset="0"/>
            </a:rPr>
            <a:t>helps fulfill the "extreme weather" resource adequacy</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assessment requirement per Public Utility Commission of Texas rule 25.362(i)(2)(H). In addition </a:t>
          </a:r>
          <a:r>
            <a:rPr lang="en-US" sz="1200" baseline="0">
              <a:solidFill>
                <a:schemeClr val="dk1"/>
              </a:solidFill>
              <a:effectLst/>
              <a:latin typeface="Arial" panose="020B0604020202020204" pitchFamily="34" charset="0"/>
              <a:ea typeface="+mn-ea"/>
              <a:cs typeface="Arial" panose="020B0604020202020204" pitchFamily="34" charset="0"/>
            </a:rPr>
            <a:t>to a base scenario, s</a:t>
          </a:r>
          <a:r>
            <a:rPr lang="en-US" sz="1200">
              <a:solidFill>
                <a:schemeClr val="dk1"/>
              </a:solidFill>
              <a:effectLst/>
              <a:latin typeface="Arial" panose="020B0604020202020204" pitchFamily="34" charset="0"/>
              <a:ea typeface="+mn-ea"/>
              <a:cs typeface="Arial" panose="020B0604020202020204" pitchFamily="34" charset="0"/>
            </a:rPr>
            <a:t>everal other scenarios are developed by varying the value of load forecast and resource availability parameters. The variation in these parameters is based on historic ranges of the parameter values or known changes expected in the near-term.</a:t>
          </a:r>
        </a:p>
        <a:p>
          <a:endParaRPr lang="en-US" sz="1200">
            <a:solidFill>
              <a:schemeClr val="dk1"/>
            </a:solidFill>
            <a:effectLst/>
            <a:latin typeface="Arial" panose="020B0604020202020204" pitchFamily="34" charset="0"/>
            <a:ea typeface="+mn-ea"/>
            <a:cs typeface="Arial" panose="020B0604020202020204" pitchFamily="34" charset="0"/>
          </a:endParaRPr>
        </a:p>
        <a:p>
          <a:r>
            <a:rPr lang="en-US" sz="1200" b="1" u="sng">
              <a:effectLst/>
              <a:latin typeface="Arial" panose="020B0604020202020204" pitchFamily="34" charset="0"/>
              <a:cs typeface="Arial" panose="020B0604020202020204" pitchFamily="34" charset="0"/>
            </a:rPr>
            <a:t>Thermal</a:t>
          </a:r>
          <a:r>
            <a:rPr lang="en-US" sz="1200" b="1" u="sng" baseline="0">
              <a:effectLst/>
              <a:latin typeface="Arial" panose="020B0604020202020204" pitchFamily="34" charset="0"/>
              <a:cs typeface="Arial" panose="020B0604020202020204" pitchFamily="34" charset="0"/>
            </a:rPr>
            <a:t> Outage Accounting</a:t>
          </a:r>
        </a:p>
        <a:p>
          <a:endParaRPr lang="en-US" sz="1200" b="1" u="sng">
            <a:effectLst/>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Directly comparing SARA thermal unplanned (previously "forced") outage scenario capacity with outage amounts listed in ERCOT outage reports</a:t>
          </a:r>
          <a:r>
            <a:rPr lang="en-US" sz="1200" baseline="0">
              <a:latin typeface="Arial" panose="020B0604020202020204" pitchFamily="34" charset="0"/>
              <a:cs typeface="Arial" panose="020B0604020202020204" pitchFamily="34" charset="0"/>
            </a:rPr>
            <a:t> — </a:t>
          </a:r>
          <a:r>
            <a:rPr lang="en-US" sz="1200">
              <a:latin typeface="Arial" panose="020B0604020202020204" pitchFamily="34" charset="0"/>
              <a:cs typeface="Arial" panose="020B0604020202020204" pitchFamily="34" charset="0"/>
            </a:rPr>
            <a:t>such as the Unplanned Resource Outages Report — will yield misleading results. The reason is that the SARA report consists of multiple resource availability line items, and thermal outages for certain resource types are reflected elsewhere in the SARA reports rather than the thermal outage scenario line items. As a result, the SARA thermal outage scenario amounts will always be less than what is typically shown in other outage reports. The main differences include the following:</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   Outages for Private Use Network (PUN) generators are incorporated in the line item called “Capacity from Private Use Networks.” This is an aggregate estimate of the amount of energy injected into the ERCOT grid during the highest 20 seasonal hourly demands for the last three years, and incorporates average generator outage amounts over those hourly intervals as well as reflects PUN owner decisions to supply power to their industrial loads versus export to the grid. PUN outages are thus already reflected in the SARA available resource capacity estimate.</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   Extended outages are reported in the SARA Capacities tab in a line item called “Operational Capacity Unavailable due to Extended Outage or Derate.” Extended Outages are those forced outages that are expected to last a minimum of 180 days as reported by the resource owner via submission of a Notice of Suspension of Operations (NSO) form. These outages are thus already reflected in the SARA available resource capacity estimate.</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   The capacity of Switchable Generation Resources (SWGRs) that are assumed to serve a neighboring grid for the season is deducted from available resource capacity, so outages associated with these SWGRs are not reflected anywhere in the SARA report.</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To more closely align the SARA with</a:t>
          </a:r>
          <a:r>
            <a:rPr lang="en-US" sz="1200" baseline="0">
              <a:latin typeface="Arial" panose="020B0604020202020204" pitchFamily="34" charset="0"/>
              <a:cs typeface="Arial" panose="020B0604020202020204" pitchFamily="34" charset="0"/>
            </a:rPr>
            <a:t> other outage reports based on ERCOT Outage Scheduler data, a modification was made to the treatment of outages classified as </a:t>
          </a:r>
          <a:r>
            <a:rPr lang="en-US" sz="1200" i="1">
              <a:latin typeface="Arial" panose="020B0604020202020204" pitchFamily="34" charset="0"/>
              <a:cs typeface="Arial" panose="020B0604020202020204" pitchFamily="34" charset="0"/>
            </a:rPr>
            <a:t>Unavoidable Extensions</a:t>
          </a:r>
          <a:r>
            <a:rPr lang="en-US" sz="1200">
              <a:latin typeface="Arial" panose="020B0604020202020204" pitchFamily="34" charset="0"/>
              <a:cs typeface="Arial" panose="020B0604020202020204" pitchFamily="34" charset="0"/>
            </a:rPr>
            <a:t>, or UEs. UEs are defined as "a Planned or Maintenance Outage that is not completed within the ERCOT-approved timeframe and extended." For</a:t>
          </a:r>
          <a:r>
            <a:rPr lang="en-US" sz="1200" baseline="0">
              <a:latin typeface="Arial" panose="020B0604020202020204" pitchFamily="34" charset="0"/>
              <a:cs typeface="Arial" panose="020B0604020202020204" pitchFamily="34" charset="0"/>
            </a:rPr>
            <a:t> past SARA reports, </a:t>
          </a:r>
          <a:r>
            <a:rPr lang="en-US" sz="1200">
              <a:latin typeface="Arial" panose="020B0604020202020204" pitchFamily="34" charset="0"/>
              <a:cs typeface="Arial" panose="020B0604020202020204" pitchFamily="34" charset="0"/>
            </a:rPr>
            <a:t>if the original outage was classified as Planned in the Outage Scheduler, then the UE would continue to be classified as Planned. If the original outage was classified as Forced, then the UE would continue to be classified as Forced. In </a:t>
          </a:r>
          <a:r>
            <a:rPr lang="en-US" sz="1200">
              <a:solidFill>
                <a:schemeClr val="dk1"/>
              </a:solidFill>
              <a:latin typeface="Arial" panose="020B0604020202020204" pitchFamily="34" charset="0"/>
              <a:ea typeface="+mn-ea"/>
              <a:cs typeface="Arial" panose="020B0604020202020204" pitchFamily="34" charset="0"/>
            </a:rPr>
            <a:t>contrast, for other</a:t>
          </a:r>
          <a:r>
            <a:rPr lang="en-US" sz="1200" baseline="0">
              <a:solidFill>
                <a:schemeClr val="dk1"/>
              </a:solidFill>
              <a:latin typeface="Arial" panose="020B0604020202020204" pitchFamily="34" charset="0"/>
              <a:ea typeface="+mn-ea"/>
              <a:cs typeface="Arial" panose="020B0604020202020204" pitchFamily="34" charset="0"/>
            </a:rPr>
            <a:t> ERCOT outage reports, </a:t>
          </a:r>
          <a:r>
            <a:rPr lang="en-US" sz="1200">
              <a:solidFill>
                <a:schemeClr val="dk1"/>
              </a:solidFill>
              <a:latin typeface="Arial" panose="020B0604020202020204" pitchFamily="34" charset="0"/>
              <a:ea typeface="+mn-ea"/>
              <a:cs typeface="Arial" panose="020B0604020202020204" pitchFamily="34" charset="0"/>
            </a:rPr>
            <a:t>UE outages are all classified as Forced (Unplanned). SARA reports now treat all UE</a:t>
          </a:r>
          <a:r>
            <a:rPr lang="en-US" sz="1200" baseline="0">
              <a:solidFill>
                <a:schemeClr val="dk1"/>
              </a:solidFill>
              <a:latin typeface="Arial" panose="020B0604020202020204" pitchFamily="34" charset="0"/>
              <a:ea typeface="+mn-ea"/>
              <a:cs typeface="Arial" panose="020B0604020202020204" pitchFamily="34" charset="0"/>
            </a:rPr>
            <a:t>s as Unplanned. While this category change does not impact the total base outage amount, it does increase the high and extreme unplanned thermal adjustments used in several risk scenarios.</a:t>
          </a:r>
          <a:endParaRPr lang="en-US"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Q38"/>
  <sheetViews>
    <sheetView tabSelected="1" zoomScaleNormal="100" zoomScaleSheetLayoutView="77" workbookViewId="0"/>
  </sheetViews>
  <sheetFormatPr defaultColWidth="9.140625" defaultRowHeight="15" x14ac:dyDescent="0.25"/>
  <cols>
    <col min="1" max="1" width="3.5703125" style="3" customWidth="1"/>
    <col min="2" max="12" width="9.140625" style="3"/>
    <col min="13" max="13" width="9.85546875" style="3" customWidth="1"/>
    <col min="14" max="14" width="10.5703125" style="3" bestFit="1" customWidth="1"/>
    <col min="15" max="16384" width="9.140625" style="3"/>
  </cols>
  <sheetData>
    <row r="1" spans="2:15" x14ac:dyDescent="0.25">
      <c r="B1" s="96" t="s">
        <v>2397</v>
      </c>
      <c r="C1" s="26"/>
      <c r="D1" s="26"/>
      <c r="E1" s="26"/>
      <c r="F1" s="26"/>
      <c r="G1" s="26"/>
      <c r="H1" s="26"/>
      <c r="I1" s="26"/>
      <c r="J1" s="26"/>
      <c r="K1" s="26"/>
    </row>
    <row r="12" spans="2:15" x14ac:dyDescent="0.25">
      <c r="M12" s="38"/>
      <c r="N12" s="23"/>
      <c r="O12" s="23"/>
    </row>
    <row r="13" spans="2:15" x14ac:dyDescent="0.25">
      <c r="M13" s="38"/>
      <c r="N13" s="23"/>
      <c r="O13" s="23"/>
    </row>
    <row r="14" spans="2:15" x14ac:dyDescent="0.25">
      <c r="M14" s="38"/>
      <c r="N14" s="23"/>
      <c r="O14" s="23"/>
    </row>
    <row r="15" spans="2:15" x14ac:dyDescent="0.25">
      <c r="M15" s="38"/>
      <c r="N15" s="38"/>
      <c r="O15" s="38"/>
    </row>
    <row r="16" spans="2:15" x14ac:dyDescent="0.25">
      <c r="M16" s="23"/>
      <c r="N16" s="23"/>
      <c r="O16" s="23"/>
    </row>
    <row r="17" spans="13:17" x14ac:dyDescent="0.25">
      <c r="M17" s="23"/>
      <c r="N17" s="23"/>
      <c r="O17" s="23"/>
    </row>
    <row r="18" spans="13:17" x14ac:dyDescent="0.25">
      <c r="M18" s="23"/>
      <c r="N18" s="23"/>
      <c r="O18" s="23"/>
      <c r="Q18" s="36"/>
    </row>
    <row r="19" spans="13:17" x14ac:dyDescent="0.25">
      <c r="M19" s="39"/>
      <c r="N19" s="23"/>
      <c r="O19" s="23"/>
    </row>
    <row r="20" spans="13:17" x14ac:dyDescent="0.25">
      <c r="M20" s="24"/>
    </row>
    <row r="25" spans="13:17" x14ac:dyDescent="0.25">
      <c r="N25" s="37"/>
    </row>
    <row r="26" spans="13:17" x14ac:dyDescent="0.25">
      <c r="N26" s="37"/>
    </row>
    <row r="27" spans="13:17" x14ac:dyDescent="0.25">
      <c r="N27" s="37"/>
    </row>
    <row r="28" spans="13:17" x14ac:dyDescent="0.25">
      <c r="N28" s="37"/>
    </row>
    <row r="36" ht="18" customHeight="1" x14ac:dyDescent="0.25"/>
    <row r="37" ht="18" customHeight="1" x14ac:dyDescent="0.25"/>
    <row r="38" ht="18" customHeight="1" x14ac:dyDescent="0.25"/>
  </sheetData>
  <pageMargins left="1" right="1" top="1" bottom="0.75" header="0.3" footer="0.3"/>
  <pageSetup scale="86" orientation="portrait" r:id="rId1"/>
  <headerFooter>
    <oddHeader>&amp;R&amp;G</oddHeader>
    <oddFooter>&amp;LERCOT PUBLIC&amp;C&amp;P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K54"/>
  <sheetViews>
    <sheetView topLeftCell="A39" zoomScale="68" zoomScaleNormal="68" workbookViewId="0"/>
  </sheetViews>
  <sheetFormatPr defaultColWidth="9.140625" defaultRowHeight="15" x14ac:dyDescent="0.25"/>
  <cols>
    <col min="1" max="1" width="3.5703125" style="3" customWidth="1"/>
    <col min="2" max="2" width="7.140625" style="3" customWidth="1"/>
    <col min="3" max="3" width="66.42578125" style="3" customWidth="1"/>
    <col min="4" max="4" width="46.85546875" style="3" customWidth="1"/>
    <col min="5" max="5" width="33.42578125" style="2" customWidth="1"/>
    <col min="6" max="6" width="31.85546875" style="2" customWidth="1"/>
    <col min="7" max="7" width="29.7109375" style="2" customWidth="1"/>
    <col min="8" max="8" width="31.42578125" style="2" customWidth="1"/>
    <col min="9" max="9" width="39" style="3" customWidth="1"/>
    <col min="10" max="10" width="52.140625" style="3" customWidth="1"/>
    <col min="11" max="22" width="13.7109375" style="3" customWidth="1"/>
    <col min="23" max="16384" width="9.140625" style="3"/>
  </cols>
  <sheetData>
    <row r="1" spans="1:244" s="12" customFormat="1" ht="23.45" customHeight="1" x14ac:dyDescent="0.4">
      <c r="B1" s="135" t="s">
        <v>3</v>
      </c>
      <c r="C1" s="135"/>
      <c r="D1" s="135"/>
      <c r="E1" s="135"/>
      <c r="F1" s="135"/>
      <c r="G1" s="135"/>
      <c r="H1" s="135"/>
      <c r="I1" s="135"/>
      <c r="J1" s="135"/>
    </row>
    <row r="2" spans="1:244" s="12" customFormat="1" ht="23.45" customHeight="1" x14ac:dyDescent="0.4">
      <c r="B2" s="135" t="s">
        <v>2331</v>
      </c>
      <c r="C2" s="135"/>
      <c r="D2" s="135"/>
      <c r="E2" s="135"/>
      <c r="F2" s="135"/>
      <c r="G2" s="135"/>
      <c r="H2" s="135"/>
      <c r="I2" s="135"/>
      <c r="J2" s="135"/>
    </row>
    <row r="3" spans="1:244" s="13" customFormat="1" ht="23.45" customHeight="1" x14ac:dyDescent="0.4">
      <c r="B3" s="135" t="str">
        <f>+Summary!B1</f>
        <v>Release Date:  September 3, 2021</v>
      </c>
      <c r="C3" s="135"/>
      <c r="D3" s="135"/>
      <c r="E3" s="135"/>
      <c r="F3" s="135"/>
      <c r="G3" s="135"/>
      <c r="H3" s="135"/>
      <c r="I3" s="135"/>
      <c r="J3" s="135"/>
      <c r="IC3" s="14"/>
      <c r="ID3" s="14"/>
      <c r="IE3" s="14"/>
      <c r="IF3" s="14"/>
      <c r="IG3" s="14"/>
      <c r="IH3" s="14"/>
      <c r="II3" s="14"/>
      <c r="IJ3" s="14"/>
    </row>
    <row r="4" spans="1:244" s="5" customFormat="1" ht="21" x14ac:dyDescent="0.35">
      <c r="A4" s="6"/>
      <c r="B4" s="6"/>
      <c r="C4" s="25"/>
      <c r="D4" s="25"/>
      <c r="E4" s="11"/>
      <c r="F4" s="11"/>
      <c r="G4" s="11"/>
      <c r="H4" s="11"/>
      <c r="I4" s="6"/>
      <c r="J4" s="6"/>
    </row>
    <row r="5" spans="1:244" s="7" customFormat="1" ht="27.75" x14ac:dyDescent="0.35">
      <c r="B5" s="136" t="s">
        <v>2</v>
      </c>
      <c r="C5" s="136"/>
      <c r="D5" s="136"/>
      <c r="E5" s="136"/>
      <c r="F5" s="136"/>
      <c r="G5" s="136"/>
      <c r="H5" s="136"/>
      <c r="I5" s="136"/>
      <c r="J5" s="136"/>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row>
    <row r="6" spans="1:244" s="7" customFormat="1" ht="23.45" customHeight="1" x14ac:dyDescent="0.35">
      <c r="B6" s="27"/>
      <c r="C6" s="99" t="s">
        <v>2121</v>
      </c>
      <c r="D6" s="99"/>
      <c r="E6" s="27"/>
      <c r="F6" s="27"/>
      <c r="G6" s="27"/>
      <c r="H6" s="27"/>
      <c r="I6" s="27"/>
      <c r="J6" s="2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row>
    <row r="7" spans="1:244" s="8" customFormat="1" ht="38.450000000000003" customHeight="1" x14ac:dyDescent="0.25">
      <c r="A7" s="1"/>
      <c r="B7" s="27"/>
      <c r="C7" s="123" t="s">
        <v>2192</v>
      </c>
      <c r="D7" s="124"/>
      <c r="E7" s="52">
        <f>'Fall Capacities'!I396</f>
        <v>64654.995564431767</v>
      </c>
      <c r="F7" s="138" t="s">
        <v>8</v>
      </c>
      <c r="G7" s="138"/>
      <c r="H7" s="138"/>
      <c r="I7" s="138"/>
      <c r="J7" s="138"/>
      <c r="K7" s="5"/>
      <c r="L7" s="5"/>
      <c r="M7" s="5"/>
      <c r="N7" s="5"/>
      <c r="O7" s="5"/>
      <c r="P7" s="15"/>
      <c r="Q7" s="5"/>
      <c r="R7" s="5"/>
      <c r="S7" s="5"/>
      <c r="T7" s="15"/>
      <c r="U7" s="5"/>
      <c r="V7" s="5"/>
      <c r="W7" s="5"/>
      <c r="X7" s="5"/>
      <c r="Y7" s="5"/>
      <c r="Z7" s="5"/>
      <c r="AA7" s="5"/>
      <c r="AB7" s="5"/>
      <c r="AC7" s="5"/>
      <c r="AD7" s="5"/>
      <c r="AE7" s="5"/>
      <c r="AF7" s="5"/>
      <c r="AG7" s="5"/>
      <c r="AH7" s="1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row>
    <row r="8" spans="1:244" s="8" customFormat="1" ht="38.450000000000003" customHeight="1" x14ac:dyDescent="0.25">
      <c r="A8" s="1"/>
      <c r="B8" s="27"/>
      <c r="C8" s="123" t="s">
        <v>896</v>
      </c>
      <c r="D8" s="124"/>
      <c r="E8" s="52">
        <f>'Fall Capacities'!I418</f>
        <v>3639</v>
      </c>
      <c r="F8" s="138" t="s">
        <v>9</v>
      </c>
      <c r="G8" s="138"/>
      <c r="H8" s="138"/>
      <c r="I8" s="138"/>
      <c r="J8" s="138"/>
      <c r="K8" s="5"/>
      <c r="L8" s="5"/>
      <c r="M8" s="5"/>
      <c r="N8" s="5"/>
      <c r="O8" s="5"/>
      <c r="P8" s="15"/>
      <c r="Q8" s="5"/>
      <c r="R8" s="5"/>
      <c r="S8" s="5"/>
      <c r="T8" s="15"/>
      <c r="U8" s="5"/>
      <c r="V8" s="5"/>
      <c r="W8" s="5"/>
      <c r="X8" s="5"/>
      <c r="Y8" s="5"/>
      <c r="Z8" s="5"/>
      <c r="AA8" s="5"/>
      <c r="AB8" s="5"/>
      <c r="AC8" s="5"/>
      <c r="AD8" s="5"/>
      <c r="AE8" s="5"/>
      <c r="AF8" s="5"/>
      <c r="AG8" s="5"/>
      <c r="AH8" s="1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row>
    <row r="9" spans="1:244" s="8" customFormat="1" ht="38.450000000000003" customHeight="1" x14ac:dyDescent="0.25">
      <c r="A9" s="1"/>
      <c r="B9" s="27"/>
      <c r="C9" s="123" t="s">
        <v>2193</v>
      </c>
      <c r="D9" s="124"/>
      <c r="E9" s="52">
        <f>'Fall Capacities'!I426</f>
        <v>-558</v>
      </c>
      <c r="F9" s="138" t="s">
        <v>11</v>
      </c>
      <c r="G9" s="138"/>
      <c r="H9" s="138"/>
      <c r="I9" s="138"/>
      <c r="J9" s="138"/>
      <c r="K9" s="5"/>
      <c r="L9" s="5"/>
      <c r="M9" s="5"/>
      <c r="N9" s="5"/>
      <c r="O9" s="5"/>
      <c r="P9" s="15"/>
      <c r="Q9" s="5"/>
      <c r="R9" s="5"/>
      <c r="S9" s="5"/>
      <c r="T9" s="15"/>
      <c r="U9" s="5"/>
      <c r="V9" s="5"/>
      <c r="W9" s="5"/>
      <c r="X9" s="5"/>
      <c r="Y9" s="5"/>
      <c r="Z9" s="5"/>
      <c r="AA9" s="5"/>
      <c r="AB9" s="5"/>
      <c r="AC9" s="5"/>
      <c r="AD9" s="5"/>
      <c r="AE9" s="5"/>
      <c r="AF9" s="5"/>
      <c r="AG9" s="5"/>
      <c r="AH9" s="1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row>
    <row r="10" spans="1:244" s="8" customFormat="1" ht="38.450000000000003" customHeight="1" x14ac:dyDescent="0.25">
      <c r="A10" s="1"/>
      <c r="B10" s="27"/>
      <c r="C10" s="121" t="s">
        <v>2194</v>
      </c>
      <c r="D10" s="122"/>
      <c r="E10" s="52">
        <f>'Fall Capacities'!I428</f>
        <v>0</v>
      </c>
      <c r="F10" s="138" t="s">
        <v>12</v>
      </c>
      <c r="G10" s="138"/>
      <c r="H10" s="138"/>
      <c r="I10" s="138"/>
      <c r="J10" s="138"/>
      <c r="K10" s="5"/>
      <c r="L10" s="5"/>
      <c r="M10" s="5"/>
      <c r="N10" s="5"/>
      <c r="O10" s="5"/>
      <c r="P10" s="15"/>
      <c r="Q10" s="5"/>
      <c r="R10" s="5"/>
      <c r="S10" s="5"/>
      <c r="T10" s="15"/>
      <c r="U10" s="5"/>
      <c r="V10" s="5"/>
      <c r="W10" s="5"/>
      <c r="X10" s="5"/>
      <c r="Y10" s="5"/>
      <c r="Z10" s="5"/>
      <c r="AA10" s="5"/>
      <c r="AB10" s="5"/>
      <c r="AC10" s="5"/>
      <c r="AD10" s="5"/>
      <c r="AE10" s="5"/>
      <c r="AF10" s="5"/>
      <c r="AG10" s="5"/>
      <c r="AH10" s="1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row>
    <row r="11" spans="1:244" s="8" customFormat="1" ht="42.75" customHeight="1" x14ac:dyDescent="0.25">
      <c r="A11" s="1"/>
      <c r="B11" s="27"/>
      <c r="C11" s="121" t="s">
        <v>2195</v>
      </c>
      <c r="D11" s="122"/>
      <c r="E11" s="52">
        <f>'Fall Capacities'!I430+'Fall Capacities'!I431</f>
        <v>2742.6670466626979</v>
      </c>
      <c r="F11" s="138" t="s">
        <v>2122</v>
      </c>
      <c r="G11" s="138"/>
      <c r="H11" s="138"/>
      <c r="I11" s="138"/>
      <c r="J11" s="138"/>
      <c r="K11" s="5"/>
      <c r="L11" s="5"/>
      <c r="M11" s="5"/>
      <c r="N11" s="5"/>
      <c r="O11" s="5"/>
      <c r="P11" s="15"/>
      <c r="Q11" s="5"/>
      <c r="R11" s="5"/>
      <c r="S11" s="5"/>
      <c r="T11" s="15"/>
      <c r="U11" s="5"/>
      <c r="V11" s="5"/>
      <c r="W11" s="5"/>
      <c r="X11" s="5"/>
      <c r="Y11" s="5"/>
      <c r="Z11" s="5"/>
      <c r="AA11" s="5"/>
      <c r="AB11" s="5"/>
      <c r="AC11" s="5"/>
      <c r="AD11" s="5"/>
      <c r="AE11" s="5"/>
      <c r="AF11" s="5"/>
      <c r="AG11" s="5"/>
      <c r="AH11" s="1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row>
    <row r="12" spans="1:244" s="8" customFormat="1" ht="38.450000000000003" customHeight="1" x14ac:dyDescent="0.25">
      <c r="A12" s="1"/>
      <c r="B12" s="27"/>
      <c r="C12" s="121" t="s">
        <v>2196</v>
      </c>
      <c r="D12" s="122"/>
      <c r="E12" s="52">
        <f>'Fall Capacities'!I679*'Fall Capacities'!I680/100</f>
        <v>1471.7850000000001</v>
      </c>
      <c r="F12" s="138" t="s">
        <v>2185</v>
      </c>
      <c r="G12" s="138"/>
      <c r="H12" s="138"/>
      <c r="I12" s="138"/>
      <c r="J12" s="138"/>
      <c r="K12" s="5"/>
      <c r="L12" s="5"/>
      <c r="M12" s="5"/>
      <c r="N12" s="5"/>
      <c r="O12" s="5"/>
      <c r="P12" s="15"/>
      <c r="Q12" s="5"/>
      <c r="R12" s="5"/>
      <c r="S12" s="5"/>
      <c r="T12" s="15"/>
      <c r="U12" s="5"/>
      <c r="V12" s="5"/>
      <c r="W12" s="5"/>
      <c r="X12" s="5"/>
      <c r="Y12" s="5"/>
      <c r="Z12" s="5"/>
      <c r="AA12" s="5"/>
      <c r="AB12" s="5"/>
      <c r="AC12" s="5"/>
      <c r="AD12" s="5"/>
      <c r="AE12" s="5"/>
      <c r="AF12" s="5"/>
      <c r="AG12" s="5"/>
      <c r="AH12" s="1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row>
    <row r="13" spans="1:244" s="8" customFormat="1" ht="38.450000000000003" customHeight="1" x14ac:dyDescent="0.25">
      <c r="A13" s="1"/>
      <c r="B13" s="27"/>
      <c r="C13" s="121" t="s">
        <v>2197</v>
      </c>
      <c r="D13" s="122"/>
      <c r="E13" s="52">
        <f>'Fall Capacities'!I682*'Fall Capacities'!I683/100</f>
        <v>1939.3879999999999</v>
      </c>
      <c r="F13" s="138" t="s">
        <v>2186</v>
      </c>
      <c r="G13" s="138"/>
      <c r="H13" s="138"/>
      <c r="I13" s="138"/>
      <c r="J13" s="138"/>
      <c r="K13" s="5"/>
      <c r="L13" s="5"/>
      <c r="M13" s="5"/>
      <c r="N13" s="5"/>
      <c r="O13" s="5"/>
      <c r="P13" s="15"/>
      <c r="Q13" s="5"/>
      <c r="R13" s="5"/>
      <c r="S13" s="5"/>
      <c r="T13" s="15"/>
      <c r="U13" s="5"/>
      <c r="V13" s="5"/>
      <c r="W13" s="5"/>
      <c r="X13" s="5"/>
      <c r="Y13" s="5"/>
      <c r="Z13" s="5"/>
      <c r="AA13" s="5"/>
      <c r="AB13" s="5"/>
      <c r="AC13" s="5"/>
      <c r="AD13" s="5"/>
      <c r="AE13" s="5"/>
      <c r="AF13" s="5"/>
      <c r="AG13" s="5"/>
      <c r="AH13" s="1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row>
    <row r="14" spans="1:244" s="8" customFormat="1" ht="38.450000000000003" customHeight="1" x14ac:dyDescent="0.25">
      <c r="A14" s="1"/>
      <c r="B14" s="27"/>
      <c r="C14" s="121" t="s">
        <v>2198</v>
      </c>
      <c r="D14" s="122"/>
      <c r="E14" s="52">
        <f>'Fall Capacities'!I685*'Fall Capacities'!I686/100</f>
        <v>6906.1979999999994</v>
      </c>
      <c r="F14" s="138" t="s">
        <v>2188</v>
      </c>
      <c r="G14" s="138"/>
      <c r="H14" s="138"/>
      <c r="I14" s="138"/>
      <c r="J14" s="138"/>
      <c r="K14" s="5"/>
      <c r="L14" s="5"/>
      <c r="M14" s="5"/>
      <c r="N14" s="5"/>
      <c r="O14" s="5"/>
      <c r="P14" s="15"/>
      <c r="Q14" s="5"/>
      <c r="R14" s="5"/>
      <c r="S14" s="5"/>
      <c r="T14" s="15"/>
      <c r="U14" s="5"/>
      <c r="V14" s="5"/>
      <c r="W14" s="5"/>
      <c r="X14" s="5"/>
      <c r="Y14" s="5"/>
      <c r="Z14" s="5"/>
      <c r="AA14" s="5"/>
      <c r="AB14" s="5"/>
      <c r="AC14" s="5"/>
      <c r="AD14" s="5"/>
      <c r="AE14" s="5"/>
      <c r="AF14" s="5"/>
      <c r="AG14" s="5"/>
      <c r="AH14" s="1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row>
    <row r="15" spans="1:244" s="8" customFormat="1" ht="38.450000000000003" customHeight="1" x14ac:dyDescent="0.25">
      <c r="A15" s="1"/>
      <c r="B15" s="27"/>
      <c r="C15" s="123" t="s">
        <v>2199</v>
      </c>
      <c r="D15" s="124"/>
      <c r="E15" s="52">
        <f>'Fall Capacities'!I776*'Fall Capacities'!I777/100</f>
        <v>3640.788</v>
      </c>
      <c r="F15" s="138" t="s">
        <v>2191</v>
      </c>
      <c r="G15" s="138"/>
      <c r="H15" s="138"/>
      <c r="I15" s="138"/>
      <c r="J15" s="138"/>
      <c r="K15" s="5"/>
      <c r="L15" s="5"/>
      <c r="M15" s="5"/>
      <c r="N15" s="5"/>
      <c r="O15" s="5"/>
      <c r="P15" s="15"/>
      <c r="Q15" s="5"/>
      <c r="R15" s="5"/>
      <c r="S15" s="5"/>
      <c r="T15" s="15"/>
      <c r="U15" s="5"/>
      <c r="V15" s="5"/>
      <c r="W15" s="5"/>
      <c r="X15" s="5"/>
      <c r="Y15" s="5"/>
      <c r="Z15" s="5"/>
      <c r="AA15" s="5"/>
      <c r="AB15" s="5"/>
      <c r="AC15" s="5"/>
      <c r="AD15" s="5"/>
      <c r="AE15" s="5"/>
      <c r="AF15" s="5"/>
      <c r="AG15" s="5"/>
      <c r="AH15" s="1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row>
    <row r="16" spans="1:244" s="8" customFormat="1" ht="40.5" customHeight="1" x14ac:dyDescent="0.25">
      <c r="A16" s="1"/>
      <c r="B16" s="27"/>
      <c r="C16" s="121" t="s">
        <v>2200</v>
      </c>
      <c r="D16" s="122"/>
      <c r="E16" s="52">
        <f>'Fall Capacities'!I813*'Fall Capacities'!I814/100</f>
        <v>0</v>
      </c>
      <c r="F16" s="138" t="s">
        <v>2123</v>
      </c>
      <c r="G16" s="138"/>
      <c r="H16" s="138"/>
      <c r="I16" s="138"/>
      <c r="J16" s="138"/>
      <c r="K16" s="5"/>
      <c r="L16" s="5"/>
      <c r="M16" s="5"/>
      <c r="N16" s="5"/>
      <c r="O16" s="5"/>
      <c r="P16" s="15"/>
      <c r="Q16" s="5"/>
      <c r="R16" s="5"/>
      <c r="S16" s="5"/>
      <c r="T16" s="15"/>
      <c r="U16" s="5"/>
      <c r="V16" s="5"/>
      <c r="W16" s="5"/>
      <c r="X16" s="5"/>
      <c r="Y16" s="5"/>
      <c r="Z16" s="5"/>
      <c r="AA16" s="5"/>
      <c r="AB16" s="5"/>
      <c r="AC16" s="5"/>
      <c r="AD16" s="5"/>
      <c r="AE16" s="5"/>
      <c r="AF16" s="5"/>
      <c r="AG16" s="5"/>
      <c r="AH16" s="1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row>
    <row r="17" spans="1:242" s="8" customFormat="1" ht="36" customHeight="1" x14ac:dyDescent="0.25">
      <c r="A17" s="1"/>
      <c r="B17" s="27"/>
      <c r="C17" s="123" t="s">
        <v>2201</v>
      </c>
      <c r="D17" s="124"/>
      <c r="E17" s="52">
        <f>'Fall Capacities'!I816</f>
        <v>0</v>
      </c>
      <c r="F17" s="138" t="s">
        <v>2124</v>
      </c>
      <c r="G17" s="138"/>
      <c r="H17" s="138"/>
      <c r="I17" s="138"/>
      <c r="J17" s="138"/>
      <c r="K17" s="5"/>
      <c r="L17" s="5"/>
      <c r="M17" s="5"/>
      <c r="N17" s="5"/>
      <c r="O17" s="5"/>
      <c r="P17" s="15"/>
      <c r="Q17" s="5"/>
      <c r="R17" s="5"/>
      <c r="S17" s="5"/>
      <c r="T17" s="15"/>
      <c r="U17" s="5"/>
      <c r="V17" s="5"/>
      <c r="W17" s="5"/>
      <c r="X17" s="5"/>
      <c r="Y17" s="5"/>
      <c r="Z17" s="5"/>
      <c r="AA17" s="5"/>
      <c r="AB17" s="5"/>
      <c r="AC17" s="5"/>
      <c r="AD17" s="5"/>
      <c r="AE17" s="5"/>
      <c r="AF17" s="5"/>
      <c r="AG17" s="5"/>
      <c r="AH17" s="1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row>
    <row r="18" spans="1:242" s="8" customFormat="1" ht="38.450000000000003" customHeight="1" x14ac:dyDescent="0.25">
      <c r="A18" s="1"/>
      <c r="B18" s="27"/>
      <c r="C18" s="123" t="s">
        <v>5</v>
      </c>
      <c r="D18" s="124"/>
      <c r="E18" s="52">
        <f>'Fall Capacities'!I818</f>
        <v>0</v>
      </c>
      <c r="F18" s="138" t="s">
        <v>1908</v>
      </c>
      <c r="G18" s="138"/>
      <c r="H18" s="138"/>
      <c r="I18" s="138"/>
      <c r="J18" s="138"/>
      <c r="K18" s="5"/>
      <c r="L18" s="5"/>
      <c r="M18" s="5"/>
      <c r="N18" s="5"/>
      <c r="O18" s="5"/>
      <c r="P18" s="15"/>
      <c r="Q18" s="5"/>
      <c r="R18" s="5"/>
      <c r="S18" s="5"/>
      <c r="T18" s="15"/>
      <c r="U18" s="5"/>
      <c r="V18" s="5"/>
      <c r="W18" s="5"/>
      <c r="X18" s="5"/>
      <c r="Y18" s="5"/>
      <c r="Z18" s="5"/>
      <c r="AA18" s="5"/>
      <c r="AB18" s="5"/>
      <c r="AC18" s="5"/>
      <c r="AD18" s="5"/>
      <c r="AE18" s="5"/>
      <c r="AF18" s="5"/>
      <c r="AG18" s="5"/>
      <c r="AH18" s="1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row>
    <row r="19" spans="1:242" s="8" customFormat="1" ht="40.5" customHeight="1" x14ac:dyDescent="0.25">
      <c r="A19" s="1"/>
      <c r="B19" s="27"/>
      <c r="C19" s="121" t="s">
        <v>2202</v>
      </c>
      <c r="D19" s="122"/>
      <c r="E19" s="52">
        <f>'Fall Capacities'!I825*'Fall Capacities'!I826/100</f>
        <v>719.8</v>
      </c>
      <c r="F19" s="138" t="s">
        <v>2179</v>
      </c>
      <c r="G19" s="138"/>
      <c r="H19" s="138"/>
      <c r="I19" s="138"/>
      <c r="J19" s="138"/>
      <c r="K19" s="5"/>
      <c r="L19" s="5"/>
      <c r="M19" s="5"/>
      <c r="N19" s="5"/>
      <c r="O19" s="5"/>
      <c r="P19" s="15"/>
      <c r="Q19" s="5"/>
      <c r="R19" s="5"/>
      <c r="S19" s="5"/>
      <c r="T19" s="15"/>
      <c r="U19" s="5"/>
      <c r="V19" s="5"/>
      <c r="W19" s="5"/>
      <c r="X19" s="5"/>
      <c r="Y19" s="5"/>
      <c r="Z19" s="5"/>
      <c r="AA19" s="5"/>
      <c r="AB19" s="5"/>
      <c r="AC19" s="5"/>
      <c r="AD19" s="5"/>
      <c r="AE19" s="5"/>
      <c r="AF19" s="5"/>
      <c r="AG19" s="5"/>
      <c r="AH19" s="1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row>
    <row r="20" spans="1:242" s="8" customFormat="1" ht="38.450000000000003" customHeight="1" x14ac:dyDescent="0.25">
      <c r="A20" s="1"/>
      <c r="B20" s="27"/>
      <c r="C20" s="123" t="s">
        <v>2398</v>
      </c>
      <c r="D20" s="124"/>
      <c r="E20" s="52">
        <f>'Fall Capacities'!I840</f>
        <v>856.28</v>
      </c>
      <c r="F20" s="138" t="s">
        <v>10</v>
      </c>
      <c r="G20" s="138"/>
      <c r="H20" s="138"/>
      <c r="I20" s="138"/>
      <c r="J20" s="138"/>
      <c r="K20" s="5"/>
      <c r="L20" s="5"/>
      <c r="M20" s="5"/>
      <c r="N20" s="5"/>
      <c r="O20" s="5"/>
      <c r="P20" s="15"/>
      <c r="Q20" s="5"/>
      <c r="R20" s="5"/>
      <c r="S20" s="5"/>
      <c r="T20" s="15"/>
      <c r="U20" s="5"/>
      <c r="V20" s="5"/>
      <c r="W20" s="5"/>
      <c r="X20" s="5"/>
      <c r="Y20" s="5"/>
      <c r="Z20" s="5"/>
      <c r="AA20" s="5"/>
      <c r="AB20" s="5"/>
      <c r="AC20" s="5"/>
      <c r="AD20" s="5"/>
      <c r="AE20" s="5"/>
      <c r="AF20" s="5"/>
      <c r="AG20" s="5"/>
      <c r="AH20" s="1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row>
    <row r="21" spans="1:242" s="8" customFormat="1" ht="38.450000000000003" customHeight="1" x14ac:dyDescent="0.25">
      <c r="A21" s="1"/>
      <c r="B21" s="27"/>
      <c r="C21" s="121" t="s">
        <v>2203</v>
      </c>
      <c r="D21" s="122"/>
      <c r="E21" s="52">
        <f>'Fall Capacities'!I896*'Fall Capacities'!I897/100</f>
        <v>256.34000000000003</v>
      </c>
      <c r="F21" s="138" t="s">
        <v>2184</v>
      </c>
      <c r="G21" s="138"/>
      <c r="H21" s="138"/>
      <c r="I21" s="138"/>
      <c r="J21" s="138"/>
      <c r="K21" s="5"/>
      <c r="L21" s="5"/>
      <c r="M21" s="5"/>
      <c r="N21" s="5"/>
      <c r="O21" s="5"/>
      <c r="P21" s="15"/>
      <c r="Q21" s="5"/>
      <c r="R21" s="5"/>
      <c r="S21" s="5"/>
      <c r="T21" s="15"/>
      <c r="U21" s="5"/>
      <c r="V21" s="5"/>
      <c r="W21" s="5"/>
      <c r="X21" s="5"/>
      <c r="Y21" s="5"/>
      <c r="Z21" s="5"/>
      <c r="AA21" s="5"/>
      <c r="AB21" s="5"/>
      <c r="AC21" s="5"/>
      <c r="AD21" s="5"/>
      <c r="AE21" s="5"/>
      <c r="AF21" s="5"/>
      <c r="AG21" s="5"/>
      <c r="AH21" s="1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row>
    <row r="22" spans="1:242" s="8" customFormat="1" ht="38.450000000000003" customHeight="1" x14ac:dyDescent="0.25">
      <c r="A22" s="1"/>
      <c r="B22" s="27"/>
      <c r="C22" s="121" t="s">
        <v>2204</v>
      </c>
      <c r="D22" s="122"/>
      <c r="E22" s="52">
        <f>'Fall Capacities'!I899*'Fall Capacities'!I900/100</f>
        <v>0</v>
      </c>
      <c r="F22" s="138" t="s">
        <v>2187</v>
      </c>
      <c r="G22" s="138"/>
      <c r="H22" s="138"/>
      <c r="I22" s="138"/>
      <c r="J22" s="138"/>
      <c r="K22" s="5"/>
      <c r="L22" s="5"/>
      <c r="M22" s="5"/>
      <c r="N22" s="5"/>
      <c r="O22" s="5"/>
      <c r="P22" s="15"/>
      <c r="Q22" s="5"/>
      <c r="R22" s="5"/>
      <c r="S22" s="5"/>
      <c r="T22" s="15"/>
      <c r="U22" s="5"/>
      <c r="V22" s="5"/>
      <c r="W22" s="5"/>
      <c r="X22" s="5"/>
      <c r="Y22" s="5"/>
      <c r="Z22" s="5"/>
      <c r="AA22" s="5"/>
      <c r="AB22" s="5"/>
      <c r="AC22" s="5"/>
      <c r="AD22" s="5"/>
      <c r="AE22" s="5"/>
      <c r="AF22" s="5"/>
      <c r="AG22" s="5"/>
      <c r="AH22" s="1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row>
    <row r="23" spans="1:242" s="8" customFormat="1" ht="38.450000000000003" customHeight="1" x14ac:dyDescent="0.25">
      <c r="A23" s="1"/>
      <c r="B23" s="27"/>
      <c r="C23" s="121" t="s">
        <v>2205</v>
      </c>
      <c r="D23" s="122"/>
      <c r="E23" s="52">
        <f>'Fall Capacities'!I902*'Fall Capacities'!I903/100</f>
        <v>1713.1000000000004</v>
      </c>
      <c r="F23" s="138" t="s">
        <v>2189</v>
      </c>
      <c r="G23" s="138"/>
      <c r="H23" s="138"/>
      <c r="I23" s="138"/>
      <c r="J23" s="138"/>
      <c r="K23" s="5"/>
      <c r="L23" s="5"/>
      <c r="M23" s="5"/>
      <c r="N23" s="5"/>
      <c r="O23" s="5"/>
      <c r="P23" s="15"/>
      <c r="Q23" s="5"/>
      <c r="R23" s="5"/>
      <c r="S23" s="5"/>
      <c r="T23" s="15"/>
      <c r="U23" s="5"/>
      <c r="V23" s="5"/>
      <c r="W23" s="5"/>
      <c r="X23" s="5"/>
      <c r="Y23" s="5"/>
      <c r="Z23" s="5"/>
      <c r="AA23" s="5"/>
      <c r="AB23" s="5"/>
      <c r="AC23" s="5"/>
      <c r="AD23" s="5"/>
      <c r="AE23" s="5"/>
      <c r="AF23" s="5"/>
      <c r="AG23" s="5"/>
      <c r="AH23" s="1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row>
    <row r="24" spans="1:242" s="8" customFormat="1" ht="38.450000000000003" customHeight="1" x14ac:dyDescent="0.25">
      <c r="A24" s="1"/>
      <c r="B24" s="27"/>
      <c r="C24" s="123" t="s">
        <v>2206</v>
      </c>
      <c r="D24" s="124"/>
      <c r="E24" s="52">
        <f>'Fall Capacities'!I1016*'Fall Capacities'!I1017/100</f>
        <v>2450.9920000000002</v>
      </c>
      <c r="F24" s="138" t="s">
        <v>2190</v>
      </c>
      <c r="G24" s="138"/>
      <c r="H24" s="138"/>
      <c r="I24" s="138"/>
      <c r="J24" s="138"/>
      <c r="K24" s="5"/>
      <c r="L24" s="5"/>
      <c r="M24" s="5"/>
      <c r="N24" s="5"/>
      <c r="O24" s="5"/>
      <c r="P24" s="15"/>
      <c r="Q24" s="5"/>
      <c r="R24" s="5"/>
      <c r="S24" s="5"/>
      <c r="T24" s="15"/>
      <c r="U24" s="5"/>
      <c r="V24" s="5"/>
      <c r="W24" s="5"/>
      <c r="X24" s="5"/>
      <c r="Y24" s="5"/>
      <c r="Z24" s="5"/>
      <c r="AA24" s="5"/>
      <c r="AB24" s="5"/>
      <c r="AC24" s="5"/>
      <c r="AD24" s="5"/>
      <c r="AE24" s="5"/>
      <c r="AF24" s="5"/>
      <c r="AG24" s="5"/>
      <c r="AH24" s="1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row>
    <row r="25" spans="1:242" s="8" customFormat="1" ht="38.450000000000003" customHeight="1" x14ac:dyDescent="0.25">
      <c r="A25" s="1"/>
      <c r="B25" s="27"/>
      <c r="C25" s="121" t="s">
        <v>2207</v>
      </c>
      <c r="D25" s="122"/>
      <c r="E25" s="52">
        <f>'Fall Capacities'!I1061*('Fall Capacities'!I1062/100)</f>
        <v>0</v>
      </c>
      <c r="F25" s="138" t="s">
        <v>2125</v>
      </c>
      <c r="G25" s="138"/>
      <c r="H25" s="138"/>
      <c r="I25" s="138"/>
      <c r="J25" s="138"/>
      <c r="K25" s="5"/>
      <c r="L25" s="5"/>
      <c r="M25" s="5"/>
      <c r="N25" s="5"/>
      <c r="O25" s="5"/>
      <c r="P25" s="15"/>
      <c r="Q25" s="5"/>
      <c r="R25" s="5"/>
      <c r="S25" s="5"/>
      <c r="T25" s="15"/>
      <c r="U25" s="5"/>
      <c r="V25" s="5"/>
      <c r="W25" s="5"/>
      <c r="X25" s="5"/>
      <c r="Y25" s="5"/>
      <c r="Z25" s="5"/>
      <c r="AA25" s="5"/>
      <c r="AB25" s="5"/>
      <c r="AC25" s="5"/>
      <c r="AD25" s="5"/>
      <c r="AE25" s="5"/>
      <c r="AF25" s="5"/>
      <c r="AG25" s="5"/>
      <c r="AH25" s="1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row>
    <row r="26" spans="1:242" s="10" customFormat="1" ht="24.95" customHeight="1" x14ac:dyDescent="0.25">
      <c r="A26" s="1"/>
      <c r="B26" s="27" t="s">
        <v>0</v>
      </c>
      <c r="C26" s="34"/>
      <c r="D26" s="34"/>
      <c r="E26" s="41">
        <f>SUM(E7:E25)</f>
        <v>90433.33361109448</v>
      </c>
      <c r="F26" s="41"/>
      <c r="G26" s="41"/>
      <c r="H26" s="41"/>
      <c r="I26" s="137"/>
      <c r="J26" s="137"/>
      <c r="K26" s="5"/>
      <c r="L26" s="5"/>
      <c r="M26" s="5"/>
      <c r="N26" s="5"/>
      <c r="O26" s="5"/>
      <c r="P26" s="15"/>
      <c r="Q26" s="5"/>
      <c r="R26" s="5"/>
      <c r="S26" s="5"/>
      <c r="T26" s="15"/>
      <c r="U26" s="5"/>
      <c r="V26" s="5"/>
      <c r="W26" s="5"/>
      <c r="X26" s="5"/>
      <c r="Y26" s="5"/>
      <c r="Z26" s="5"/>
      <c r="AA26" s="5"/>
      <c r="AB26" s="5"/>
      <c r="AC26" s="5"/>
      <c r="AD26" s="5"/>
      <c r="AE26" s="5"/>
      <c r="AF26" s="5"/>
      <c r="AG26" s="5"/>
      <c r="AH26" s="1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row>
    <row r="27" spans="1:242" s="10" customFormat="1" ht="10.15" customHeight="1" x14ac:dyDescent="0.25">
      <c r="A27" s="1"/>
      <c r="B27" s="27"/>
      <c r="C27" s="27"/>
      <c r="D27" s="27"/>
      <c r="E27" s="42"/>
      <c r="F27" s="42"/>
      <c r="G27" s="42"/>
      <c r="H27" s="42"/>
      <c r="I27" s="27"/>
      <c r="J27" s="28"/>
      <c r="K27" s="5"/>
      <c r="L27" s="5"/>
      <c r="M27" s="5"/>
      <c r="N27" s="5"/>
      <c r="O27" s="5"/>
      <c r="P27" s="15"/>
      <c r="Q27" s="5"/>
      <c r="R27" s="5"/>
      <c r="S27" s="5"/>
      <c r="T27" s="15"/>
      <c r="U27" s="5"/>
      <c r="V27" s="5"/>
      <c r="W27" s="5"/>
      <c r="X27" s="5"/>
      <c r="Y27" s="5"/>
      <c r="Z27" s="5"/>
      <c r="AA27" s="5"/>
      <c r="AB27" s="5"/>
      <c r="AC27" s="5"/>
      <c r="AD27" s="5"/>
      <c r="AE27" s="5"/>
      <c r="AF27" s="5"/>
      <c r="AG27" s="5"/>
      <c r="AH27" s="1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row>
    <row r="28" spans="1:242" s="14" customFormat="1" ht="39" customHeight="1" x14ac:dyDescent="0.25">
      <c r="A28" s="1"/>
      <c r="B28" s="34" t="s">
        <v>2092</v>
      </c>
      <c r="C28" s="27"/>
      <c r="D28" s="27"/>
      <c r="E28" s="72">
        <v>62782</v>
      </c>
      <c r="F28" s="129" t="s">
        <v>2178</v>
      </c>
      <c r="G28" s="129"/>
      <c r="H28" s="129"/>
      <c r="I28" s="129"/>
      <c r="J28" s="129"/>
      <c r="P28" s="15"/>
      <c r="T28" s="15"/>
      <c r="AH28" s="15"/>
    </row>
    <row r="29" spans="1:242" s="14" customFormat="1" ht="32.25" customHeight="1" x14ac:dyDescent="0.25">
      <c r="A29" s="1"/>
      <c r="B29" s="34" t="s">
        <v>2095</v>
      </c>
      <c r="C29" s="34"/>
      <c r="D29" s="34"/>
      <c r="E29" s="73">
        <v>120</v>
      </c>
      <c r="F29" s="129" t="s">
        <v>2094</v>
      </c>
      <c r="G29" s="129"/>
      <c r="H29" s="129"/>
      <c r="I29" s="129"/>
      <c r="J29" s="129"/>
      <c r="P29" s="15"/>
      <c r="T29" s="15"/>
      <c r="AH29" s="15"/>
    </row>
    <row r="30" spans="1:242" s="10" customFormat="1" ht="24.95" customHeight="1" x14ac:dyDescent="0.25">
      <c r="A30" s="1"/>
      <c r="B30" s="27" t="s">
        <v>2093</v>
      </c>
      <c r="C30" s="27"/>
      <c r="D30" s="27"/>
      <c r="E30" s="54">
        <f>E28-E29</f>
        <v>62662</v>
      </c>
      <c r="F30" s="43"/>
      <c r="G30" s="43"/>
      <c r="H30" s="43"/>
      <c r="I30" s="27"/>
      <c r="J30" s="29"/>
      <c r="K30" s="5"/>
      <c r="L30" s="5"/>
      <c r="M30" s="5"/>
      <c r="N30" s="5"/>
      <c r="O30" s="5"/>
      <c r="P30" s="15"/>
      <c r="Q30" s="5"/>
      <c r="R30" s="5"/>
      <c r="S30" s="5"/>
      <c r="T30" s="15"/>
      <c r="U30" s="5"/>
      <c r="V30" s="5"/>
      <c r="W30" s="5"/>
      <c r="X30" s="5"/>
      <c r="Y30" s="5"/>
      <c r="Z30" s="5"/>
      <c r="AA30" s="5"/>
      <c r="AB30" s="5"/>
      <c r="AC30" s="5"/>
      <c r="AD30" s="5"/>
      <c r="AE30" s="5"/>
      <c r="AF30" s="5"/>
      <c r="AG30" s="5"/>
      <c r="AH30" s="1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row>
    <row r="31" spans="1:242" s="10" customFormat="1" ht="10.15" customHeight="1" x14ac:dyDescent="0.25">
      <c r="A31" s="1"/>
      <c r="B31" s="27"/>
      <c r="C31" s="27"/>
      <c r="D31" s="27"/>
      <c r="E31" s="43"/>
      <c r="F31" s="43"/>
      <c r="G31" s="43"/>
      <c r="H31" s="43"/>
      <c r="I31" s="27"/>
      <c r="J31" s="29"/>
      <c r="K31" s="5"/>
      <c r="L31" s="5"/>
      <c r="M31" s="5"/>
      <c r="N31" s="5"/>
      <c r="O31" s="5"/>
      <c r="P31" s="15"/>
      <c r="Q31" s="5"/>
      <c r="R31" s="5"/>
      <c r="S31" s="5"/>
      <c r="T31" s="15"/>
      <c r="U31" s="5"/>
      <c r="V31" s="5"/>
      <c r="W31" s="5"/>
      <c r="X31" s="5"/>
      <c r="Y31" s="5"/>
      <c r="Z31" s="5"/>
      <c r="AA31" s="5"/>
      <c r="AB31" s="5"/>
      <c r="AC31" s="5"/>
      <c r="AD31" s="5"/>
      <c r="AE31" s="5"/>
      <c r="AF31" s="5"/>
      <c r="AG31" s="5"/>
      <c r="AH31" s="1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row>
    <row r="32" spans="1:242" s="10" customFormat="1" ht="26.25" customHeight="1" x14ac:dyDescent="0.25">
      <c r="A32" s="1"/>
      <c r="B32" s="34" t="s">
        <v>1</v>
      </c>
      <c r="C32" s="34"/>
      <c r="D32" s="34"/>
      <c r="E32" s="44">
        <f>E26-E30</f>
        <v>27771.33361109448</v>
      </c>
      <c r="F32" s="44"/>
      <c r="G32" s="97"/>
      <c r="H32" s="44"/>
      <c r="I32" s="34"/>
      <c r="J32" s="35"/>
      <c r="K32" s="5"/>
      <c r="L32" s="5"/>
      <c r="M32" s="5"/>
      <c r="N32" s="5"/>
      <c r="O32" s="5"/>
      <c r="P32" s="15"/>
      <c r="Q32" s="5"/>
      <c r="R32" s="5"/>
      <c r="S32" s="5"/>
      <c r="T32" s="15"/>
      <c r="U32" s="5"/>
      <c r="V32" s="5"/>
      <c r="W32" s="5"/>
      <c r="X32" s="5"/>
      <c r="Y32" s="5"/>
      <c r="Z32" s="5"/>
      <c r="AA32" s="5"/>
      <c r="AB32" s="5"/>
      <c r="AC32" s="5"/>
      <c r="AD32" s="5"/>
      <c r="AE32" s="5"/>
      <c r="AF32" s="5"/>
      <c r="AG32" s="5"/>
      <c r="AH32" s="1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row>
    <row r="33" spans="1:245" s="10" customFormat="1" ht="24.95" customHeight="1" x14ac:dyDescent="0.25">
      <c r="A33" s="1"/>
      <c r="B33" s="34"/>
      <c r="C33" s="34"/>
      <c r="D33" s="34"/>
      <c r="E33" s="44"/>
      <c r="F33" s="44"/>
      <c r="G33" s="44"/>
      <c r="H33" s="44"/>
      <c r="I33" s="34"/>
      <c r="J33" s="35"/>
      <c r="K33" s="5"/>
      <c r="L33" s="5"/>
      <c r="M33" s="5"/>
      <c r="N33" s="5"/>
      <c r="O33" s="5"/>
      <c r="P33" s="15"/>
      <c r="Q33" s="5"/>
      <c r="R33" s="5"/>
      <c r="S33" s="5"/>
      <c r="T33" s="15"/>
      <c r="U33" s="5"/>
      <c r="V33" s="5"/>
      <c r="W33" s="5"/>
      <c r="X33" s="5"/>
      <c r="Y33" s="5"/>
      <c r="Z33" s="5"/>
      <c r="AA33" s="5"/>
      <c r="AB33" s="5"/>
      <c r="AC33" s="5"/>
      <c r="AD33" s="5"/>
      <c r="AE33" s="5"/>
      <c r="AF33" s="5"/>
      <c r="AG33" s="5"/>
      <c r="AH33" s="1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row>
    <row r="34" spans="1:245" s="10" customFormat="1" ht="24.95" customHeight="1" x14ac:dyDescent="0.25">
      <c r="A34" s="1"/>
      <c r="B34" s="1"/>
      <c r="C34" s="1"/>
      <c r="D34" s="1"/>
      <c r="E34" s="1"/>
      <c r="F34" s="1"/>
      <c r="G34" s="1"/>
      <c r="H34" s="1"/>
      <c r="I34" s="1"/>
      <c r="J34" s="1"/>
      <c r="K34" s="5"/>
      <c r="L34" s="5"/>
      <c r="M34" s="5"/>
      <c r="N34" s="5"/>
      <c r="O34" s="5"/>
      <c r="P34" s="15"/>
      <c r="Q34" s="5"/>
      <c r="R34" s="5"/>
      <c r="S34" s="5"/>
      <c r="T34" s="15"/>
      <c r="U34" s="5"/>
      <c r="V34" s="5"/>
      <c r="W34" s="5"/>
      <c r="X34" s="5"/>
      <c r="Y34" s="5"/>
      <c r="Z34" s="5"/>
      <c r="AA34" s="5"/>
      <c r="AB34" s="5"/>
      <c r="AC34" s="5"/>
      <c r="AD34" s="5"/>
      <c r="AE34" s="5"/>
      <c r="AF34" s="5"/>
      <c r="AG34" s="5"/>
      <c r="AH34" s="1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row>
    <row r="35" spans="1:245" s="10" customFormat="1" ht="39.950000000000003" customHeight="1" thickBot="1" x14ac:dyDescent="0.3">
      <c r="A35" s="1"/>
      <c r="B35" s="86"/>
      <c r="C35" s="86"/>
      <c r="D35" s="86"/>
      <c r="E35" s="134" t="s">
        <v>2214</v>
      </c>
      <c r="F35" s="134"/>
      <c r="G35" s="134"/>
      <c r="H35" s="134"/>
      <c r="I35" s="86"/>
      <c r="J35" s="86"/>
      <c r="K35" s="5"/>
      <c r="L35" s="5"/>
      <c r="M35" s="5"/>
      <c r="N35" s="55"/>
      <c r="O35" s="5"/>
      <c r="P35" s="5"/>
      <c r="Q35" s="5"/>
      <c r="R35" s="5"/>
      <c r="S35" s="5"/>
      <c r="T35" s="5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row>
    <row r="36" spans="1:245" s="10" customFormat="1" ht="108.75" customHeight="1" thickBot="1" x14ac:dyDescent="0.3">
      <c r="A36" s="1"/>
      <c r="B36" s="30"/>
      <c r="C36" s="69"/>
      <c r="D36" s="70"/>
      <c r="E36" s="88" t="s">
        <v>2383</v>
      </c>
      <c r="F36" s="88" t="s">
        <v>2384</v>
      </c>
      <c r="G36" s="88" t="s">
        <v>2385</v>
      </c>
      <c r="H36" s="88" t="s">
        <v>2386</v>
      </c>
      <c r="I36" s="71"/>
      <c r="J36" s="71"/>
      <c r="K36" s="5"/>
      <c r="L36" s="5"/>
      <c r="M36" s="5"/>
      <c r="N36" s="55"/>
      <c r="O36" s="5"/>
      <c r="P36" s="5"/>
      <c r="Q36" s="5"/>
      <c r="R36" s="5"/>
      <c r="S36" s="5"/>
      <c r="T36" s="5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row>
    <row r="37" spans="1:245" s="9" customFormat="1" ht="24" customHeight="1" x14ac:dyDescent="0.25">
      <c r="A37" s="4"/>
      <c r="B37" s="30"/>
      <c r="C37" s="130" t="s">
        <v>2099</v>
      </c>
      <c r="D37" s="130"/>
      <c r="E37" s="131"/>
      <c r="F37" s="131"/>
      <c r="G37" s="131"/>
      <c r="H37" s="131"/>
      <c r="I37" s="132" t="s">
        <v>2100</v>
      </c>
      <c r="J37" s="133"/>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row>
    <row r="38" spans="1:245" s="23" customFormat="1" ht="62.25" customHeight="1" x14ac:dyDescent="0.25">
      <c r="A38" s="1"/>
      <c r="B38" s="30"/>
      <c r="C38" s="117" t="s">
        <v>2213</v>
      </c>
      <c r="D38" s="118"/>
      <c r="E38" s="93">
        <v>0</v>
      </c>
      <c r="F38" s="93">
        <v>0</v>
      </c>
      <c r="G38" s="93">
        <v>0</v>
      </c>
      <c r="H38" s="93">
        <f>75519-$E$28</f>
        <v>12737</v>
      </c>
      <c r="I38" s="117" t="s">
        <v>2215</v>
      </c>
      <c r="J38" s="118"/>
      <c r="K38" s="14"/>
      <c r="L38" s="14"/>
      <c r="M38" s="14"/>
      <c r="N38" s="14"/>
      <c r="O38" s="14"/>
      <c r="P38" s="14"/>
      <c r="Q38" s="14"/>
      <c r="R38" s="56"/>
      <c r="S38" s="56"/>
      <c r="T38" s="56"/>
      <c r="U38" s="56"/>
      <c r="V38" s="55"/>
      <c r="W38" s="55"/>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row>
    <row r="39" spans="1:245" s="8" customFormat="1" ht="150.75" customHeight="1" x14ac:dyDescent="0.25">
      <c r="A39" s="1"/>
      <c r="B39" s="30"/>
      <c r="C39" s="125" t="s">
        <v>2358</v>
      </c>
      <c r="D39" s="126"/>
      <c r="E39" s="93">
        <v>4103.2222222222226</v>
      </c>
      <c r="F39" s="93">
        <v>4103.2222222222226</v>
      </c>
      <c r="G39" s="93">
        <v>4103.2222222222226</v>
      </c>
      <c r="H39" s="93">
        <v>4103.2222222222226</v>
      </c>
      <c r="I39" s="119" t="s">
        <v>2381</v>
      </c>
      <c r="J39" s="120"/>
      <c r="K39" s="5"/>
      <c r="L39" s="5"/>
      <c r="M39" s="5"/>
      <c r="N39" s="5"/>
      <c r="O39" s="5"/>
      <c r="P39" s="5"/>
      <c r="Q39" s="5"/>
      <c r="R39" s="56"/>
      <c r="S39" s="56"/>
      <c r="T39" s="56"/>
      <c r="U39" s="56"/>
      <c r="V39" s="55"/>
      <c r="W39" s="5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row>
    <row r="40" spans="1:245" s="8" customFormat="1" ht="140.25" customHeight="1" x14ac:dyDescent="0.25">
      <c r="A40" s="1"/>
      <c r="B40" s="30"/>
      <c r="C40" s="125" t="s">
        <v>2359</v>
      </c>
      <c r="D40" s="126"/>
      <c r="E40" s="93">
        <v>10670.906565656565</v>
      </c>
      <c r="F40" s="93">
        <v>10670.906565656565</v>
      </c>
      <c r="G40" s="93">
        <v>10670.906565656565</v>
      </c>
      <c r="H40" s="93">
        <v>10670.906565656565</v>
      </c>
      <c r="I40" s="119" t="s">
        <v>2332</v>
      </c>
      <c r="J40" s="120"/>
      <c r="K40" s="5"/>
      <c r="L40" s="5"/>
      <c r="M40" s="5"/>
      <c r="N40" s="5"/>
      <c r="O40" s="5"/>
      <c r="P40" s="5"/>
      <c r="Q40" s="5"/>
      <c r="R40" s="56"/>
      <c r="S40" s="56"/>
      <c r="T40" s="56"/>
      <c r="U40" s="56"/>
      <c r="V40" s="55"/>
      <c r="W40" s="5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row>
    <row r="41" spans="1:245" s="8" customFormat="1" ht="155.25" customHeight="1" x14ac:dyDescent="0.25">
      <c r="A41" s="1"/>
      <c r="B41" s="30"/>
      <c r="C41" s="125" t="s">
        <v>2360</v>
      </c>
      <c r="D41" s="126"/>
      <c r="E41" s="93">
        <v>0</v>
      </c>
      <c r="F41" s="93">
        <v>4965.0434343434317</v>
      </c>
      <c r="G41" s="93">
        <v>0</v>
      </c>
      <c r="H41" s="93">
        <v>0</v>
      </c>
      <c r="I41" s="119" t="s">
        <v>2402</v>
      </c>
      <c r="J41" s="120"/>
      <c r="K41" s="5"/>
      <c r="L41" s="5"/>
      <c r="M41" s="5"/>
      <c r="N41" s="5"/>
      <c r="O41" s="5"/>
      <c r="P41" s="5"/>
      <c r="Q41" s="5"/>
      <c r="R41" s="56"/>
      <c r="S41" s="56"/>
      <c r="T41" s="56"/>
      <c r="U41" s="56"/>
      <c r="V41" s="55"/>
      <c r="W41" s="5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row>
    <row r="42" spans="1:245" s="8" customFormat="1" ht="117.75" customHeight="1" x14ac:dyDescent="0.25">
      <c r="A42" s="1"/>
      <c r="B42" s="30"/>
      <c r="C42" s="125" t="s">
        <v>2390</v>
      </c>
      <c r="D42" s="126"/>
      <c r="E42" s="93">
        <v>0</v>
      </c>
      <c r="F42" s="93">
        <v>0</v>
      </c>
      <c r="G42" s="93">
        <f>(SUM($E$12:$E$15)+SUM($E$21:$E$24))-4694</f>
        <v>13684.591</v>
      </c>
      <c r="H42" s="93">
        <v>0</v>
      </c>
      <c r="I42" s="119" t="s">
        <v>2391</v>
      </c>
      <c r="J42" s="120"/>
      <c r="K42" s="5"/>
      <c r="L42" s="5"/>
      <c r="M42" s="5"/>
      <c r="N42" s="5"/>
      <c r="O42" s="5"/>
      <c r="P42" s="5"/>
      <c r="Q42" s="5"/>
      <c r="R42" s="56"/>
      <c r="S42" s="56"/>
      <c r="T42" s="56"/>
      <c r="U42" s="56"/>
      <c r="V42" s="55"/>
      <c r="W42" s="5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row>
    <row r="43" spans="1:245" s="8" customFormat="1" ht="28.15" customHeight="1" x14ac:dyDescent="0.25">
      <c r="A43" s="5"/>
      <c r="B43" s="30" t="s">
        <v>4</v>
      </c>
      <c r="C43" s="30"/>
      <c r="D43" s="30"/>
      <c r="E43" s="65">
        <f>SUM(E38:E42)</f>
        <v>14774.128787878788</v>
      </c>
      <c r="F43" s="65">
        <f>SUM(F38:F42)</f>
        <v>19739.17222222222</v>
      </c>
      <c r="G43" s="65">
        <f>SUM(G38:G42)</f>
        <v>28458.719787878788</v>
      </c>
      <c r="H43" s="65">
        <f>SUM(H38:H42)</f>
        <v>27511.128787878788</v>
      </c>
      <c r="I43" s="30"/>
      <c r="J43" s="58"/>
      <c r="K43" s="5"/>
      <c r="L43" s="5"/>
      <c r="M43" s="5"/>
      <c r="N43" s="5"/>
      <c r="O43" s="5"/>
      <c r="P43" s="5"/>
      <c r="Q43" s="5"/>
      <c r="R43" s="56"/>
      <c r="S43" s="56"/>
      <c r="T43" s="56"/>
      <c r="U43" s="56"/>
      <c r="V43" s="55"/>
      <c r="W43" s="5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row>
    <row r="44" spans="1:245" s="8" customFormat="1" ht="28.15" customHeight="1" x14ac:dyDescent="0.25">
      <c r="A44" s="5"/>
      <c r="B44" s="30"/>
      <c r="C44" s="30"/>
      <c r="D44" s="30"/>
      <c r="E44" s="30"/>
      <c r="F44" s="57"/>
      <c r="G44" s="57"/>
      <c r="H44" s="57"/>
      <c r="I44" s="30"/>
      <c r="J44" s="58"/>
      <c r="K44" s="5"/>
      <c r="L44" s="5"/>
      <c r="M44" s="5"/>
      <c r="N44" s="5"/>
      <c r="O44" s="5"/>
      <c r="P44" s="5"/>
      <c r="Q44" s="5"/>
      <c r="R44" s="56"/>
      <c r="S44" s="56"/>
      <c r="T44" s="56"/>
      <c r="U44" s="56"/>
      <c r="V44" s="55"/>
      <c r="W44" s="5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row>
    <row r="45" spans="1:245" s="8" customFormat="1" ht="72.95" customHeight="1" x14ac:dyDescent="0.25">
      <c r="A45" s="5"/>
      <c r="B45" s="127" t="s">
        <v>2119</v>
      </c>
      <c r="C45" s="128"/>
      <c r="D45" s="128"/>
      <c r="E45" s="128"/>
      <c r="F45" s="128"/>
      <c r="G45" s="128"/>
      <c r="H45" s="128"/>
      <c r="I45" s="128"/>
      <c r="J45" s="128"/>
      <c r="K45" s="5"/>
      <c r="L45" s="5"/>
      <c r="M45" s="5"/>
      <c r="N45" s="5"/>
      <c r="O45" s="5"/>
      <c r="P45" s="5"/>
      <c r="Q45" s="5"/>
      <c r="R45" s="56"/>
      <c r="S45" s="56"/>
      <c r="T45" s="56"/>
      <c r="U45" s="56"/>
      <c r="V45" s="55"/>
      <c r="W45" s="5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row>
    <row r="46" spans="1:245" s="8" customFormat="1" ht="25.5" customHeight="1" x14ac:dyDescent="0.25">
      <c r="A46" s="5"/>
      <c r="B46" s="59" t="s">
        <v>7</v>
      </c>
      <c r="C46" s="59"/>
      <c r="D46" s="59"/>
      <c r="E46" s="116">
        <f>$E$32-E43</f>
        <v>12997.204823215692</v>
      </c>
      <c r="F46" s="116">
        <f>$E$32-F43</f>
        <v>8032.1613888722604</v>
      </c>
      <c r="G46" s="116">
        <f>$E$32-G43</f>
        <v>-687.38617678430819</v>
      </c>
      <c r="H46" s="116">
        <f>$E$32-H43</f>
        <v>260.20482321569216</v>
      </c>
      <c r="I46" s="100" t="s">
        <v>6</v>
      </c>
      <c r="J46" s="101"/>
      <c r="K46" s="5"/>
      <c r="L46" s="5"/>
      <c r="M46" s="5"/>
      <c r="N46" s="5"/>
      <c r="O46" s="5"/>
      <c r="P46" s="5"/>
      <c r="Q46" s="5"/>
      <c r="R46" s="56"/>
      <c r="S46" s="56"/>
      <c r="T46" s="56"/>
      <c r="U46" s="56"/>
      <c r="V46" s="55"/>
      <c r="W46" s="5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row>
    <row r="47" spans="1:245" ht="18.95" customHeight="1" x14ac:dyDescent="0.25">
      <c r="B47" s="62" t="s">
        <v>2101</v>
      </c>
      <c r="C47" s="63"/>
      <c r="D47" s="64"/>
      <c r="E47" s="116"/>
      <c r="F47" s="116"/>
      <c r="G47" s="116"/>
      <c r="H47" s="116"/>
      <c r="I47" s="102"/>
      <c r="J47" s="103"/>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row>
    <row r="48" spans="1:245" ht="18" x14ac:dyDescent="0.25">
      <c r="B48" s="31"/>
      <c r="C48" s="31"/>
      <c r="D48" s="31"/>
      <c r="E48" s="31"/>
      <c r="F48" s="40"/>
      <c r="G48" s="40"/>
      <c r="H48" s="40"/>
      <c r="I48" s="60"/>
      <c r="J48" s="60"/>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row>
    <row r="49" spans="2:245" ht="163.69999999999999" customHeight="1" x14ac:dyDescent="0.25">
      <c r="B49" s="104" t="s">
        <v>2120</v>
      </c>
      <c r="C49" s="105"/>
      <c r="D49" s="105"/>
      <c r="E49" s="76" t="s">
        <v>2103</v>
      </c>
      <c r="F49" s="76" t="s">
        <v>2103</v>
      </c>
      <c r="G49" s="75">
        <f>1292+820+100</f>
        <v>2212</v>
      </c>
      <c r="H49" s="75">
        <f>1292+820+100</f>
        <v>2212</v>
      </c>
      <c r="I49" s="114" t="s">
        <v>2222</v>
      </c>
      <c r="J49" s="11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row>
    <row r="50" spans="2:245" ht="18" x14ac:dyDescent="0.25">
      <c r="B50" s="31"/>
      <c r="C50" s="31"/>
      <c r="D50" s="31"/>
      <c r="E50" s="31"/>
      <c r="F50" s="61"/>
      <c r="G50" s="61"/>
      <c r="H50" s="61"/>
      <c r="I50" s="60"/>
      <c r="J50" s="60"/>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row>
    <row r="51" spans="2:245" ht="21.95" customHeight="1" x14ac:dyDescent="0.25">
      <c r="B51" s="106" t="s">
        <v>2102</v>
      </c>
      <c r="C51" s="107"/>
      <c r="D51" s="108"/>
      <c r="E51" s="112" t="s">
        <v>2103</v>
      </c>
      <c r="F51" s="112" t="s">
        <v>2103</v>
      </c>
      <c r="G51" s="112">
        <f>G46+G49</f>
        <v>1524.6138232156918</v>
      </c>
      <c r="H51" s="112">
        <f>H46+H49</f>
        <v>2472.2048232156922</v>
      </c>
      <c r="I51" s="100" t="s">
        <v>6</v>
      </c>
      <c r="J51" s="101"/>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row>
    <row r="52" spans="2:245" ht="19.7" customHeight="1" x14ac:dyDescent="0.25">
      <c r="B52" s="109" t="s">
        <v>2104</v>
      </c>
      <c r="C52" s="110"/>
      <c r="D52" s="111"/>
      <c r="E52" s="113"/>
      <c r="F52" s="113"/>
      <c r="G52" s="113"/>
      <c r="H52" s="113"/>
      <c r="I52" s="102"/>
      <c r="J52" s="103"/>
    </row>
    <row r="53" spans="2:245" x14ac:dyDescent="0.2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row>
    <row r="54" spans="2:245" x14ac:dyDescent="0.2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row>
  </sheetData>
  <mergeCells count="74">
    <mergeCell ref="F11:J11"/>
    <mergeCell ref="F17:J17"/>
    <mergeCell ref="F18:J18"/>
    <mergeCell ref="F12:J12"/>
    <mergeCell ref="F13:J13"/>
    <mergeCell ref="F14:J14"/>
    <mergeCell ref="F15:J15"/>
    <mergeCell ref="F16:J16"/>
    <mergeCell ref="B1:J1"/>
    <mergeCell ref="B2:J2"/>
    <mergeCell ref="B3:J3"/>
    <mergeCell ref="B5:J5"/>
    <mergeCell ref="I26:J26"/>
    <mergeCell ref="F23:J23"/>
    <mergeCell ref="F24:J24"/>
    <mergeCell ref="F25:J25"/>
    <mergeCell ref="F19:J19"/>
    <mergeCell ref="F20:J20"/>
    <mergeCell ref="F21:J21"/>
    <mergeCell ref="F22:J22"/>
    <mergeCell ref="F7:J7"/>
    <mergeCell ref="F8:J8"/>
    <mergeCell ref="F9:J9"/>
    <mergeCell ref="F10:J10"/>
    <mergeCell ref="C42:D42"/>
    <mergeCell ref="F28:J28"/>
    <mergeCell ref="C37:H37"/>
    <mergeCell ref="I37:J37"/>
    <mergeCell ref="F29:J29"/>
    <mergeCell ref="C41:D41"/>
    <mergeCell ref="E35:H35"/>
    <mergeCell ref="C40:D40"/>
    <mergeCell ref="C38:D38"/>
    <mergeCell ref="F51:F52"/>
    <mergeCell ref="G51:G52"/>
    <mergeCell ref="F46:F47"/>
    <mergeCell ref="G46:G47"/>
    <mergeCell ref="B45:J45"/>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39:D39"/>
    <mergeCell ref="C6:D6"/>
    <mergeCell ref="I51:J52"/>
    <mergeCell ref="B49:D49"/>
    <mergeCell ref="B51:D51"/>
    <mergeCell ref="B52:D52"/>
    <mergeCell ref="E51:E52"/>
    <mergeCell ref="I49:J49"/>
    <mergeCell ref="H51:H52"/>
    <mergeCell ref="E46:E47"/>
    <mergeCell ref="I38:J38"/>
    <mergeCell ref="I39:J39"/>
    <mergeCell ref="I40:J40"/>
    <mergeCell ref="I41:J41"/>
    <mergeCell ref="I42:J42"/>
    <mergeCell ref="I46:J47"/>
    <mergeCell ref="H46:H47"/>
  </mergeCells>
  <pageMargins left="0.7" right="0.7" top="0.75" bottom="0.75" header="0.3" footer="0.3"/>
  <pageSetup scale="37" orientation="landscape" r:id="rId1"/>
  <headerFooter>
    <oddFooter>&amp;LERCOT PUBLIC&amp;C&amp;14&amp;P</oddFooter>
  </headerFooter>
  <rowBreaks count="1" manualBreakCount="1">
    <brk id="33" min="1" max="10" man="1"/>
  </rowBreaks>
  <colBreaks count="1" manualBreakCount="1">
    <brk id="1" max="5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S37"/>
  <sheetViews>
    <sheetView zoomScale="77" zoomScaleNormal="77" zoomScalePageLayoutView="37" workbookViewId="0"/>
  </sheetViews>
  <sheetFormatPr defaultColWidth="9.140625" defaultRowHeight="15" x14ac:dyDescent="0.25"/>
  <cols>
    <col min="1" max="1" width="3.42578125" style="3" customWidth="1"/>
    <col min="2" max="2" width="7.140625" style="3" customWidth="1"/>
    <col min="3" max="3" width="65.85546875" style="3" customWidth="1"/>
    <col min="4" max="4" width="49.85546875" style="3" customWidth="1"/>
    <col min="5" max="5" width="39.28515625" style="2" customWidth="1"/>
    <col min="6" max="6" width="36" style="2" customWidth="1"/>
    <col min="7" max="7" width="39" style="2" customWidth="1"/>
    <col min="8" max="8" width="25.7109375" style="85" customWidth="1"/>
    <col min="9" max="9" width="19.85546875" style="3" customWidth="1"/>
    <col min="10" max="10" width="50.5703125" style="3" customWidth="1"/>
    <col min="11" max="11" width="14" style="3" customWidth="1"/>
    <col min="12" max="12" width="9.140625" style="3"/>
    <col min="13" max="13" width="9.140625" style="3" customWidth="1"/>
    <col min="14" max="31" width="13.7109375" style="3" customWidth="1"/>
    <col min="32" max="16384" width="9.140625" style="3"/>
  </cols>
  <sheetData>
    <row r="1" spans="1:253" s="12" customFormat="1" ht="23.45" customHeight="1" x14ac:dyDescent="0.35">
      <c r="B1" s="151" t="s">
        <v>3</v>
      </c>
      <c r="C1" s="151"/>
      <c r="D1" s="151"/>
      <c r="E1" s="151"/>
      <c r="F1" s="151"/>
      <c r="G1" s="151"/>
      <c r="H1" s="151"/>
      <c r="I1" s="151"/>
      <c r="J1" s="151"/>
    </row>
    <row r="2" spans="1:253" s="12" customFormat="1" ht="23.45" customHeight="1" x14ac:dyDescent="0.35">
      <c r="B2" s="151" t="s">
        <v>2331</v>
      </c>
      <c r="C2" s="151"/>
      <c r="D2" s="151"/>
      <c r="E2" s="151"/>
      <c r="F2" s="151"/>
      <c r="G2" s="151"/>
      <c r="H2" s="151"/>
      <c r="I2" s="151"/>
      <c r="J2" s="151"/>
    </row>
    <row r="3" spans="1:253" s="13" customFormat="1" ht="23.45" customHeight="1" x14ac:dyDescent="0.35">
      <c r="B3" s="151" t="str">
        <f>Summary!B1</f>
        <v>Release Date:  September 3, 2021</v>
      </c>
      <c r="C3" s="151"/>
      <c r="D3" s="151"/>
      <c r="E3" s="151"/>
      <c r="F3" s="151"/>
      <c r="G3" s="151"/>
      <c r="H3" s="151"/>
      <c r="I3" s="151"/>
      <c r="J3" s="151"/>
      <c r="IL3" s="14"/>
      <c r="IM3" s="14"/>
      <c r="IN3" s="14"/>
      <c r="IO3" s="14"/>
      <c r="IP3" s="14"/>
      <c r="IQ3" s="14"/>
      <c r="IR3" s="14"/>
      <c r="IS3" s="14"/>
    </row>
    <row r="4" spans="1:253" s="10" customFormat="1" ht="76.5" customHeight="1" thickBot="1" x14ac:dyDescent="0.3">
      <c r="A4" s="1"/>
      <c r="B4" s="152" t="s">
        <v>2208</v>
      </c>
      <c r="C4" s="153"/>
      <c r="D4" s="153"/>
      <c r="E4" s="153"/>
      <c r="F4" s="153"/>
      <c r="G4" s="153"/>
      <c r="H4" s="153"/>
      <c r="I4" s="153"/>
      <c r="J4" s="153"/>
      <c r="K4" s="15"/>
      <c r="L4" s="15"/>
      <c r="M4" s="5"/>
      <c r="N4" s="5"/>
      <c r="O4" s="5"/>
      <c r="P4" s="5"/>
      <c r="Q4" s="5"/>
      <c r="R4" s="5"/>
      <c r="S4" s="5"/>
      <c r="T4" s="5"/>
      <c r="U4" s="5"/>
      <c r="V4" s="55"/>
      <c r="W4" s="5"/>
      <c r="X4" s="5"/>
      <c r="Y4" s="5"/>
      <c r="Z4" s="5"/>
      <c r="AA4" s="5"/>
      <c r="AB4" s="5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row>
    <row r="5" spans="1:253" s="10" customFormat="1" ht="83.25" customHeight="1" thickBot="1" x14ac:dyDescent="0.3">
      <c r="A5" s="1"/>
      <c r="B5" s="77"/>
      <c r="C5" s="154"/>
      <c r="D5" s="155"/>
      <c r="E5" s="78" t="s">
        <v>2387</v>
      </c>
      <c r="F5" s="79" t="s">
        <v>2388</v>
      </c>
      <c r="G5" s="80" t="s">
        <v>2389</v>
      </c>
      <c r="H5" s="156"/>
      <c r="I5" s="157"/>
      <c r="J5" s="158"/>
      <c r="K5" s="15"/>
      <c r="L5" s="15"/>
      <c r="M5" s="5"/>
      <c r="N5" s="5"/>
      <c r="O5" s="5"/>
      <c r="P5" s="5"/>
      <c r="Q5" s="5"/>
      <c r="R5" s="5"/>
      <c r="S5" s="5"/>
      <c r="T5" s="5"/>
      <c r="U5" s="5"/>
      <c r="V5" s="55"/>
      <c r="W5" s="5"/>
      <c r="X5" s="5"/>
      <c r="Y5" s="5"/>
      <c r="Z5" s="5"/>
      <c r="AA5" s="5"/>
      <c r="AB5" s="5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row>
    <row r="6" spans="1:253" s="9" customFormat="1" ht="24" customHeight="1" x14ac:dyDescent="0.25">
      <c r="A6" s="4"/>
      <c r="B6" s="30"/>
      <c r="C6" s="146" t="s">
        <v>2099</v>
      </c>
      <c r="D6" s="146"/>
      <c r="E6" s="147"/>
      <c r="F6" s="147"/>
      <c r="G6" s="147"/>
      <c r="H6" s="148" t="s">
        <v>2100</v>
      </c>
      <c r="I6" s="149"/>
      <c r="J6" s="15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row>
    <row r="7" spans="1:253" s="23" customFormat="1" ht="54" customHeight="1" x14ac:dyDescent="0.25">
      <c r="A7" s="1"/>
      <c r="B7" s="30"/>
      <c r="C7" s="117" t="s">
        <v>2212</v>
      </c>
      <c r="D7" s="118"/>
      <c r="E7" s="92">
        <f>Scenarios!$H$38</f>
        <v>12737</v>
      </c>
      <c r="F7" s="92">
        <f>Scenarios!$H$38</f>
        <v>12737</v>
      </c>
      <c r="G7" s="92">
        <f>Scenarios!$H$38</f>
        <v>12737</v>
      </c>
      <c r="H7" s="145" t="s">
        <v>2215</v>
      </c>
      <c r="I7" s="145"/>
      <c r="J7" s="145"/>
      <c r="K7" s="81"/>
      <c r="L7" s="14"/>
      <c r="M7" s="14"/>
      <c r="N7" s="14"/>
      <c r="O7" s="14"/>
      <c r="P7" s="14"/>
      <c r="Q7" s="14"/>
      <c r="R7" s="14"/>
      <c r="S7" s="14"/>
      <c r="T7" s="14"/>
      <c r="U7" s="14"/>
      <c r="V7" s="14"/>
      <c r="W7" s="14"/>
      <c r="X7" s="14"/>
      <c r="Y7" s="14"/>
      <c r="Z7" s="56"/>
      <c r="AA7" s="56"/>
      <c r="AB7" s="56"/>
      <c r="AC7" s="56"/>
      <c r="AD7" s="55"/>
      <c r="AE7" s="55"/>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row>
    <row r="8" spans="1:253" s="8" customFormat="1" ht="147.75" customHeight="1" x14ac:dyDescent="0.25">
      <c r="A8" s="1"/>
      <c r="B8" s="30"/>
      <c r="C8" s="125" t="s">
        <v>2358</v>
      </c>
      <c r="D8" s="143"/>
      <c r="E8" s="92">
        <f>Scenarios!$E$39</f>
        <v>4103.2222222222226</v>
      </c>
      <c r="F8" s="92">
        <f>Scenarios!$E$39</f>
        <v>4103.2222222222226</v>
      </c>
      <c r="G8" s="92">
        <f>Scenarios!$E$39</f>
        <v>4103.2222222222226</v>
      </c>
      <c r="H8" s="145" t="s">
        <v>2381</v>
      </c>
      <c r="I8" s="145"/>
      <c r="J8" s="145"/>
      <c r="K8" s="5"/>
      <c r="L8" s="5"/>
      <c r="M8" s="5"/>
      <c r="N8" s="5"/>
      <c r="O8" s="5"/>
      <c r="P8" s="5"/>
      <c r="Q8" s="5"/>
      <c r="R8" s="5"/>
      <c r="S8" s="5"/>
      <c r="T8" s="5"/>
      <c r="U8" s="5"/>
      <c r="V8" s="5"/>
      <c r="W8" s="5"/>
      <c r="X8" s="5"/>
      <c r="Y8" s="5"/>
      <c r="Z8" s="56"/>
      <c r="AA8" s="56"/>
      <c r="AB8" s="56"/>
      <c r="AC8" s="56"/>
      <c r="AD8" s="55"/>
      <c r="AE8" s="5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row>
    <row r="9" spans="1:253" s="8" customFormat="1" ht="148.5" customHeight="1" x14ac:dyDescent="0.25">
      <c r="A9" s="1"/>
      <c r="B9" s="30"/>
      <c r="C9" s="125" t="s">
        <v>2359</v>
      </c>
      <c r="D9" s="143"/>
      <c r="E9" s="92">
        <f>Scenarios!$E$40</f>
        <v>10670.906565656565</v>
      </c>
      <c r="F9" s="92">
        <f>Scenarios!$E$40</f>
        <v>10670.906565656565</v>
      </c>
      <c r="G9" s="92">
        <f>Scenarios!$E$40</f>
        <v>10670.906565656565</v>
      </c>
      <c r="H9" s="119" t="s">
        <v>2382</v>
      </c>
      <c r="I9" s="144"/>
      <c r="J9" s="120"/>
      <c r="K9" s="5"/>
      <c r="L9" s="5"/>
      <c r="M9" s="5"/>
      <c r="N9" s="5"/>
      <c r="O9" s="5"/>
      <c r="P9" s="5"/>
      <c r="Q9" s="5"/>
      <c r="R9" s="5"/>
      <c r="S9" s="5"/>
      <c r="T9" s="5"/>
      <c r="U9" s="5"/>
      <c r="V9" s="5"/>
      <c r="W9" s="5"/>
      <c r="X9" s="5"/>
      <c r="Y9" s="5"/>
      <c r="Z9" s="56"/>
      <c r="AA9" s="56"/>
      <c r="AB9" s="56"/>
      <c r="AC9" s="56"/>
      <c r="AD9" s="55"/>
      <c r="AE9" s="5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row>
    <row r="10" spans="1:253" s="8" customFormat="1" ht="176.25" customHeight="1" x14ac:dyDescent="0.25">
      <c r="A10" s="1"/>
      <c r="B10" s="30"/>
      <c r="C10" s="125" t="s">
        <v>2360</v>
      </c>
      <c r="D10" s="143"/>
      <c r="E10" s="92">
        <f>Scenarios!$F$41</f>
        <v>4965.0434343434317</v>
      </c>
      <c r="F10" s="92">
        <f>Scenarios!$F$41</f>
        <v>4965.0434343434317</v>
      </c>
      <c r="G10" s="92">
        <f>Scenarios!$F$41</f>
        <v>4965.0434343434317</v>
      </c>
      <c r="H10" s="119" t="s">
        <v>2401</v>
      </c>
      <c r="I10" s="144"/>
      <c r="J10" s="120"/>
      <c r="K10" s="5"/>
      <c r="L10" s="5"/>
      <c r="M10" s="5"/>
      <c r="N10" s="5"/>
      <c r="O10" s="5"/>
      <c r="P10" s="5"/>
      <c r="Q10" s="5"/>
      <c r="R10" s="5"/>
      <c r="S10" s="5"/>
      <c r="T10" s="5"/>
      <c r="U10" s="5"/>
      <c r="V10" s="5"/>
      <c r="W10" s="5"/>
      <c r="X10" s="5"/>
      <c r="Y10" s="5"/>
      <c r="Z10" s="56"/>
      <c r="AA10" s="56"/>
      <c r="AB10" s="56"/>
      <c r="AC10" s="56"/>
      <c r="AD10" s="55"/>
      <c r="AE10" s="5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row>
    <row r="11" spans="1:253" s="8" customFormat="1" ht="98.25" customHeight="1" x14ac:dyDescent="0.25">
      <c r="A11" s="1"/>
      <c r="B11" s="30"/>
      <c r="C11" s="125" t="s">
        <v>2390</v>
      </c>
      <c r="D11" s="126"/>
      <c r="E11" s="94">
        <v>0</v>
      </c>
      <c r="F11" s="94">
        <f>Scenarios!$G$42</f>
        <v>13684.591</v>
      </c>
      <c r="G11" s="94">
        <f>Scenarios!$G$42</f>
        <v>13684.591</v>
      </c>
      <c r="H11" s="145" t="s">
        <v>2391</v>
      </c>
      <c r="I11" s="145"/>
      <c r="J11" s="145"/>
      <c r="K11" s="5"/>
      <c r="L11" s="5"/>
      <c r="M11" s="5"/>
      <c r="N11" s="5"/>
      <c r="O11" s="5"/>
      <c r="P11" s="5"/>
      <c r="Q11" s="5"/>
      <c r="R11" s="5"/>
      <c r="S11" s="5"/>
      <c r="T11" s="5"/>
      <c r="U11" s="5"/>
      <c r="V11" s="5"/>
      <c r="W11" s="5"/>
      <c r="X11" s="5"/>
      <c r="Y11" s="5"/>
      <c r="Z11" s="56"/>
      <c r="AA11" s="56"/>
      <c r="AB11" s="56"/>
      <c r="AC11" s="56"/>
      <c r="AD11" s="55"/>
      <c r="AE11" s="5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row>
    <row r="12" spans="1:253" s="8" customFormat="1" ht="159" customHeight="1" x14ac:dyDescent="0.25">
      <c r="A12" s="1"/>
      <c r="B12" s="30"/>
      <c r="C12" s="125" t="s">
        <v>2364</v>
      </c>
      <c r="D12" s="143"/>
      <c r="E12" s="95">
        <v>0</v>
      </c>
      <c r="F12" s="95">
        <v>0</v>
      </c>
      <c r="G12" s="95">
        <f>(0.254*(SUM(Scenarios!E7:E9)-428.9))-G9-G10</f>
        <v>1460.0522733656726</v>
      </c>
      <c r="H12" s="119" t="s">
        <v>2400</v>
      </c>
      <c r="I12" s="144"/>
      <c r="J12" s="120"/>
      <c r="K12" s="5"/>
      <c r="L12" s="5"/>
      <c r="M12" s="5"/>
      <c r="N12" s="5"/>
      <c r="O12" s="5"/>
      <c r="P12" s="5"/>
      <c r="Q12" s="5"/>
      <c r="R12" s="5"/>
      <c r="S12" s="5"/>
      <c r="T12" s="5"/>
      <c r="U12" s="5"/>
      <c r="V12" s="5"/>
      <c r="W12" s="5"/>
      <c r="X12" s="5"/>
      <c r="Y12" s="5"/>
      <c r="Z12" s="56"/>
      <c r="AA12" s="56"/>
      <c r="AB12" s="56"/>
      <c r="AC12" s="56"/>
      <c r="AD12" s="55"/>
      <c r="AE12" s="5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row>
    <row r="13" spans="1:253" ht="18" x14ac:dyDescent="0.25">
      <c r="B13" s="30"/>
      <c r="C13" s="30"/>
      <c r="D13" s="30"/>
      <c r="E13" s="57"/>
      <c r="F13" s="57"/>
      <c r="G13" s="57"/>
      <c r="H13" s="30"/>
      <c r="I13" s="58"/>
      <c r="J13" s="58"/>
    </row>
    <row r="14" spans="1:253" s="8" customFormat="1" ht="28.15" customHeight="1" x14ac:dyDescent="0.25">
      <c r="A14" s="5"/>
      <c r="B14" s="30" t="s">
        <v>4</v>
      </c>
      <c r="C14" s="30"/>
      <c r="D14" s="30"/>
      <c r="E14" s="57">
        <f>SUM(E7:E12)</f>
        <v>32476.17222222222</v>
      </c>
      <c r="F14" s="57">
        <f>SUM(F7:F12)</f>
        <v>46160.763222222216</v>
      </c>
      <c r="G14" s="57">
        <f>SUM(G7:G12)</f>
        <v>47620.815495587885</v>
      </c>
      <c r="H14" s="30"/>
      <c r="I14" s="58"/>
      <c r="J14" s="58"/>
      <c r="K14" s="5"/>
      <c r="L14" s="5"/>
      <c r="M14" s="98"/>
      <c r="N14" s="5"/>
      <c r="O14" s="5"/>
      <c r="P14" s="5"/>
      <c r="Q14" s="5"/>
      <c r="R14" s="5"/>
      <c r="S14" s="5"/>
      <c r="T14" s="5"/>
      <c r="U14" s="5"/>
      <c r="V14" s="5"/>
      <c r="W14" s="5"/>
      <c r="X14" s="5"/>
      <c r="Y14" s="5"/>
      <c r="Z14" s="56"/>
      <c r="AA14" s="56"/>
      <c r="AB14" s="56"/>
      <c r="AC14" s="56"/>
      <c r="AD14" s="55"/>
      <c r="AE14" s="5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row>
    <row r="15" spans="1:253" s="8" customFormat="1" ht="28.15" customHeight="1" x14ac:dyDescent="0.25">
      <c r="A15" s="5"/>
      <c r="B15" s="30"/>
      <c r="C15" s="30"/>
      <c r="D15" s="30"/>
      <c r="E15" s="57"/>
      <c r="F15" s="57"/>
      <c r="G15" s="57"/>
      <c r="H15" s="30"/>
      <c r="I15" s="58"/>
      <c r="J15" s="58"/>
      <c r="K15" s="5"/>
      <c r="L15" s="5"/>
      <c r="M15" s="5"/>
      <c r="N15" s="5"/>
      <c r="O15" s="5"/>
      <c r="P15" s="5"/>
      <c r="Q15" s="5"/>
      <c r="R15" s="5"/>
      <c r="S15" s="5"/>
      <c r="T15" s="5"/>
      <c r="U15" s="5"/>
      <c r="V15" s="5"/>
      <c r="W15" s="5"/>
      <c r="X15" s="5"/>
      <c r="Y15" s="5"/>
      <c r="Z15" s="56"/>
      <c r="AA15" s="56"/>
      <c r="AB15" s="56"/>
      <c r="AC15" s="56"/>
      <c r="AD15" s="55"/>
      <c r="AE15" s="5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row>
    <row r="16" spans="1:253" s="8" customFormat="1" ht="41.45" customHeight="1" x14ac:dyDescent="0.25">
      <c r="A16" s="5"/>
      <c r="B16" s="128" t="s">
        <v>2209</v>
      </c>
      <c r="C16" s="128"/>
      <c r="D16" s="128"/>
      <c r="E16" s="128"/>
      <c r="F16" s="128"/>
      <c r="G16" s="128"/>
      <c r="H16" s="128"/>
      <c r="I16" s="128"/>
      <c r="J16" s="128"/>
      <c r="K16" s="5"/>
      <c r="L16" s="5"/>
      <c r="M16" s="5"/>
      <c r="N16" s="5"/>
      <c r="O16" s="5"/>
      <c r="P16" s="5"/>
      <c r="Q16" s="5"/>
      <c r="R16" s="5"/>
      <c r="S16" s="5"/>
      <c r="T16" s="5"/>
      <c r="U16" s="5"/>
      <c r="V16" s="5"/>
      <c r="W16" s="5"/>
      <c r="X16" s="5"/>
      <c r="Y16" s="5"/>
      <c r="Z16" s="56"/>
      <c r="AA16" s="56"/>
      <c r="AB16" s="56"/>
      <c r="AC16" s="56"/>
      <c r="AD16" s="55"/>
      <c r="AE16" s="5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row>
    <row r="17" spans="1:253" s="8" customFormat="1" ht="25.5" customHeight="1" x14ac:dyDescent="0.25">
      <c r="A17" s="5"/>
      <c r="B17" s="59" t="s">
        <v>2210</v>
      </c>
      <c r="C17" s="59"/>
      <c r="D17" s="59"/>
      <c r="E17" s="116">
        <f>Scenarios!$E$32-E14</f>
        <v>-4704.8386111277396</v>
      </c>
      <c r="F17" s="116">
        <f>Scenarios!$E$32-F14</f>
        <v>-18389.429611127736</v>
      </c>
      <c r="G17" s="116">
        <f>Scenarios!$E$32-G14</f>
        <v>-19849.481884493405</v>
      </c>
      <c r="H17" s="141" t="s">
        <v>6</v>
      </c>
      <c r="I17" s="141"/>
      <c r="J17" s="141"/>
      <c r="K17" s="5"/>
      <c r="L17" s="5"/>
      <c r="M17" s="5"/>
      <c r="N17" s="5"/>
      <c r="O17" s="5"/>
      <c r="P17" s="5"/>
      <c r="Q17" s="5"/>
      <c r="R17" s="5"/>
      <c r="S17" s="5"/>
      <c r="T17" s="5"/>
      <c r="U17" s="5"/>
      <c r="V17" s="5"/>
      <c r="W17" s="5"/>
      <c r="X17" s="5"/>
      <c r="Y17" s="5"/>
      <c r="Z17" s="56"/>
      <c r="AA17" s="56"/>
      <c r="AB17" s="56"/>
      <c r="AC17" s="56"/>
      <c r="AD17" s="55"/>
      <c r="AE17" s="5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row>
    <row r="18" spans="1:253" ht="18.95" customHeight="1" x14ac:dyDescent="0.25">
      <c r="B18" s="142" t="s">
        <v>2101</v>
      </c>
      <c r="C18" s="142"/>
      <c r="D18" s="142"/>
      <c r="E18" s="116"/>
      <c r="F18" s="116"/>
      <c r="G18" s="116"/>
      <c r="H18" s="141"/>
      <c r="I18" s="141"/>
      <c r="J18" s="141"/>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row>
    <row r="19" spans="1:253" ht="18" x14ac:dyDescent="0.25">
      <c r="B19" s="31"/>
      <c r="C19" s="31"/>
      <c r="D19" s="31"/>
      <c r="E19" s="40"/>
      <c r="F19" s="40"/>
      <c r="G19" s="40"/>
      <c r="H19" s="60"/>
      <c r="I19" s="60"/>
      <c r="J19" s="60"/>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row>
    <row r="20" spans="1:253" ht="150.75" customHeight="1" x14ac:dyDescent="0.25">
      <c r="B20" s="104" t="s">
        <v>2120</v>
      </c>
      <c r="C20" s="105"/>
      <c r="D20" s="139"/>
      <c r="E20" s="75">
        <f>1292+820+100</f>
        <v>2212</v>
      </c>
      <c r="F20" s="75">
        <f>1292+820+100</f>
        <v>2212</v>
      </c>
      <c r="G20" s="75">
        <f>1292+820+100</f>
        <v>2212</v>
      </c>
      <c r="H20" s="140" t="s">
        <v>2222</v>
      </c>
      <c r="I20" s="140"/>
      <c r="J20" s="140"/>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row>
    <row r="21" spans="1:253" ht="18" x14ac:dyDescent="0.25">
      <c r="B21" s="31"/>
      <c r="C21" s="31"/>
      <c r="D21" s="31"/>
      <c r="E21" s="61"/>
      <c r="F21" s="61"/>
      <c r="G21" s="61"/>
      <c r="H21" s="60"/>
      <c r="I21" s="60"/>
      <c r="J21" s="60"/>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row>
    <row r="22" spans="1:253" ht="21.95" customHeight="1" x14ac:dyDescent="0.25">
      <c r="B22" s="59" t="s">
        <v>2102</v>
      </c>
      <c r="C22" s="59"/>
      <c r="D22" s="59"/>
      <c r="E22" s="116">
        <f>E17+E20</f>
        <v>-2492.8386111277396</v>
      </c>
      <c r="F22" s="116">
        <f t="shared" ref="F22:G22" si="0">F17+F20</f>
        <v>-16177.429611127736</v>
      </c>
      <c r="G22" s="116">
        <f t="shared" si="0"/>
        <v>-17637.481884493405</v>
      </c>
      <c r="H22" s="141" t="s">
        <v>6</v>
      </c>
      <c r="I22" s="141"/>
      <c r="J22" s="141"/>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row>
    <row r="23" spans="1:253" ht="19.7" customHeight="1" x14ac:dyDescent="0.25">
      <c r="B23" s="142" t="s">
        <v>2211</v>
      </c>
      <c r="C23" s="142"/>
      <c r="D23" s="142"/>
      <c r="E23" s="116"/>
      <c r="F23" s="116"/>
      <c r="G23" s="116"/>
      <c r="H23" s="141"/>
      <c r="I23" s="141"/>
      <c r="J23" s="141"/>
      <c r="M23" s="82"/>
      <c r="N23" s="2"/>
      <c r="O23" s="83"/>
      <c r="P23" s="83"/>
      <c r="Q23" s="84"/>
    </row>
    <row r="24" spans="1:253" x14ac:dyDescent="0.25">
      <c r="M24" s="82"/>
      <c r="N24" s="2"/>
      <c r="O24" s="83"/>
      <c r="P24" s="83"/>
      <c r="Q24" s="84"/>
    </row>
    <row r="25" spans="1:253" x14ac:dyDescent="0.25">
      <c r="N25" s="2"/>
      <c r="O25" s="83"/>
      <c r="P25" s="83"/>
      <c r="Q25" s="84"/>
    </row>
    <row r="26" spans="1:253" x14ac:dyDescent="0.25">
      <c r="N26" s="2"/>
      <c r="O26" s="83"/>
      <c r="P26" s="83"/>
      <c r="Q26" s="84"/>
    </row>
    <row r="27" spans="1:253" x14ac:dyDescent="0.25">
      <c r="N27" s="2"/>
      <c r="O27" s="83"/>
      <c r="P27" s="83"/>
      <c r="Q27" s="84"/>
    </row>
    <row r="28" spans="1:253" x14ac:dyDescent="0.25">
      <c r="N28" s="2"/>
      <c r="O28" s="83"/>
      <c r="P28" s="83"/>
      <c r="Q28" s="84"/>
    </row>
    <row r="29" spans="1:253" x14ac:dyDescent="0.25">
      <c r="N29" s="2"/>
      <c r="O29" s="83"/>
      <c r="P29" s="83"/>
      <c r="Q29" s="84"/>
    </row>
    <row r="30" spans="1:253" x14ac:dyDescent="0.25">
      <c r="N30" s="2"/>
      <c r="O30" s="83"/>
      <c r="P30" s="83"/>
      <c r="Q30" s="84"/>
    </row>
    <row r="31" spans="1:253" x14ac:dyDescent="0.25">
      <c r="N31" s="2"/>
      <c r="O31" s="83"/>
      <c r="P31" s="83"/>
      <c r="Q31" s="84"/>
    </row>
    <row r="32" spans="1:253" x14ac:dyDescent="0.25">
      <c r="N32" s="2"/>
      <c r="O32" s="83"/>
      <c r="P32" s="83"/>
      <c r="Q32" s="84"/>
    </row>
    <row r="33" spans="14:17" x14ac:dyDescent="0.25">
      <c r="N33" s="2"/>
      <c r="O33" s="83"/>
      <c r="P33" s="83"/>
      <c r="Q33" s="84"/>
    </row>
    <row r="34" spans="14:17" x14ac:dyDescent="0.25">
      <c r="N34" s="2"/>
      <c r="O34" s="83"/>
      <c r="P34" s="83"/>
      <c r="Q34" s="84"/>
    </row>
    <row r="35" spans="14:17" x14ac:dyDescent="0.25">
      <c r="N35" s="2"/>
      <c r="O35" s="83"/>
      <c r="P35" s="83"/>
      <c r="Q35" s="84"/>
    </row>
    <row r="36" spans="14:17" x14ac:dyDescent="0.25">
      <c r="N36" s="2"/>
      <c r="O36" s="83"/>
      <c r="P36" s="83"/>
      <c r="Q36" s="84"/>
    </row>
    <row r="37" spans="14:17" x14ac:dyDescent="0.25">
      <c r="N37" s="2"/>
      <c r="O37" s="83"/>
      <c r="P37" s="83"/>
      <c r="Q37" s="84"/>
    </row>
  </sheetData>
  <mergeCells count="33">
    <mergeCell ref="B1:J1"/>
    <mergeCell ref="B2:J2"/>
    <mergeCell ref="B3:J3"/>
    <mergeCell ref="B4:J4"/>
    <mergeCell ref="C5:D5"/>
    <mergeCell ref="H5:J5"/>
    <mergeCell ref="C6:G6"/>
    <mergeCell ref="H6:J6"/>
    <mergeCell ref="C8:D8"/>
    <mergeCell ref="H8:J8"/>
    <mergeCell ref="C9:D9"/>
    <mergeCell ref="H9:J9"/>
    <mergeCell ref="C12:D12"/>
    <mergeCell ref="H12:J12"/>
    <mergeCell ref="C7:D7"/>
    <mergeCell ref="H7:J7"/>
    <mergeCell ref="C10:D10"/>
    <mergeCell ref="H10:J10"/>
    <mergeCell ref="C11:D11"/>
    <mergeCell ref="H11:J11"/>
    <mergeCell ref="B16:J16"/>
    <mergeCell ref="E17:E18"/>
    <mergeCell ref="F17:F18"/>
    <mergeCell ref="G17:G18"/>
    <mergeCell ref="H17:J18"/>
    <mergeCell ref="B18:D18"/>
    <mergeCell ref="B20:D20"/>
    <mergeCell ref="H20:J20"/>
    <mergeCell ref="E22:E23"/>
    <mergeCell ref="F22:F23"/>
    <mergeCell ref="G22:G23"/>
    <mergeCell ref="H22:J23"/>
    <mergeCell ref="B23:D23"/>
  </mergeCells>
  <pageMargins left="0.7" right="0.7" top="0.75" bottom="0.75" header="0.3" footer="0.3"/>
  <pageSetup scale="36" orientation="landscape" r:id="rId1"/>
  <headerFooter>
    <oddFooter>&amp;LERCOT PUBLIC&amp;C&amp;14&amp;P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Q1363"/>
  <sheetViews>
    <sheetView zoomScale="115" zoomScaleNormal="115" workbookViewId="0"/>
  </sheetViews>
  <sheetFormatPr defaultColWidth="15.7109375" defaultRowHeight="15" x14ac:dyDescent="0.25"/>
  <cols>
    <col min="1" max="1" width="5" style="16" bestFit="1" customWidth="1"/>
    <col min="2" max="2" width="49.42578125" style="21" customWidth="1"/>
    <col min="3" max="3" width="19" style="21" customWidth="1"/>
    <col min="4" max="4" width="28.5703125" style="21" customWidth="1"/>
    <col min="5" max="5" width="21.42578125" style="21" customWidth="1"/>
    <col min="6" max="6" width="10.42578125" style="21" customWidth="1"/>
    <col min="7" max="7" width="15.85546875" style="21" customWidth="1"/>
    <col min="8" max="8" width="13.7109375" style="22" customWidth="1"/>
    <col min="9" max="9" width="13" style="20" customWidth="1"/>
    <col min="10" max="10" width="13" customWidth="1"/>
    <col min="11" max="11" width="9.85546875" style="16" bestFit="1" customWidth="1"/>
    <col min="12" max="13" width="15.7109375" style="16"/>
    <col min="14" max="14" width="26.5703125" style="16" bestFit="1" customWidth="1"/>
    <col min="15" max="16384" width="15.7109375" style="16"/>
  </cols>
  <sheetData>
    <row r="1" spans="1:17" s="17" customFormat="1" ht="26.45" customHeight="1" x14ac:dyDescent="0.4">
      <c r="A1" s="26"/>
      <c r="B1" s="32" t="s">
        <v>2126</v>
      </c>
      <c r="C1" s="26"/>
      <c r="D1" s="26"/>
      <c r="E1" s="33"/>
      <c r="F1" s="33"/>
      <c r="G1" s="33"/>
      <c r="H1" s="33"/>
      <c r="I1" s="33"/>
      <c r="J1"/>
    </row>
    <row r="2" spans="1:17" ht="39" customHeight="1" x14ac:dyDescent="0.25">
      <c r="A2" s="18"/>
      <c r="B2" s="45" t="s">
        <v>13</v>
      </c>
      <c r="C2" s="51" t="s">
        <v>1907</v>
      </c>
      <c r="D2" s="46" t="s">
        <v>14</v>
      </c>
      <c r="E2" s="45" t="s">
        <v>15</v>
      </c>
      <c r="F2" s="46" t="s">
        <v>16</v>
      </c>
      <c r="G2" s="46" t="s">
        <v>17</v>
      </c>
      <c r="H2" s="47" t="s">
        <v>18</v>
      </c>
      <c r="I2" s="53" t="s">
        <v>1909</v>
      </c>
    </row>
    <row r="3" spans="1:17" ht="15" customHeight="1" x14ac:dyDescent="0.25">
      <c r="A3" s="19"/>
      <c r="B3" s="89" t="s">
        <v>19</v>
      </c>
      <c r="C3" s="89"/>
      <c r="D3" s="89"/>
      <c r="E3" s="89"/>
      <c r="F3" s="89"/>
      <c r="G3" s="89"/>
      <c r="H3" s="90"/>
      <c r="I3" s="91"/>
    </row>
    <row r="4" spans="1:17" ht="15" customHeight="1" x14ac:dyDescent="0.25">
      <c r="A4" s="87">
        <v>4</v>
      </c>
      <c r="B4" s="21" t="s">
        <v>20</v>
      </c>
      <c r="D4" s="21" t="s">
        <v>21</v>
      </c>
      <c r="E4" s="21" t="s">
        <v>22</v>
      </c>
      <c r="F4" s="21" t="s">
        <v>23</v>
      </c>
      <c r="G4" s="21" t="s">
        <v>24</v>
      </c>
      <c r="H4" s="22">
        <v>1990</v>
      </c>
      <c r="I4" s="20">
        <v>1222</v>
      </c>
      <c r="K4"/>
      <c r="L4"/>
      <c r="M4"/>
      <c r="N4"/>
      <c r="O4"/>
      <c r="P4"/>
      <c r="Q4"/>
    </row>
    <row r="5" spans="1:17" ht="15" customHeight="1" x14ac:dyDescent="0.25">
      <c r="A5" s="87">
        <f>A4+1</f>
        <v>5</v>
      </c>
      <c r="B5" s="21" t="s">
        <v>25</v>
      </c>
      <c r="D5" s="21" t="s">
        <v>26</v>
      </c>
      <c r="E5" s="21" t="s">
        <v>22</v>
      </c>
      <c r="F5" s="21" t="s">
        <v>23</v>
      </c>
      <c r="G5" s="21" t="s">
        <v>24</v>
      </c>
      <c r="H5" s="22">
        <v>1993</v>
      </c>
      <c r="I5" s="20">
        <v>1209</v>
      </c>
      <c r="K5"/>
      <c r="L5"/>
      <c r="M5"/>
      <c r="N5"/>
      <c r="O5"/>
      <c r="P5"/>
      <c r="Q5"/>
    </row>
    <row r="6" spans="1:17" ht="15" customHeight="1" x14ac:dyDescent="0.25">
      <c r="A6" s="87">
        <f t="shared" ref="A6:A69" si="0">A5+1</f>
        <v>6</v>
      </c>
      <c r="B6" s="21" t="s">
        <v>27</v>
      </c>
      <c r="D6" s="21" t="s">
        <v>28</v>
      </c>
      <c r="E6" s="21" t="s">
        <v>29</v>
      </c>
      <c r="F6" s="21" t="s">
        <v>23</v>
      </c>
      <c r="G6" s="21" t="s">
        <v>30</v>
      </c>
      <c r="H6" s="22">
        <v>1988</v>
      </c>
      <c r="I6" s="20">
        <v>1323.2</v>
      </c>
      <c r="K6"/>
      <c r="L6"/>
      <c r="M6"/>
      <c r="N6"/>
      <c r="O6"/>
      <c r="P6"/>
      <c r="Q6"/>
    </row>
    <row r="7" spans="1:17" ht="15" customHeight="1" x14ac:dyDescent="0.25">
      <c r="A7" s="87">
        <f t="shared" si="0"/>
        <v>7</v>
      </c>
      <c r="B7" s="21" t="s">
        <v>31</v>
      </c>
      <c r="D7" s="21" t="s">
        <v>32</v>
      </c>
      <c r="E7" s="21" t="s">
        <v>29</v>
      </c>
      <c r="F7" s="21" t="s">
        <v>23</v>
      </c>
      <c r="G7" s="21" t="s">
        <v>30</v>
      </c>
      <c r="H7" s="22">
        <v>1989</v>
      </c>
      <c r="I7" s="20">
        <v>1310</v>
      </c>
      <c r="K7"/>
      <c r="L7"/>
      <c r="M7"/>
      <c r="N7"/>
      <c r="O7"/>
      <c r="P7"/>
      <c r="Q7"/>
    </row>
    <row r="8" spans="1:17" ht="15" customHeight="1" x14ac:dyDescent="0.25">
      <c r="A8" s="87">
        <f t="shared" si="0"/>
        <v>8</v>
      </c>
      <c r="B8" s="21" t="s">
        <v>33</v>
      </c>
      <c r="D8" s="21" t="s">
        <v>34</v>
      </c>
      <c r="E8" s="21" t="s">
        <v>35</v>
      </c>
      <c r="F8" s="21" t="s">
        <v>36</v>
      </c>
      <c r="G8" s="21" t="s">
        <v>37</v>
      </c>
      <c r="H8" s="22">
        <v>1980</v>
      </c>
      <c r="I8" s="20">
        <v>655</v>
      </c>
      <c r="K8"/>
      <c r="L8"/>
      <c r="M8"/>
      <c r="N8"/>
      <c r="O8"/>
      <c r="P8"/>
      <c r="Q8"/>
    </row>
    <row r="9" spans="1:17" ht="15" customHeight="1" x14ac:dyDescent="0.25">
      <c r="A9" s="87">
        <f t="shared" si="0"/>
        <v>9</v>
      </c>
      <c r="B9" s="21" t="s">
        <v>38</v>
      </c>
      <c r="D9" s="21" t="s">
        <v>39</v>
      </c>
      <c r="E9" s="21" t="s">
        <v>40</v>
      </c>
      <c r="F9" s="21" t="s">
        <v>36</v>
      </c>
      <c r="G9" s="21" t="s">
        <v>37</v>
      </c>
      <c r="H9" s="22">
        <v>1979</v>
      </c>
      <c r="I9" s="20">
        <v>603</v>
      </c>
      <c r="K9"/>
      <c r="L9"/>
      <c r="M9"/>
      <c r="N9"/>
      <c r="O9"/>
      <c r="P9"/>
      <c r="Q9"/>
    </row>
    <row r="10" spans="1:17" ht="15" customHeight="1" x14ac:dyDescent="0.25">
      <c r="A10" s="87">
        <f t="shared" si="0"/>
        <v>10</v>
      </c>
      <c r="B10" s="21" t="s">
        <v>41</v>
      </c>
      <c r="D10" s="21" t="s">
        <v>42</v>
      </c>
      <c r="E10" s="21" t="s">
        <v>40</v>
      </c>
      <c r="F10" s="21" t="s">
        <v>36</v>
      </c>
      <c r="G10" s="21" t="s">
        <v>37</v>
      </c>
      <c r="H10" s="22">
        <v>1980</v>
      </c>
      <c r="I10" s="20">
        <v>603</v>
      </c>
      <c r="K10"/>
      <c r="L10"/>
      <c r="M10"/>
      <c r="N10"/>
      <c r="O10"/>
      <c r="P10"/>
      <c r="Q10"/>
    </row>
    <row r="11" spans="1:17" ht="15" customHeight="1" x14ac:dyDescent="0.25">
      <c r="A11" s="87">
        <f t="shared" si="0"/>
        <v>11</v>
      </c>
      <c r="B11" s="21" t="s">
        <v>43</v>
      </c>
      <c r="D11" s="21" t="s">
        <v>44</v>
      </c>
      <c r="E11" s="21" t="s">
        <v>40</v>
      </c>
      <c r="F11" s="21" t="s">
        <v>36</v>
      </c>
      <c r="G11" s="21" t="s">
        <v>37</v>
      </c>
      <c r="H11" s="22">
        <v>1988</v>
      </c>
      <c r="I11" s="20">
        <v>444</v>
      </c>
      <c r="K11"/>
      <c r="L11"/>
      <c r="M11"/>
      <c r="N11"/>
      <c r="O11"/>
      <c r="P11"/>
      <c r="Q11"/>
    </row>
    <row r="12" spans="1:17" ht="15" customHeight="1" x14ac:dyDescent="0.25">
      <c r="A12" s="87">
        <f t="shared" si="0"/>
        <v>12</v>
      </c>
      <c r="B12" s="21" t="s">
        <v>45</v>
      </c>
      <c r="D12" s="21" t="s">
        <v>46</v>
      </c>
      <c r="E12" s="21" t="s">
        <v>47</v>
      </c>
      <c r="F12" s="21" t="s">
        <v>36</v>
      </c>
      <c r="G12" s="21" t="s">
        <v>37</v>
      </c>
      <c r="H12" s="22">
        <v>1992</v>
      </c>
      <c r="I12" s="20">
        <v>560</v>
      </c>
      <c r="K12"/>
      <c r="L12"/>
      <c r="M12"/>
      <c r="N12"/>
      <c r="O12"/>
      <c r="P12"/>
      <c r="Q12"/>
    </row>
    <row r="13" spans="1:17" ht="15" customHeight="1" x14ac:dyDescent="0.25">
      <c r="A13" s="87">
        <f t="shared" si="0"/>
        <v>13</v>
      </c>
      <c r="B13" s="21" t="s">
        <v>48</v>
      </c>
      <c r="D13" s="21" t="s">
        <v>49</v>
      </c>
      <c r="E13" s="21" t="s">
        <v>47</v>
      </c>
      <c r="F13" s="21" t="s">
        <v>36</v>
      </c>
      <c r="G13" s="21" t="s">
        <v>37</v>
      </c>
      <c r="H13" s="22">
        <v>2010</v>
      </c>
      <c r="I13" s="20">
        <v>785</v>
      </c>
      <c r="K13"/>
      <c r="L13"/>
      <c r="M13"/>
      <c r="N13"/>
      <c r="O13"/>
      <c r="P13"/>
      <c r="Q13"/>
    </row>
    <row r="14" spans="1:17" ht="15" customHeight="1" x14ac:dyDescent="0.25">
      <c r="A14" s="87">
        <f t="shared" si="0"/>
        <v>14</v>
      </c>
      <c r="B14" s="21" t="s">
        <v>2377</v>
      </c>
      <c r="D14" s="21" t="s">
        <v>50</v>
      </c>
      <c r="E14" s="21" t="s">
        <v>51</v>
      </c>
      <c r="F14" s="21" t="s">
        <v>36</v>
      </c>
      <c r="G14" s="21" t="s">
        <v>24</v>
      </c>
      <c r="H14" s="22">
        <v>1985</v>
      </c>
      <c r="I14" s="20">
        <v>824</v>
      </c>
      <c r="K14"/>
      <c r="L14"/>
      <c r="M14"/>
      <c r="N14"/>
      <c r="O14"/>
      <c r="P14"/>
      <c r="Q14"/>
    </row>
    <row r="15" spans="1:17" ht="15" customHeight="1" x14ac:dyDescent="0.25">
      <c r="A15" s="87">
        <f t="shared" si="0"/>
        <v>15</v>
      </c>
      <c r="B15" s="21" t="s">
        <v>52</v>
      </c>
      <c r="D15" s="21" t="s">
        <v>53</v>
      </c>
      <c r="E15" s="21" t="s">
        <v>51</v>
      </c>
      <c r="F15" s="21" t="s">
        <v>36</v>
      </c>
      <c r="G15" s="21" t="s">
        <v>24</v>
      </c>
      <c r="H15" s="22">
        <v>1986</v>
      </c>
      <c r="I15" s="20">
        <v>836</v>
      </c>
      <c r="K15"/>
      <c r="L15"/>
      <c r="M15"/>
      <c r="N15"/>
      <c r="O15"/>
      <c r="P15"/>
      <c r="Q15"/>
    </row>
    <row r="16" spans="1:17" ht="15" customHeight="1" x14ac:dyDescent="0.25">
      <c r="A16" s="87">
        <f t="shared" si="0"/>
        <v>16</v>
      </c>
      <c r="B16" s="21" t="s">
        <v>54</v>
      </c>
      <c r="D16" s="21" t="s">
        <v>55</v>
      </c>
      <c r="E16" s="21" t="s">
        <v>56</v>
      </c>
      <c r="F16" s="21" t="s">
        <v>36</v>
      </c>
      <c r="G16" s="21" t="s">
        <v>24</v>
      </c>
      <c r="H16" s="22">
        <v>1977</v>
      </c>
      <c r="I16" s="20">
        <v>815</v>
      </c>
      <c r="K16"/>
      <c r="L16"/>
      <c r="M16"/>
      <c r="N16"/>
      <c r="O16"/>
      <c r="P16"/>
      <c r="Q16"/>
    </row>
    <row r="17" spans="1:17" ht="15" customHeight="1" x14ac:dyDescent="0.25">
      <c r="A17" s="87">
        <f t="shared" si="0"/>
        <v>17</v>
      </c>
      <c r="B17" s="21" t="s">
        <v>57</v>
      </c>
      <c r="D17" s="21" t="s">
        <v>58</v>
      </c>
      <c r="E17" s="21" t="s">
        <v>56</v>
      </c>
      <c r="F17" s="21" t="s">
        <v>36</v>
      </c>
      <c r="G17" s="21" t="s">
        <v>24</v>
      </c>
      <c r="H17" s="22">
        <v>1978</v>
      </c>
      <c r="I17" s="20">
        <v>820</v>
      </c>
      <c r="K17"/>
      <c r="L17"/>
      <c r="M17"/>
      <c r="N17"/>
      <c r="O17"/>
      <c r="P17"/>
      <c r="Q17"/>
    </row>
    <row r="18" spans="1:17" ht="15" customHeight="1" x14ac:dyDescent="0.25">
      <c r="A18" s="87">
        <f t="shared" si="0"/>
        <v>18</v>
      </c>
      <c r="B18" s="21" t="s">
        <v>59</v>
      </c>
      <c r="D18" s="21" t="s">
        <v>60</v>
      </c>
      <c r="E18" s="21" t="s">
        <v>56</v>
      </c>
      <c r="F18" s="21" t="s">
        <v>36</v>
      </c>
      <c r="G18" s="21" t="s">
        <v>24</v>
      </c>
      <c r="H18" s="22">
        <v>1979</v>
      </c>
      <c r="I18" s="20">
        <v>820</v>
      </c>
      <c r="K18"/>
      <c r="L18"/>
      <c r="M18"/>
      <c r="N18"/>
      <c r="O18"/>
      <c r="P18"/>
      <c r="Q18"/>
    </row>
    <row r="19" spans="1:17" ht="15" customHeight="1" x14ac:dyDescent="0.25">
      <c r="A19" s="87">
        <f t="shared" si="0"/>
        <v>19</v>
      </c>
      <c r="B19" s="21" t="s">
        <v>61</v>
      </c>
      <c r="D19" s="21" t="s">
        <v>62</v>
      </c>
      <c r="E19" s="21" t="s">
        <v>63</v>
      </c>
      <c r="F19" s="21" t="s">
        <v>36</v>
      </c>
      <c r="G19" s="21" t="s">
        <v>24</v>
      </c>
      <c r="H19" s="22">
        <v>2010</v>
      </c>
      <c r="I19" s="20">
        <v>855</v>
      </c>
      <c r="K19"/>
      <c r="L19"/>
      <c r="M19"/>
      <c r="N19"/>
      <c r="O19"/>
      <c r="P19"/>
      <c r="Q19"/>
    </row>
    <row r="20" spans="1:17" ht="15" customHeight="1" x14ac:dyDescent="0.25">
      <c r="A20" s="87">
        <f t="shared" si="0"/>
        <v>20</v>
      </c>
      <c r="B20" s="21" t="s">
        <v>64</v>
      </c>
      <c r="D20" s="21" t="s">
        <v>65</v>
      </c>
      <c r="E20" s="21" t="s">
        <v>63</v>
      </c>
      <c r="F20" s="21" t="s">
        <v>36</v>
      </c>
      <c r="G20" s="21" t="s">
        <v>24</v>
      </c>
      <c r="H20" s="22">
        <v>2011</v>
      </c>
      <c r="I20" s="20">
        <v>855</v>
      </c>
      <c r="K20"/>
      <c r="L20"/>
      <c r="M20"/>
      <c r="N20"/>
      <c r="O20"/>
      <c r="P20"/>
      <c r="Q20"/>
    </row>
    <row r="21" spans="1:17" ht="15" customHeight="1" x14ac:dyDescent="0.25">
      <c r="A21" s="87">
        <f t="shared" si="0"/>
        <v>21</v>
      </c>
      <c r="B21" s="21" t="s">
        <v>66</v>
      </c>
      <c r="D21" s="21" t="s">
        <v>67</v>
      </c>
      <c r="E21" s="21" t="s">
        <v>68</v>
      </c>
      <c r="F21" s="21" t="s">
        <v>36</v>
      </c>
      <c r="G21" s="21" t="s">
        <v>37</v>
      </c>
      <c r="H21" s="22">
        <v>1982</v>
      </c>
      <c r="I21" s="20">
        <v>391</v>
      </c>
      <c r="K21"/>
      <c r="L21"/>
      <c r="M21"/>
      <c r="N21"/>
      <c r="O21"/>
      <c r="P21"/>
      <c r="Q21"/>
    </row>
    <row r="22" spans="1:17" ht="15" customHeight="1" x14ac:dyDescent="0.25">
      <c r="A22" s="87">
        <f t="shared" si="0"/>
        <v>22</v>
      </c>
      <c r="B22" s="21" t="s">
        <v>69</v>
      </c>
      <c r="D22" s="21" t="s">
        <v>70</v>
      </c>
      <c r="E22" s="21" t="s">
        <v>71</v>
      </c>
      <c r="F22" s="21" t="s">
        <v>36</v>
      </c>
      <c r="G22" s="21" t="s">
        <v>24</v>
      </c>
      <c r="H22" s="22">
        <v>2013</v>
      </c>
      <c r="I22" s="20">
        <v>932.6</v>
      </c>
      <c r="K22"/>
      <c r="L22"/>
      <c r="M22"/>
      <c r="N22"/>
      <c r="O22"/>
      <c r="P22"/>
      <c r="Q22"/>
    </row>
    <row r="23" spans="1:17" ht="15" customHeight="1" x14ac:dyDescent="0.25">
      <c r="A23" s="87">
        <f t="shared" si="0"/>
        <v>23</v>
      </c>
      <c r="B23" s="21" t="s">
        <v>72</v>
      </c>
      <c r="D23" s="21" t="s">
        <v>73</v>
      </c>
      <c r="E23" s="21" t="s">
        <v>63</v>
      </c>
      <c r="F23" s="21" t="s">
        <v>36</v>
      </c>
      <c r="G23" s="21" t="s">
        <v>24</v>
      </c>
      <c r="H23" s="22">
        <v>1990</v>
      </c>
      <c r="I23" s="20">
        <v>155</v>
      </c>
      <c r="K23"/>
      <c r="L23"/>
      <c r="M23"/>
      <c r="N23"/>
      <c r="O23"/>
      <c r="P23"/>
      <c r="Q23"/>
    </row>
    <row r="24" spans="1:17" ht="15" customHeight="1" x14ac:dyDescent="0.25">
      <c r="A24" s="87">
        <f t="shared" si="0"/>
        <v>24</v>
      </c>
      <c r="B24" s="21" t="s">
        <v>74</v>
      </c>
      <c r="D24" s="21" t="s">
        <v>75</v>
      </c>
      <c r="E24" s="21" t="s">
        <v>63</v>
      </c>
      <c r="F24" s="21" t="s">
        <v>36</v>
      </c>
      <c r="G24" s="21" t="s">
        <v>24</v>
      </c>
      <c r="H24" s="22">
        <v>1991</v>
      </c>
      <c r="I24" s="20">
        <v>155</v>
      </c>
      <c r="K24"/>
      <c r="L24"/>
      <c r="M24"/>
      <c r="N24"/>
      <c r="O24"/>
      <c r="P24"/>
      <c r="Q24"/>
    </row>
    <row r="25" spans="1:17" ht="15" customHeight="1" x14ac:dyDescent="0.25">
      <c r="A25" s="87">
        <f t="shared" si="0"/>
        <v>25</v>
      </c>
      <c r="B25" s="21" t="s">
        <v>76</v>
      </c>
      <c r="D25" s="21" t="s">
        <v>77</v>
      </c>
      <c r="E25" s="21" t="s">
        <v>78</v>
      </c>
      <c r="F25" s="21" t="s">
        <v>36</v>
      </c>
      <c r="G25" s="21" t="s">
        <v>79</v>
      </c>
      <c r="H25" s="22">
        <v>1977</v>
      </c>
      <c r="I25" s="20">
        <v>664</v>
      </c>
      <c r="K25"/>
      <c r="L25"/>
      <c r="M25"/>
      <c r="N25"/>
      <c r="O25"/>
      <c r="P25"/>
      <c r="Q25"/>
    </row>
    <row r="26" spans="1:17" ht="15" customHeight="1" x14ac:dyDescent="0.25">
      <c r="A26" s="87">
        <f t="shared" si="0"/>
        <v>26</v>
      </c>
      <c r="B26" s="21" t="s">
        <v>80</v>
      </c>
      <c r="D26" s="21" t="s">
        <v>81</v>
      </c>
      <c r="E26" s="21" t="s">
        <v>78</v>
      </c>
      <c r="F26" s="21" t="s">
        <v>36</v>
      </c>
      <c r="G26" s="21" t="s">
        <v>79</v>
      </c>
      <c r="H26" s="22">
        <v>1978</v>
      </c>
      <c r="I26" s="20">
        <v>663</v>
      </c>
      <c r="K26"/>
      <c r="L26"/>
      <c r="M26"/>
      <c r="N26"/>
      <c r="O26"/>
      <c r="P26"/>
      <c r="Q26"/>
    </row>
    <row r="27" spans="1:17" ht="15" customHeight="1" x14ac:dyDescent="0.25">
      <c r="A27" s="87">
        <f t="shared" si="0"/>
        <v>27</v>
      </c>
      <c r="B27" s="21" t="s">
        <v>82</v>
      </c>
      <c r="D27" s="21" t="s">
        <v>83</v>
      </c>
      <c r="E27" s="21" t="s">
        <v>78</v>
      </c>
      <c r="F27" s="21" t="s">
        <v>36</v>
      </c>
      <c r="G27" s="21" t="s">
        <v>79</v>
      </c>
      <c r="H27" s="22">
        <v>1980</v>
      </c>
      <c r="I27" s="20">
        <v>577</v>
      </c>
      <c r="K27"/>
      <c r="L27"/>
      <c r="M27"/>
      <c r="N27"/>
      <c r="O27"/>
      <c r="P27"/>
      <c r="Q27"/>
    </row>
    <row r="28" spans="1:17" ht="15" customHeight="1" x14ac:dyDescent="0.25">
      <c r="A28" s="87">
        <f t="shared" si="0"/>
        <v>28</v>
      </c>
      <c r="B28" s="21" t="s">
        <v>84</v>
      </c>
      <c r="D28" s="21" t="s">
        <v>85</v>
      </c>
      <c r="E28" s="21" t="s">
        <v>78</v>
      </c>
      <c r="F28" s="21" t="s">
        <v>36</v>
      </c>
      <c r="G28" s="21" t="s">
        <v>79</v>
      </c>
      <c r="H28" s="22">
        <v>1982</v>
      </c>
      <c r="I28" s="20">
        <v>610</v>
      </c>
      <c r="K28"/>
      <c r="L28"/>
      <c r="M28"/>
      <c r="N28"/>
      <c r="O28"/>
      <c r="P28"/>
      <c r="Q28"/>
    </row>
    <row r="29" spans="1:17" ht="15" customHeight="1" x14ac:dyDescent="0.25">
      <c r="A29" s="87">
        <f t="shared" si="0"/>
        <v>29</v>
      </c>
      <c r="B29" s="21" t="s">
        <v>86</v>
      </c>
      <c r="D29" s="21" t="s">
        <v>87</v>
      </c>
      <c r="E29" s="21" t="s">
        <v>47</v>
      </c>
      <c r="F29" s="21" t="s">
        <v>88</v>
      </c>
      <c r="G29" s="21" t="s">
        <v>37</v>
      </c>
      <c r="H29" s="22">
        <v>2000</v>
      </c>
      <c r="I29" s="20">
        <v>164</v>
      </c>
      <c r="K29"/>
      <c r="L29"/>
      <c r="M29"/>
      <c r="N29"/>
      <c r="O29"/>
      <c r="P29"/>
      <c r="Q29"/>
    </row>
    <row r="30" spans="1:17" ht="15" customHeight="1" x14ac:dyDescent="0.25">
      <c r="A30" s="87">
        <f t="shared" si="0"/>
        <v>30</v>
      </c>
      <c r="B30" s="21" t="s">
        <v>89</v>
      </c>
      <c r="D30" s="21" t="s">
        <v>90</v>
      </c>
      <c r="E30" s="21" t="s">
        <v>47</v>
      </c>
      <c r="F30" s="21" t="s">
        <v>88</v>
      </c>
      <c r="G30" s="21" t="s">
        <v>37</v>
      </c>
      <c r="H30" s="22">
        <v>2000</v>
      </c>
      <c r="I30" s="20">
        <v>164</v>
      </c>
      <c r="K30"/>
      <c r="L30"/>
      <c r="M30"/>
      <c r="N30"/>
      <c r="O30"/>
      <c r="P30"/>
      <c r="Q30"/>
    </row>
    <row r="31" spans="1:17" ht="15" customHeight="1" x14ac:dyDescent="0.25">
      <c r="A31" s="87">
        <f t="shared" si="0"/>
        <v>31</v>
      </c>
      <c r="B31" s="21" t="s">
        <v>91</v>
      </c>
      <c r="D31" s="21" t="s">
        <v>92</v>
      </c>
      <c r="E31" s="21" t="s">
        <v>47</v>
      </c>
      <c r="F31" s="21" t="s">
        <v>88</v>
      </c>
      <c r="G31" s="21" t="s">
        <v>37</v>
      </c>
      <c r="H31" s="22">
        <v>2000</v>
      </c>
      <c r="I31" s="20">
        <v>190</v>
      </c>
      <c r="K31"/>
      <c r="L31"/>
      <c r="M31"/>
      <c r="N31"/>
      <c r="O31"/>
      <c r="P31"/>
      <c r="Q31"/>
    </row>
    <row r="32" spans="1:17" ht="15" customHeight="1" x14ac:dyDescent="0.25">
      <c r="A32" s="87">
        <f t="shared" si="0"/>
        <v>32</v>
      </c>
      <c r="B32" s="21" t="s">
        <v>93</v>
      </c>
      <c r="D32" s="21" t="s">
        <v>94</v>
      </c>
      <c r="E32" s="21" t="s">
        <v>95</v>
      </c>
      <c r="F32" s="21" t="s">
        <v>96</v>
      </c>
      <c r="G32" s="21" t="s">
        <v>24</v>
      </c>
      <c r="H32" s="22">
        <v>1973</v>
      </c>
      <c r="I32" s="20">
        <v>19</v>
      </c>
      <c r="K32"/>
      <c r="L32"/>
      <c r="M32"/>
      <c r="N32"/>
      <c r="O32"/>
      <c r="P32"/>
      <c r="Q32"/>
    </row>
    <row r="33" spans="1:17" ht="15" customHeight="1" x14ac:dyDescent="0.25">
      <c r="A33" s="87">
        <f t="shared" si="0"/>
        <v>33</v>
      </c>
      <c r="B33" s="21" t="s">
        <v>97</v>
      </c>
      <c r="D33" s="21" t="s">
        <v>98</v>
      </c>
      <c r="E33" s="21" t="s">
        <v>99</v>
      </c>
      <c r="F33" s="21" t="s">
        <v>88</v>
      </c>
      <c r="G33" s="21" t="s">
        <v>30</v>
      </c>
      <c r="H33" s="22">
        <v>2010</v>
      </c>
      <c r="I33" s="20">
        <v>161</v>
      </c>
      <c r="K33"/>
      <c r="L33"/>
      <c r="M33"/>
      <c r="N33"/>
      <c r="O33"/>
      <c r="P33"/>
      <c r="Q33"/>
    </row>
    <row r="34" spans="1:17" ht="15" customHeight="1" x14ac:dyDescent="0.25">
      <c r="A34" s="87">
        <f t="shared" si="0"/>
        <v>34</v>
      </c>
      <c r="B34" s="21" t="s">
        <v>100</v>
      </c>
      <c r="D34" s="21" t="s">
        <v>101</v>
      </c>
      <c r="E34" s="21" t="s">
        <v>99</v>
      </c>
      <c r="F34" s="21" t="s">
        <v>88</v>
      </c>
      <c r="G34" s="21" t="s">
        <v>30</v>
      </c>
      <c r="H34" s="22">
        <v>2010</v>
      </c>
      <c r="I34" s="20">
        <v>161</v>
      </c>
      <c r="K34"/>
      <c r="L34"/>
      <c r="M34"/>
      <c r="N34"/>
      <c r="O34"/>
      <c r="P34"/>
      <c r="Q34"/>
    </row>
    <row r="35" spans="1:17" ht="15" customHeight="1" x14ac:dyDescent="0.25">
      <c r="A35" s="87">
        <f t="shared" si="0"/>
        <v>35</v>
      </c>
      <c r="B35" s="21" t="s">
        <v>102</v>
      </c>
      <c r="D35" s="21" t="s">
        <v>103</v>
      </c>
      <c r="E35" s="21" t="s">
        <v>99</v>
      </c>
      <c r="F35" s="21" t="s">
        <v>104</v>
      </c>
      <c r="G35" s="21" t="s">
        <v>30</v>
      </c>
      <c r="H35" s="22">
        <v>1974</v>
      </c>
      <c r="I35" s="20">
        <v>292</v>
      </c>
      <c r="K35"/>
      <c r="L35"/>
      <c r="M35"/>
      <c r="N35"/>
      <c r="O35"/>
      <c r="P35"/>
      <c r="Q35"/>
    </row>
    <row r="36" spans="1:17" ht="15" customHeight="1" x14ac:dyDescent="0.25">
      <c r="A36" s="87">
        <f t="shared" si="0"/>
        <v>36</v>
      </c>
      <c r="B36" s="21" t="s">
        <v>105</v>
      </c>
      <c r="D36" s="21" t="s">
        <v>106</v>
      </c>
      <c r="E36" s="21" t="s">
        <v>99</v>
      </c>
      <c r="F36" s="21" t="s">
        <v>88</v>
      </c>
      <c r="G36" s="21" t="s">
        <v>30</v>
      </c>
      <c r="H36" s="22">
        <v>1976</v>
      </c>
      <c r="I36" s="20">
        <v>322</v>
      </c>
      <c r="K36"/>
      <c r="L36"/>
      <c r="M36"/>
      <c r="N36"/>
      <c r="O36"/>
      <c r="P36"/>
      <c r="Q36"/>
    </row>
    <row r="37" spans="1:17" ht="15" customHeight="1" x14ac:dyDescent="0.25">
      <c r="A37" s="87">
        <f t="shared" si="0"/>
        <v>37</v>
      </c>
      <c r="B37" s="21" t="s">
        <v>107</v>
      </c>
      <c r="C37" s="21" t="s">
        <v>2353</v>
      </c>
      <c r="D37" s="21" t="s">
        <v>108</v>
      </c>
      <c r="E37" s="21" t="s">
        <v>109</v>
      </c>
      <c r="F37" s="21" t="s">
        <v>88</v>
      </c>
      <c r="G37" s="21" t="s">
        <v>37</v>
      </c>
      <c r="H37" s="22">
        <v>2002</v>
      </c>
      <c r="I37" s="20">
        <v>157</v>
      </c>
      <c r="K37"/>
      <c r="L37"/>
      <c r="M37"/>
      <c r="N37"/>
      <c r="O37"/>
      <c r="P37"/>
      <c r="Q37"/>
    </row>
    <row r="38" spans="1:17" ht="15" customHeight="1" x14ac:dyDescent="0.25">
      <c r="A38" s="87">
        <f t="shared" si="0"/>
        <v>38</v>
      </c>
      <c r="B38" s="21" t="s">
        <v>110</v>
      </c>
      <c r="C38" s="21" t="s">
        <v>2353</v>
      </c>
      <c r="D38" s="21" t="s">
        <v>111</v>
      </c>
      <c r="E38" s="21" t="s">
        <v>109</v>
      </c>
      <c r="F38" s="21" t="s">
        <v>88</v>
      </c>
      <c r="G38" s="21" t="s">
        <v>37</v>
      </c>
      <c r="H38" s="22">
        <v>2002</v>
      </c>
      <c r="I38" s="20">
        <v>157</v>
      </c>
      <c r="K38"/>
      <c r="L38"/>
      <c r="M38"/>
      <c r="N38"/>
      <c r="O38"/>
      <c r="P38"/>
      <c r="Q38"/>
    </row>
    <row r="39" spans="1:17" ht="15" customHeight="1" x14ac:dyDescent="0.25">
      <c r="A39" s="87">
        <f t="shared" si="0"/>
        <v>39</v>
      </c>
      <c r="B39" s="21" t="s">
        <v>112</v>
      </c>
      <c r="C39" s="21" t="s">
        <v>2353</v>
      </c>
      <c r="D39" s="21" t="s">
        <v>113</v>
      </c>
      <c r="E39" s="21" t="s">
        <v>109</v>
      </c>
      <c r="F39" s="21" t="s">
        <v>88</v>
      </c>
      <c r="G39" s="21" t="s">
        <v>37</v>
      </c>
      <c r="H39" s="22">
        <v>2002</v>
      </c>
      <c r="I39" s="20">
        <v>236</v>
      </c>
      <c r="K39"/>
      <c r="L39"/>
      <c r="M39"/>
      <c r="N39"/>
      <c r="O39"/>
      <c r="P39"/>
      <c r="Q39"/>
    </row>
    <row r="40" spans="1:17" ht="15" customHeight="1" x14ac:dyDescent="0.25">
      <c r="A40" s="87">
        <f t="shared" si="0"/>
        <v>40</v>
      </c>
      <c r="B40" s="21" t="s">
        <v>114</v>
      </c>
      <c r="D40" s="21" t="s">
        <v>115</v>
      </c>
      <c r="E40" s="21" t="s">
        <v>116</v>
      </c>
      <c r="F40" s="21" t="s">
        <v>88</v>
      </c>
      <c r="G40" s="21" t="s">
        <v>24</v>
      </c>
      <c r="H40" s="22">
        <v>2000</v>
      </c>
      <c r="I40" s="20">
        <v>160.5</v>
      </c>
      <c r="K40"/>
      <c r="L40"/>
      <c r="M40"/>
      <c r="N40"/>
      <c r="O40"/>
      <c r="P40"/>
      <c r="Q40"/>
    </row>
    <row r="41" spans="1:17" ht="15" customHeight="1" x14ac:dyDescent="0.25">
      <c r="A41" s="87">
        <f t="shared" si="0"/>
        <v>41</v>
      </c>
      <c r="B41" s="21" t="s">
        <v>117</v>
      </c>
      <c r="D41" s="21" t="s">
        <v>118</v>
      </c>
      <c r="E41" s="21" t="s">
        <v>116</v>
      </c>
      <c r="F41" s="21" t="s">
        <v>88</v>
      </c>
      <c r="G41" s="21" t="s">
        <v>24</v>
      </c>
      <c r="H41" s="22">
        <v>2000</v>
      </c>
      <c r="I41" s="20">
        <v>160.5</v>
      </c>
      <c r="K41"/>
      <c r="L41"/>
      <c r="M41"/>
      <c r="N41"/>
      <c r="O41"/>
      <c r="P41"/>
      <c r="Q41"/>
    </row>
    <row r="42" spans="1:17" ht="15" customHeight="1" x14ac:dyDescent="0.25">
      <c r="A42" s="87">
        <f t="shared" si="0"/>
        <v>42</v>
      </c>
      <c r="B42" s="21" t="s">
        <v>119</v>
      </c>
      <c r="D42" s="21" t="s">
        <v>120</v>
      </c>
      <c r="E42" s="21" t="s">
        <v>116</v>
      </c>
      <c r="F42" s="21" t="s">
        <v>88</v>
      </c>
      <c r="G42" s="21" t="s">
        <v>24</v>
      </c>
      <c r="H42" s="22">
        <v>2001</v>
      </c>
      <c r="I42" s="20">
        <v>159.5</v>
      </c>
      <c r="K42"/>
      <c r="L42"/>
      <c r="M42"/>
      <c r="N42"/>
      <c r="O42"/>
      <c r="P42"/>
      <c r="Q42"/>
    </row>
    <row r="43" spans="1:17" ht="15" customHeight="1" x14ac:dyDescent="0.25">
      <c r="A43" s="87">
        <f t="shared" si="0"/>
        <v>43</v>
      </c>
      <c r="B43" s="21" t="s">
        <v>121</v>
      </c>
      <c r="D43" s="21" t="s">
        <v>122</v>
      </c>
      <c r="E43" s="21" t="s">
        <v>116</v>
      </c>
      <c r="F43" s="21" t="s">
        <v>88</v>
      </c>
      <c r="G43" s="21" t="s">
        <v>24</v>
      </c>
      <c r="H43" s="22">
        <v>2001</v>
      </c>
      <c r="I43" s="20">
        <v>83.3</v>
      </c>
      <c r="K43"/>
      <c r="L43"/>
      <c r="M43"/>
      <c r="N43"/>
      <c r="O43"/>
      <c r="P43"/>
      <c r="Q43"/>
    </row>
    <row r="44" spans="1:17" ht="15" customHeight="1" x14ac:dyDescent="0.25">
      <c r="A44" s="87">
        <f t="shared" si="0"/>
        <v>44</v>
      </c>
      <c r="B44" s="21" t="s">
        <v>123</v>
      </c>
      <c r="D44" s="21" t="s">
        <v>124</v>
      </c>
      <c r="E44" s="21" t="s">
        <v>116</v>
      </c>
      <c r="F44" s="21" t="s">
        <v>88</v>
      </c>
      <c r="G44" s="21" t="s">
        <v>24</v>
      </c>
      <c r="H44" s="22">
        <v>2009</v>
      </c>
      <c r="I44" s="20">
        <v>221.5</v>
      </c>
      <c r="K44"/>
      <c r="L44"/>
      <c r="M44"/>
      <c r="N44"/>
      <c r="O44"/>
      <c r="P44"/>
      <c r="Q44"/>
    </row>
    <row r="45" spans="1:17" ht="15" customHeight="1" x14ac:dyDescent="0.25">
      <c r="A45" s="87">
        <f t="shared" si="0"/>
        <v>45</v>
      </c>
      <c r="B45" s="21" t="s">
        <v>125</v>
      </c>
      <c r="D45" s="21" t="s">
        <v>126</v>
      </c>
      <c r="E45" s="21" t="s">
        <v>78</v>
      </c>
      <c r="F45" s="21" t="s">
        <v>88</v>
      </c>
      <c r="G45" s="21" t="s">
        <v>79</v>
      </c>
      <c r="H45" s="22">
        <v>2003</v>
      </c>
      <c r="I45" s="20">
        <v>168</v>
      </c>
      <c r="K45"/>
      <c r="L45"/>
      <c r="M45"/>
      <c r="N45"/>
      <c r="O45"/>
      <c r="P45"/>
      <c r="Q45"/>
    </row>
    <row r="46" spans="1:17" ht="15" customHeight="1" x14ac:dyDescent="0.25">
      <c r="A46" s="87">
        <f t="shared" si="0"/>
        <v>46</v>
      </c>
      <c r="B46" s="21" t="s">
        <v>127</v>
      </c>
      <c r="D46" s="21" t="s">
        <v>128</v>
      </c>
      <c r="E46" s="21" t="s">
        <v>78</v>
      </c>
      <c r="F46" s="21" t="s">
        <v>88</v>
      </c>
      <c r="G46" s="21" t="s">
        <v>79</v>
      </c>
      <c r="H46" s="22">
        <v>2003</v>
      </c>
      <c r="I46" s="20">
        <v>168</v>
      </c>
      <c r="K46"/>
      <c r="L46"/>
      <c r="M46"/>
      <c r="N46"/>
      <c r="O46"/>
      <c r="P46"/>
      <c r="Q46"/>
    </row>
    <row r="47" spans="1:17" ht="15" customHeight="1" x14ac:dyDescent="0.25">
      <c r="A47" s="87">
        <f t="shared" si="0"/>
        <v>47</v>
      </c>
      <c r="B47" s="21" t="s">
        <v>129</v>
      </c>
      <c r="D47" s="21" t="s">
        <v>130</v>
      </c>
      <c r="E47" s="21" t="s">
        <v>78</v>
      </c>
      <c r="F47" s="21" t="s">
        <v>88</v>
      </c>
      <c r="G47" s="21" t="s">
        <v>79</v>
      </c>
      <c r="H47" s="22">
        <v>2003</v>
      </c>
      <c r="I47" s="20">
        <v>270</v>
      </c>
      <c r="K47"/>
      <c r="L47"/>
      <c r="M47"/>
      <c r="N47"/>
      <c r="O47"/>
      <c r="P47"/>
      <c r="Q47"/>
    </row>
    <row r="48" spans="1:17" ht="15" customHeight="1" x14ac:dyDescent="0.25">
      <c r="A48" s="87">
        <f t="shared" si="0"/>
        <v>48</v>
      </c>
      <c r="B48" s="21" t="s">
        <v>131</v>
      </c>
      <c r="D48" s="21" t="s">
        <v>132</v>
      </c>
      <c r="E48" s="21" t="s">
        <v>133</v>
      </c>
      <c r="F48" s="21" t="s">
        <v>88</v>
      </c>
      <c r="G48" s="21" t="s">
        <v>134</v>
      </c>
      <c r="H48" s="22">
        <v>1987</v>
      </c>
      <c r="I48" s="20">
        <v>77</v>
      </c>
      <c r="K48"/>
      <c r="L48"/>
      <c r="M48"/>
      <c r="N48"/>
      <c r="O48"/>
      <c r="P48"/>
      <c r="Q48"/>
    </row>
    <row r="49" spans="1:17" ht="15" customHeight="1" x14ac:dyDescent="0.25">
      <c r="A49" s="87">
        <f t="shared" si="0"/>
        <v>49</v>
      </c>
      <c r="B49" s="21" t="s">
        <v>135</v>
      </c>
      <c r="D49" s="21" t="s">
        <v>136</v>
      </c>
      <c r="E49" s="21" t="s">
        <v>133</v>
      </c>
      <c r="F49" s="21" t="s">
        <v>88</v>
      </c>
      <c r="G49" s="21" t="s">
        <v>134</v>
      </c>
      <c r="H49" s="22">
        <v>1987</v>
      </c>
      <c r="I49" s="20">
        <v>77</v>
      </c>
      <c r="K49"/>
      <c r="L49"/>
      <c r="M49"/>
      <c r="N49"/>
      <c r="O49"/>
      <c r="P49"/>
      <c r="Q49"/>
    </row>
    <row r="50" spans="1:17" ht="15" customHeight="1" x14ac:dyDescent="0.25">
      <c r="A50" s="87">
        <f t="shared" si="0"/>
        <v>50</v>
      </c>
      <c r="B50" s="21" t="s">
        <v>137</v>
      </c>
      <c r="D50" s="21" t="s">
        <v>138</v>
      </c>
      <c r="E50" s="21" t="s">
        <v>133</v>
      </c>
      <c r="F50" s="21" t="s">
        <v>88</v>
      </c>
      <c r="G50" s="21" t="s">
        <v>134</v>
      </c>
      <c r="H50" s="22">
        <v>1988</v>
      </c>
      <c r="I50" s="20">
        <v>71</v>
      </c>
      <c r="K50"/>
      <c r="L50"/>
      <c r="M50"/>
      <c r="N50"/>
      <c r="O50"/>
      <c r="P50"/>
      <c r="Q50"/>
    </row>
    <row r="51" spans="1:17" ht="15" customHeight="1" x14ac:dyDescent="0.25">
      <c r="A51" s="87">
        <f t="shared" si="0"/>
        <v>51</v>
      </c>
      <c r="B51" s="21" t="s">
        <v>139</v>
      </c>
      <c r="D51" s="21" t="s">
        <v>140</v>
      </c>
      <c r="E51" s="21" t="s">
        <v>141</v>
      </c>
      <c r="F51" s="21" t="s">
        <v>96</v>
      </c>
      <c r="G51" s="21" t="s">
        <v>30</v>
      </c>
      <c r="H51" s="22">
        <v>2017</v>
      </c>
      <c r="I51" s="20">
        <v>46.5</v>
      </c>
      <c r="K51"/>
      <c r="L51"/>
      <c r="M51"/>
      <c r="N51"/>
      <c r="O51"/>
      <c r="P51"/>
      <c r="Q51"/>
    </row>
    <row r="52" spans="1:17" ht="15" customHeight="1" x14ac:dyDescent="0.25">
      <c r="A52" s="87">
        <f t="shared" si="0"/>
        <v>52</v>
      </c>
      <c r="B52" s="21" t="s">
        <v>142</v>
      </c>
      <c r="D52" s="21" t="s">
        <v>143</v>
      </c>
      <c r="E52" s="21" t="s">
        <v>141</v>
      </c>
      <c r="F52" s="21" t="s">
        <v>96</v>
      </c>
      <c r="G52" s="21" t="s">
        <v>30</v>
      </c>
      <c r="H52" s="22">
        <v>2017</v>
      </c>
      <c r="I52" s="20">
        <v>46.5</v>
      </c>
      <c r="K52"/>
      <c r="L52"/>
      <c r="M52"/>
      <c r="N52"/>
      <c r="O52"/>
      <c r="P52"/>
      <c r="Q52"/>
    </row>
    <row r="53" spans="1:17" ht="15" customHeight="1" x14ac:dyDescent="0.25">
      <c r="A53" s="87">
        <f t="shared" si="0"/>
        <v>53</v>
      </c>
      <c r="B53" s="21" t="s">
        <v>144</v>
      </c>
      <c r="D53" s="21" t="s">
        <v>145</v>
      </c>
      <c r="E53" s="21" t="s">
        <v>146</v>
      </c>
      <c r="F53" s="21" t="s">
        <v>96</v>
      </c>
      <c r="G53" s="21" t="s">
        <v>79</v>
      </c>
      <c r="H53" s="22">
        <v>2017</v>
      </c>
      <c r="I53" s="20">
        <v>46.5</v>
      </c>
      <c r="K53"/>
      <c r="L53"/>
      <c r="M53"/>
      <c r="N53"/>
      <c r="O53"/>
      <c r="P53"/>
      <c r="Q53"/>
    </row>
    <row r="54" spans="1:17" ht="15" customHeight="1" x14ac:dyDescent="0.25">
      <c r="A54" s="87">
        <f t="shared" si="0"/>
        <v>54</v>
      </c>
      <c r="B54" s="21" t="s">
        <v>147</v>
      </c>
      <c r="D54" s="21" t="s">
        <v>148</v>
      </c>
      <c r="E54" s="21" t="s">
        <v>146</v>
      </c>
      <c r="F54" s="21" t="s">
        <v>96</v>
      </c>
      <c r="G54" s="21" t="s">
        <v>79</v>
      </c>
      <c r="H54" s="22">
        <v>2017</v>
      </c>
      <c r="I54" s="20">
        <v>46.5</v>
      </c>
      <c r="K54"/>
      <c r="L54"/>
      <c r="M54"/>
      <c r="N54"/>
      <c r="O54"/>
      <c r="P54"/>
      <c r="Q54"/>
    </row>
    <row r="55" spans="1:17" ht="15" customHeight="1" x14ac:dyDescent="0.25">
      <c r="A55" s="87">
        <f t="shared" si="0"/>
        <v>55</v>
      </c>
      <c r="B55" s="21" t="s">
        <v>149</v>
      </c>
      <c r="D55" s="21" t="s">
        <v>150</v>
      </c>
      <c r="E55" s="21" t="s">
        <v>151</v>
      </c>
      <c r="F55" s="21" t="s">
        <v>88</v>
      </c>
      <c r="G55" s="21" t="s">
        <v>79</v>
      </c>
      <c r="H55" s="22">
        <v>2009</v>
      </c>
      <c r="I55" s="20">
        <v>168</v>
      </c>
      <c r="K55"/>
      <c r="L55"/>
      <c r="M55"/>
      <c r="N55"/>
      <c r="O55"/>
      <c r="P55"/>
      <c r="Q55"/>
    </row>
    <row r="56" spans="1:17" ht="15" customHeight="1" x14ac:dyDescent="0.25">
      <c r="A56" s="87">
        <f t="shared" si="0"/>
        <v>56</v>
      </c>
      <c r="B56" s="21" t="s">
        <v>152</v>
      </c>
      <c r="D56" s="21" t="s">
        <v>153</v>
      </c>
      <c r="E56" s="21" t="s">
        <v>151</v>
      </c>
      <c r="F56" s="21" t="s">
        <v>88</v>
      </c>
      <c r="G56" s="21" t="s">
        <v>79</v>
      </c>
      <c r="H56" s="22">
        <v>2009</v>
      </c>
      <c r="I56" s="20">
        <v>168</v>
      </c>
      <c r="K56"/>
      <c r="L56"/>
      <c r="M56"/>
      <c r="N56"/>
      <c r="O56"/>
      <c r="P56"/>
      <c r="Q56"/>
    </row>
    <row r="57" spans="1:17" ht="15" customHeight="1" x14ac:dyDescent="0.25">
      <c r="A57" s="87">
        <f t="shared" si="0"/>
        <v>57</v>
      </c>
      <c r="B57" s="21" t="s">
        <v>154</v>
      </c>
      <c r="D57" s="21" t="s">
        <v>155</v>
      </c>
      <c r="E57" s="21" t="s">
        <v>151</v>
      </c>
      <c r="F57" s="21" t="s">
        <v>88</v>
      </c>
      <c r="G57" s="21" t="s">
        <v>79</v>
      </c>
      <c r="H57" s="22">
        <v>2009</v>
      </c>
      <c r="I57" s="20">
        <v>182</v>
      </c>
      <c r="K57"/>
      <c r="L57"/>
      <c r="M57"/>
      <c r="N57"/>
      <c r="O57"/>
      <c r="P57"/>
      <c r="Q57"/>
    </row>
    <row r="58" spans="1:17" ht="15" customHeight="1" x14ac:dyDescent="0.25">
      <c r="A58" s="87">
        <f t="shared" si="0"/>
        <v>58</v>
      </c>
      <c r="B58" s="21" t="s">
        <v>156</v>
      </c>
      <c r="D58" s="21" t="s">
        <v>157</v>
      </c>
      <c r="E58" s="21" t="s">
        <v>151</v>
      </c>
      <c r="F58" s="21" t="s">
        <v>104</v>
      </c>
      <c r="G58" s="21" t="s">
        <v>79</v>
      </c>
      <c r="H58" s="22">
        <v>1970</v>
      </c>
      <c r="I58" s="20">
        <v>745</v>
      </c>
      <c r="K58"/>
      <c r="L58"/>
      <c r="M58"/>
      <c r="N58"/>
      <c r="O58"/>
      <c r="P58"/>
      <c r="Q58"/>
    </row>
    <row r="59" spans="1:17" ht="15" customHeight="1" x14ac:dyDescent="0.25">
      <c r="A59" s="87">
        <f t="shared" si="0"/>
        <v>59</v>
      </c>
      <c r="B59" s="21" t="s">
        <v>158</v>
      </c>
      <c r="D59" s="21" t="s">
        <v>159</v>
      </c>
      <c r="E59" s="21" t="s">
        <v>151</v>
      </c>
      <c r="F59" s="21" t="s">
        <v>104</v>
      </c>
      <c r="G59" s="21" t="s">
        <v>79</v>
      </c>
      <c r="H59" s="22">
        <v>1972</v>
      </c>
      <c r="I59" s="20">
        <v>749</v>
      </c>
      <c r="K59"/>
      <c r="L59"/>
      <c r="M59"/>
      <c r="N59"/>
      <c r="O59"/>
      <c r="P59"/>
      <c r="Q59"/>
    </row>
    <row r="60" spans="1:17" ht="15" customHeight="1" x14ac:dyDescent="0.25">
      <c r="A60" s="87">
        <f t="shared" si="0"/>
        <v>60</v>
      </c>
      <c r="B60" s="21" t="s">
        <v>160</v>
      </c>
      <c r="D60" s="21" t="s">
        <v>161</v>
      </c>
      <c r="E60" s="21" t="s">
        <v>162</v>
      </c>
      <c r="F60" s="21" t="s">
        <v>88</v>
      </c>
      <c r="G60" s="21" t="s">
        <v>37</v>
      </c>
      <c r="H60" s="22">
        <v>2007</v>
      </c>
      <c r="I60" s="20">
        <v>83.9</v>
      </c>
      <c r="K60"/>
      <c r="L60"/>
      <c r="M60"/>
      <c r="N60"/>
      <c r="O60"/>
      <c r="P60"/>
      <c r="Q60"/>
    </row>
    <row r="61" spans="1:17" ht="15" customHeight="1" x14ac:dyDescent="0.25">
      <c r="A61" s="87">
        <f t="shared" si="0"/>
        <v>61</v>
      </c>
      <c r="B61" s="21" t="s">
        <v>163</v>
      </c>
      <c r="D61" s="21" t="s">
        <v>164</v>
      </c>
      <c r="E61" s="21" t="s">
        <v>162</v>
      </c>
      <c r="F61" s="21" t="s">
        <v>88</v>
      </c>
      <c r="G61" s="21" t="s">
        <v>37</v>
      </c>
      <c r="H61" s="22">
        <v>2007</v>
      </c>
      <c r="I61" s="20">
        <v>76.900000000000006</v>
      </c>
      <c r="K61"/>
      <c r="L61"/>
      <c r="M61"/>
      <c r="N61"/>
      <c r="O61"/>
      <c r="P61"/>
      <c r="Q61"/>
    </row>
    <row r="62" spans="1:17" ht="15" customHeight="1" x14ac:dyDescent="0.25">
      <c r="A62" s="87">
        <f t="shared" si="0"/>
        <v>62</v>
      </c>
      <c r="B62" s="21" t="s">
        <v>165</v>
      </c>
      <c r="D62" s="21" t="s">
        <v>166</v>
      </c>
      <c r="E62" s="21" t="s">
        <v>162</v>
      </c>
      <c r="F62" s="21" t="s">
        <v>88</v>
      </c>
      <c r="G62" s="21" t="s">
        <v>37</v>
      </c>
      <c r="H62" s="22">
        <v>2008</v>
      </c>
      <c r="I62" s="20">
        <v>82.9</v>
      </c>
      <c r="K62"/>
      <c r="L62"/>
      <c r="M62"/>
      <c r="N62"/>
      <c r="O62"/>
      <c r="P62"/>
      <c r="Q62"/>
    </row>
    <row r="63" spans="1:17" ht="15" customHeight="1" x14ac:dyDescent="0.25">
      <c r="A63" s="87">
        <f t="shared" si="0"/>
        <v>63</v>
      </c>
      <c r="B63" s="21" t="s">
        <v>167</v>
      </c>
      <c r="D63" s="21" t="s">
        <v>168</v>
      </c>
      <c r="E63" s="21" t="s">
        <v>162</v>
      </c>
      <c r="F63" s="21" t="s">
        <v>88</v>
      </c>
      <c r="G63" s="21" t="s">
        <v>37</v>
      </c>
      <c r="H63" s="22">
        <v>2008</v>
      </c>
      <c r="I63" s="20">
        <v>77.2</v>
      </c>
      <c r="K63"/>
      <c r="L63"/>
      <c r="M63"/>
      <c r="N63"/>
      <c r="O63"/>
      <c r="P63"/>
      <c r="Q63"/>
    </row>
    <row r="64" spans="1:17" ht="15" customHeight="1" x14ac:dyDescent="0.25">
      <c r="A64" s="87">
        <f t="shared" si="0"/>
        <v>64</v>
      </c>
      <c r="B64" s="21" t="s">
        <v>169</v>
      </c>
      <c r="D64" s="21" t="s">
        <v>170</v>
      </c>
      <c r="E64" s="21" t="s">
        <v>162</v>
      </c>
      <c r="F64" s="21" t="s">
        <v>88</v>
      </c>
      <c r="G64" s="21" t="s">
        <v>37</v>
      </c>
      <c r="H64" s="22">
        <v>2007</v>
      </c>
      <c r="I64" s="20">
        <v>107</v>
      </c>
      <c r="K64"/>
      <c r="L64"/>
      <c r="M64"/>
      <c r="N64"/>
      <c r="O64"/>
      <c r="P64"/>
      <c r="Q64"/>
    </row>
    <row r="65" spans="1:17" ht="15" customHeight="1" x14ac:dyDescent="0.25">
      <c r="A65" s="87">
        <f t="shared" si="0"/>
        <v>65</v>
      </c>
      <c r="B65" s="21" t="s">
        <v>171</v>
      </c>
      <c r="D65" s="21" t="s">
        <v>172</v>
      </c>
      <c r="E65" s="21" t="s">
        <v>162</v>
      </c>
      <c r="F65" s="21" t="s">
        <v>88</v>
      </c>
      <c r="G65" s="21" t="s">
        <v>37</v>
      </c>
      <c r="H65" s="22">
        <v>2008</v>
      </c>
      <c r="I65" s="20">
        <v>110</v>
      </c>
      <c r="K65"/>
      <c r="L65"/>
      <c r="M65"/>
      <c r="N65"/>
      <c r="O65"/>
      <c r="P65"/>
      <c r="Q65"/>
    </row>
    <row r="66" spans="1:17" ht="15" customHeight="1" x14ac:dyDescent="0.25">
      <c r="A66" s="87">
        <f t="shared" si="0"/>
        <v>66</v>
      </c>
      <c r="B66" s="21" t="s">
        <v>173</v>
      </c>
      <c r="C66" s="21" t="s">
        <v>2335</v>
      </c>
      <c r="D66" s="21" t="s">
        <v>174</v>
      </c>
      <c r="E66" s="21" t="s">
        <v>162</v>
      </c>
      <c r="F66" s="21" t="s">
        <v>88</v>
      </c>
      <c r="G66" s="21" t="s">
        <v>37</v>
      </c>
      <c r="H66" s="22">
        <v>2017</v>
      </c>
      <c r="I66" s="20">
        <v>332.5</v>
      </c>
      <c r="K66"/>
      <c r="L66"/>
      <c r="M66"/>
      <c r="N66"/>
      <c r="O66"/>
      <c r="P66"/>
      <c r="Q66"/>
    </row>
    <row r="67" spans="1:17" ht="15" customHeight="1" x14ac:dyDescent="0.25">
      <c r="A67" s="87">
        <f t="shared" si="0"/>
        <v>67</v>
      </c>
      <c r="B67" s="21" t="s">
        <v>175</v>
      </c>
      <c r="C67" s="21" t="s">
        <v>2335</v>
      </c>
      <c r="D67" s="21" t="s">
        <v>176</v>
      </c>
      <c r="E67" s="21" t="s">
        <v>162</v>
      </c>
      <c r="F67" s="21" t="s">
        <v>88</v>
      </c>
      <c r="G67" s="21" t="s">
        <v>37</v>
      </c>
      <c r="H67" s="22">
        <v>2017</v>
      </c>
      <c r="I67" s="20">
        <v>338.2</v>
      </c>
      <c r="K67"/>
      <c r="L67"/>
      <c r="M67"/>
      <c r="N67"/>
      <c r="O67"/>
      <c r="P67"/>
      <c r="Q67"/>
    </row>
    <row r="68" spans="1:17" ht="15" customHeight="1" x14ac:dyDescent="0.25">
      <c r="A68" s="87">
        <f t="shared" si="0"/>
        <v>68</v>
      </c>
      <c r="B68" s="21" t="s">
        <v>177</v>
      </c>
      <c r="C68" s="21" t="s">
        <v>2335</v>
      </c>
      <c r="D68" s="21" t="s">
        <v>178</v>
      </c>
      <c r="E68" s="21" t="s">
        <v>162</v>
      </c>
      <c r="F68" s="21" t="s">
        <v>88</v>
      </c>
      <c r="G68" s="21" t="s">
        <v>37</v>
      </c>
      <c r="H68" s="22">
        <v>2017</v>
      </c>
      <c r="I68" s="20">
        <v>482.8</v>
      </c>
      <c r="K68"/>
      <c r="L68"/>
      <c r="M68"/>
      <c r="N68"/>
      <c r="O68"/>
      <c r="P68"/>
      <c r="Q68"/>
    </row>
    <row r="69" spans="1:17" ht="15" customHeight="1" x14ac:dyDescent="0.25">
      <c r="A69" s="87">
        <f t="shared" si="0"/>
        <v>69</v>
      </c>
      <c r="B69" s="21" t="s">
        <v>179</v>
      </c>
      <c r="D69" s="21" t="s">
        <v>180</v>
      </c>
      <c r="E69" s="21" t="s">
        <v>146</v>
      </c>
      <c r="F69" s="21" t="s">
        <v>88</v>
      </c>
      <c r="G69" s="21" t="s">
        <v>79</v>
      </c>
      <c r="H69" s="22">
        <v>2008</v>
      </c>
      <c r="I69" s="20">
        <v>168</v>
      </c>
      <c r="K69"/>
      <c r="L69"/>
      <c r="M69"/>
      <c r="N69"/>
      <c r="O69"/>
      <c r="P69"/>
      <c r="Q69"/>
    </row>
    <row r="70" spans="1:17" ht="15" customHeight="1" x14ac:dyDescent="0.25">
      <c r="A70" s="87">
        <f t="shared" ref="A70:A133" si="1">A69+1</f>
        <v>70</v>
      </c>
      <c r="B70" s="21" t="s">
        <v>181</v>
      </c>
      <c r="D70" s="21" t="s">
        <v>182</v>
      </c>
      <c r="E70" s="21" t="s">
        <v>146</v>
      </c>
      <c r="F70" s="21" t="s">
        <v>88</v>
      </c>
      <c r="G70" s="21" t="s">
        <v>79</v>
      </c>
      <c r="H70" s="22">
        <v>2008</v>
      </c>
      <c r="I70" s="20">
        <v>163</v>
      </c>
      <c r="K70"/>
      <c r="L70"/>
      <c r="M70"/>
      <c r="N70"/>
      <c r="O70"/>
      <c r="P70"/>
      <c r="Q70"/>
    </row>
    <row r="71" spans="1:17" ht="15" customHeight="1" x14ac:dyDescent="0.25">
      <c r="A71" s="87">
        <f t="shared" si="1"/>
        <v>71</v>
      </c>
      <c r="B71" s="21" t="s">
        <v>183</v>
      </c>
      <c r="D71" s="21" t="s">
        <v>184</v>
      </c>
      <c r="E71" s="21" t="s">
        <v>146</v>
      </c>
      <c r="F71" s="21" t="s">
        <v>88</v>
      </c>
      <c r="G71" s="21" t="s">
        <v>79</v>
      </c>
      <c r="H71" s="22">
        <v>2008</v>
      </c>
      <c r="I71" s="20">
        <v>163</v>
      </c>
      <c r="K71"/>
      <c r="L71"/>
      <c r="M71"/>
      <c r="N71"/>
      <c r="O71"/>
      <c r="P71"/>
      <c r="Q71"/>
    </row>
    <row r="72" spans="1:17" ht="15" customHeight="1" x14ac:dyDescent="0.25">
      <c r="A72" s="87">
        <f t="shared" si="1"/>
        <v>72</v>
      </c>
      <c r="B72" s="21" t="s">
        <v>185</v>
      </c>
      <c r="D72" s="21" t="s">
        <v>186</v>
      </c>
      <c r="E72" s="21" t="s">
        <v>146</v>
      </c>
      <c r="F72" s="21" t="s">
        <v>88</v>
      </c>
      <c r="G72" s="21" t="s">
        <v>79</v>
      </c>
      <c r="H72" s="22">
        <v>2008</v>
      </c>
      <c r="I72" s="20">
        <v>128</v>
      </c>
      <c r="K72"/>
      <c r="L72"/>
      <c r="M72"/>
      <c r="N72"/>
      <c r="O72"/>
      <c r="P72"/>
      <c r="Q72"/>
    </row>
    <row r="73" spans="1:17" ht="15" customHeight="1" x14ac:dyDescent="0.25">
      <c r="A73" s="87">
        <f t="shared" si="1"/>
        <v>73</v>
      </c>
      <c r="B73" s="21" t="s">
        <v>187</v>
      </c>
      <c r="D73" s="21" t="s">
        <v>188</v>
      </c>
      <c r="E73" s="21" t="s">
        <v>95</v>
      </c>
      <c r="F73" s="21" t="s">
        <v>96</v>
      </c>
      <c r="G73" s="21" t="s">
        <v>24</v>
      </c>
      <c r="H73" s="22">
        <v>2004</v>
      </c>
      <c r="I73" s="20">
        <v>46.5</v>
      </c>
      <c r="K73"/>
      <c r="L73"/>
      <c r="M73"/>
      <c r="N73"/>
      <c r="O73"/>
      <c r="P73"/>
      <c r="Q73"/>
    </row>
    <row r="74" spans="1:17" ht="15" customHeight="1" x14ac:dyDescent="0.25">
      <c r="A74" s="87">
        <f t="shared" si="1"/>
        <v>74</v>
      </c>
      <c r="B74" s="21" t="s">
        <v>189</v>
      </c>
      <c r="D74" s="21" t="s">
        <v>190</v>
      </c>
      <c r="E74" s="21" t="s">
        <v>95</v>
      </c>
      <c r="F74" s="21" t="s">
        <v>96</v>
      </c>
      <c r="G74" s="21" t="s">
        <v>24</v>
      </c>
      <c r="H74" s="22">
        <v>2010</v>
      </c>
      <c r="I74" s="20">
        <v>48.5</v>
      </c>
      <c r="K74"/>
      <c r="L74"/>
      <c r="M74"/>
      <c r="N74"/>
      <c r="O74"/>
      <c r="P74"/>
      <c r="Q74"/>
    </row>
    <row r="75" spans="1:17" ht="15" customHeight="1" x14ac:dyDescent="0.25">
      <c r="A75" s="87">
        <f t="shared" si="1"/>
        <v>75</v>
      </c>
      <c r="B75" s="21" t="s">
        <v>191</v>
      </c>
      <c r="D75" s="21" t="s">
        <v>192</v>
      </c>
      <c r="E75" s="21" t="s">
        <v>95</v>
      </c>
      <c r="F75" s="21" t="s">
        <v>104</v>
      </c>
      <c r="G75" s="21" t="s">
        <v>24</v>
      </c>
      <c r="H75" s="22">
        <v>1978</v>
      </c>
      <c r="I75" s="20">
        <v>108.5</v>
      </c>
      <c r="K75"/>
      <c r="L75"/>
      <c r="M75"/>
      <c r="N75"/>
      <c r="O75"/>
      <c r="P75"/>
      <c r="Q75"/>
    </row>
    <row r="76" spans="1:17" ht="15" customHeight="1" x14ac:dyDescent="0.25">
      <c r="A76" s="87">
        <f t="shared" si="1"/>
        <v>76</v>
      </c>
      <c r="B76" s="21" t="s">
        <v>193</v>
      </c>
      <c r="D76" s="21" t="s">
        <v>194</v>
      </c>
      <c r="E76" s="21" t="s">
        <v>195</v>
      </c>
      <c r="F76" s="21" t="s">
        <v>96</v>
      </c>
      <c r="G76" s="21" t="s">
        <v>37</v>
      </c>
      <c r="H76" s="22">
        <v>1989</v>
      </c>
      <c r="I76" s="20">
        <v>49</v>
      </c>
      <c r="K76"/>
      <c r="L76"/>
      <c r="M76"/>
      <c r="N76"/>
      <c r="O76"/>
      <c r="P76"/>
      <c r="Q76"/>
    </row>
    <row r="77" spans="1:17" ht="15" customHeight="1" x14ac:dyDescent="0.25">
      <c r="A77" s="87">
        <f t="shared" si="1"/>
        <v>77</v>
      </c>
      <c r="B77" s="21" t="s">
        <v>196</v>
      </c>
      <c r="D77" s="21" t="s">
        <v>197</v>
      </c>
      <c r="E77" s="21" t="s">
        <v>195</v>
      </c>
      <c r="F77" s="21" t="s">
        <v>96</v>
      </c>
      <c r="G77" s="21" t="s">
        <v>37</v>
      </c>
      <c r="H77" s="22">
        <v>1989</v>
      </c>
      <c r="I77" s="20">
        <v>49</v>
      </c>
      <c r="K77"/>
      <c r="L77"/>
      <c r="M77"/>
      <c r="N77"/>
      <c r="O77"/>
      <c r="P77"/>
      <c r="Q77"/>
    </row>
    <row r="78" spans="1:17" ht="15" customHeight="1" x14ac:dyDescent="0.25">
      <c r="A78" s="87">
        <f t="shared" si="1"/>
        <v>78</v>
      </c>
      <c r="B78" s="21" t="s">
        <v>198</v>
      </c>
      <c r="D78" s="21" t="s">
        <v>199</v>
      </c>
      <c r="E78" s="21" t="s">
        <v>195</v>
      </c>
      <c r="F78" s="21" t="s">
        <v>96</v>
      </c>
      <c r="G78" s="21" t="s">
        <v>37</v>
      </c>
      <c r="H78" s="22">
        <v>1989</v>
      </c>
      <c r="I78" s="20">
        <v>49</v>
      </c>
      <c r="K78"/>
      <c r="L78"/>
      <c r="M78"/>
      <c r="N78"/>
      <c r="O78"/>
      <c r="P78"/>
      <c r="Q78"/>
    </row>
    <row r="79" spans="1:17" ht="15" customHeight="1" x14ac:dyDescent="0.25">
      <c r="A79" s="87">
        <f t="shared" si="1"/>
        <v>79</v>
      </c>
      <c r="B79" s="21" t="s">
        <v>200</v>
      </c>
      <c r="D79" s="21" t="s">
        <v>201</v>
      </c>
      <c r="E79" s="21" t="s">
        <v>195</v>
      </c>
      <c r="F79" s="21" t="s">
        <v>96</v>
      </c>
      <c r="G79" s="21" t="s">
        <v>37</v>
      </c>
      <c r="H79" s="22">
        <v>1989</v>
      </c>
      <c r="I79" s="20">
        <v>49</v>
      </c>
      <c r="K79"/>
      <c r="L79"/>
      <c r="M79"/>
      <c r="N79"/>
      <c r="O79"/>
      <c r="P79"/>
      <c r="Q79"/>
    </row>
    <row r="80" spans="1:17" ht="15" customHeight="1" x14ac:dyDescent="0.25">
      <c r="A80" s="87">
        <f t="shared" si="1"/>
        <v>80</v>
      </c>
      <c r="B80" s="21" t="s">
        <v>202</v>
      </c>
      <c r="D80" s="21" t="s">
        <v>203</v>
      </c>
      <c r="E80" s="21" t="s">
        <v>195</v>
      </c>
      <c r="F80" s="21" t="s">
        <v>104</v>
      </c>
      <c r="G80" s="21" t="s">
        <v>37</v>
      </c>
      <c r="H80" s="22">
        <v>1978</v>
      </c>
      <c r="I80" s="20">
        <v>420</v>
      </c>
      <c r="K80"/>
      <c r="L80"/>
      <c r="M80"/>
      <c r="N80"/>
      <c r="O80"/>
      <c r="P80"/>
      <c r="Q80"/>
    </row>
    <row r="81" spans="1:17" ht="15" customHeight="1" x14ac:dyDescent="0.25">
      <c r="A81" s="87">
        <f t="shared" si="1"/>
        <v>81</v>
      </c>
      <c r="B81" s="21" t="s">
        <v>204</v>
      </c>
      <c r="D81" s="21" t="s">
        <v>205</v>
      </c>
      <c r="E81" s="21" t="s">
        <v>206</v>
      </c>
      <c r="F81" s="21" t="s">
        <v>96</v>
      </c>
      <c r="G81" s="21" t="s">
        <v>24</v>
      </c>
      <c r="H81" s="22">
        <v>1990</v>
      </c>
      <c r="I81" s="20">
        <v>72</v>
      </c>
      <c r="K81"/>
      <c r="L81"/>
      <c r="M81"/>
      <c r="N81"/>
      <c r="O81"/>
      <c r="P81"/>
      <c r="Q81"/>
    </row>
    <row r="82" spans="1:17" ht="15" customHeight="1" x14ac:dyDescent="0.25">
      <c r="A82" s="87">
        <f t="shared" si="1"/>
        <v>82</v>
      </c>
      <c r="B82" s="21" t="s">
        <v>207</v>
      </c>
      <c r="D82" s="21" t="s">
        <v>208</v>
      </c>
      <c r="E82" s="21" t="s">
        <v>206</v>
      </c>
      <c r="F82" s="21" t="s">
        <v>96</v>
      </c>
      <c r="G82" s="21" t="s">
        <v>24</v>
      </c>
      <c r="H82" s="22">
        <v>1990</v>
      </c>
      <c r="I82" s="20">
        <v>71</v>
      </c>
      <c r="K82"/>
      <c r="L82"/>
      <c r="M82"/>
      <c r="N82"/>
      <c r="O82"/>
      <c r="P82"/>
      <c r="Q82"/>
    </row>
    <row r="83" spans="1:17" ht="15" customHeight="1" x14ac:dyDescent="0.25">
      <c r="A83" s="87">
        <f t="shared" si="1"/>
        <v>83</v>
      </c>
      <c r="B83" s="21" t="s">
        <v>209</v>
      </c>
      <c r="D83" s="21" t="s">
        <v>210</v>
      </c>
      <c r="E83" s="21" t="s">
        <v>206</v>
      </c>
      <c r="F83" s="21" t="s">
        <v>96</v>
      </c>
      <c r="G83" s="21" t="s">
        <v>24</v>
      </c>
      <c r="H83" s="22">
        <v>1990</v>
      </c>
      <c r="I83" s="20">
        <v>70</v>
      </c>
      <c r="K83"/>
      <c r="L83"/>
      <c r="M83"/>
      <c r="N83"/>
      <c r="O83"/>
      <c r="P83"/>
      <c r="Q83"/>
    </row>
    <row r="84" spans="1:17" ht="15" customHeight="1" x14ac:dyDescent="0.25">
      <c r="A84" s="87">
        <f t="shared" si="1"/>
        <v>84</v>
      </c>
      <c r="B84" s="21" t="s">
        <v>211</v>
      </c>
      <c r="D84" s="21" t="s">
        <v>212</v>
      </c>
      <c r="E84" s="21" t="s">
        <v>206</v>
      </c>
      <c r="F84" s="21" t="s">
        <v>96</v>
      </c>
      <c r="G84" s="21" t="s">
        <v>24</v>
      </c>
      <c r="H84" s="22">
        <v>1990</v>
      </c>
      <c r="I84" s="20">
        <v>71</v>
      </c>
      <c r="K84"/>
      <c r="L84"/>
      <c r="M84"/>
      <c r="N84"/>
      <c r="O84"/>
      <c r="P84"/>
      <c r="Q84"/>
    </row>
    <row r="85" spans="1:17" ht="15" customHeight="1" x14ac:dyDescent="0.25">
      <c r="A85" s="87">
        <f t="shared" si="1"/>
        <v>85</v>
      </c>
      <c r="B85" s="21" t="s">
        <v>213</v>
      </c>
      <c r="D85" s="21" t="s">
        <v>214</v>
      </c>
      <c r="E85" s="21" t="s">
        <v>146</v>
      </c>
      <c r="F85" s="21" t="s">
        <v>88</v>
      </c>
      <c r="G85" s="21" t="s">
        <v>79</v>
      </c>
      <c r="H85" s="22">
        <v>2002</v>
      </c>
      <c r="I85" s="20">
        <v>194</v>
      </c>
      <c r="K85"/>
      <c r="L85"/>
      <c r="M85"/>
      <c r="N85"/>
      <c r="O85"/>
      <c r="P85"/>
      <c r="Q85"/>
    </row>
    <row r="86" spans="1:17" ht="15" customHeight="1" x14ac:dyDescent="0.25">
      <c r="A86" s="87">
        <f t="shared" si="1"/>
        <v>86</v>
      </c>
      <c r="B86" s="21" t="s">
        <v>215</v>
      </c>
      <c r="D86" s="21" t="s">
        <v>216</v>
      </c>
      <c r="E86" s="21" t="s">
        <v>146</v>
      </c>
      <c r="F86" s="21" t="s">
        <v>88</v>
      </c>
      <c r="G86" s="21" t="s">
        <v>79</v>
      </c>
      <c r="H86" s="22">
        <v>2002</v>
      </c>
      <c r="I86" s="20">
        <v>206</v>
      </c>
      <c r="K86"/>
      <c r="L86"/>
      <c r="M86"/>
      <c r="N86"/>
      <c r="O86"/>
      <c r="P86"/>
      <c r="Q86"/>
    </row>
    <row r="87" spans="1:17" ht="15" customHeight="1" x14ac:dyDescent="0.25">
      <c r="A87" s="87">
        <f t="shared" si="1"/>
        <v>87</v>
      </c>
      <c r="B87" s="21" t="s">
        <v>217</v>
      </c>
      <c r="D87" s="21" t="s">
        <v>218</v>
      </c>
      <c r="E87" s="21" t="s">
        <v>146</v>
      </c>
      <c r="F87" s="21" t="s">
        <v>88</v>
      </c>
      <c r="G87" s="21" t="s">
        <v>79</v>
      </c>
      <c r="H87" s="22">
        <v>2002</v>
      </c>
      <c r="I87" s="20">
        <v>194</v>
      </c>
      <c r="K87"/>
      <c r="L87"/>
      <c r="M87"/>
      <c r="N87"/>
      <c r="O87"/>
      <c r="P87"/>
      <c r="Q87"/>
    </row>
    <row r="88" spans="1:17" ht="15" customHeight="1" x14ac:dyDescent="0.25">
      <c r="A88" s="87">
        <f t="shared" si="1"/>
        <v>88</v>
      </c>
      <c r="B88" s="21" t="s">
        <v>219</v>
      </c>
      <c r="D88" s="21" t="s">
        <v>220</v>
      </c>
      <c r="E88" s="21" t="s">
        <v>146</v>
      </c>
      <c r="F88" s="21" t="s">
        <v>88</v>
      </c>
      <c r="G88" s="21" t="s">
        <v>79</v>
      </c>
      <c r="H88" s="22">
        <v>2002</v>
      </c>
      <c r="I88" s="20">
        <v>206</v>
      </c>
      <c r="K88"/>
      <c r="L88"/>
      <c r="M88"/>
      <c r="N88"/>
      <c r="O88"/>
      <c r="P88"/>
      <c r="Q88"/>
    </row>
    <row r="89" spans="1:17" ht="15" customHeight="1" x14ac:dyDescent="0.25">
      <c r="A89" s="87">
        <f t="shared" si="1"/>
        <v>89</v>
      </c>
      <c r="B89" s="21" t="s">
        <v>221</v>
      </c>
      <c r="D89" s="21" t="s">
        <v>222</v>
      </c>
      <c r="E89" s="21" t="s">
        <v>146</v>
      </c>
      <c r="F89" s="21" t="s">
        <v>88</v>
      </c>
      <c r="G89" s="21" t="s">
        <v>79</v>
      </c>
      <c r="H89" s="22">
        <v>2014</v>
      </c>
      <c r="I89" s="20">
        <v>179</v>
      </c>
      <c r="K89"/>
      <c r="L89"/>
      <c r="M89"/>
      <c r="N89"/>
      <c r="O89"/>
      <c r="P89"/>
      <c r="Q89"/>
    </row>
    <row r="90" spans="1:17" ht="15" customHeight="1" x14ac:dyDescent="0.25">
      <c r="A90" s="87">
        <f t="shared" si="1"/>
        <v>90</v>
      </c>
      <c r="B90" s="21" t="s">
        <v>223</v>
      </c>
      <c r="D90" s="21" t="s">
        <v>224</v>
      </c>
      <c r="E90" s="21" t="s">
        <v>146</v>
      </c>
      <c r="F90" s="21" t="s">
        <v>88</v>
      </c>
      <c r="G90" s="21" t="s">
        <v>79</v>
      </c>
      <c r="H90" s="22">
        <v>2002</v>
      </c>
      <c r="I90" s="20">
        <v>290</v>
      </c>
      <c r="K90"/>
      <c r="L90"/>
      <c r="M90"/>
      <c r="N90"/>
      <c r="O90"/>
      <c r="P90"/>
      <c r="Q90"/>
    </row>
    <row r="91" spans="1:17" ht="15" customHeight="1" x14ac:dyDescent="0.25">
      <c r="A91" s="87">
        <f t="shared" si="1"/>
        <v>91</v>
      </c>
      <c r="B91" s="21" t="s">
        <v>225</v>
      </c>
      <c r="D91" s="21" t="s">
        <v>226</v>
      </c>
      <c r="E91" s="21" t="s">
        <v>227</v>
      </c>
      <c r="F91" s="21" t="s">
        <v>228</v>
      </c>
      <c r="G91" s="21" t="s">
        <v>24</v>
      </c>
      <c r="H91" s="22">
        <v>2018</v>
      </c>
      <c r="I91" s="20">
        <v>56.5</v>
      </c>
      <c r="K91"/>
      <c r="L91"/>
      <c r="M91"/>
      <c r="N91"/>
      <c r="O91"/>
      <c r="P91"/>
      <c r="Q91"/>
    </row>
    <row r="92" spans="1:17" ht="15" customHeight="1" x14ac:dyDescent="0.25">
      <c r="A92" s="87">
        <f t="shared" si="1"/>
        <v>92</v>
      </c>
      <c r="B92" s="21" t="s">
        <v>229</v>
      </c>
      <c r="D92" s="21" t="s">
        <v>230</v>
      </c>
      <c r="E92" s="21" t="s">
        <v>227</v>
      </c>
      <c r="F92" s="21" t="s">
        <v>228</v>
      </c>
      <c r="G92" s="21" t="s">
        <v>24</v>
      </c>
      <c r="H92" s="22">
        <v>2018</v>
      </c>
      <c r="I92" s="20">
        <v>56.5</v>
      </c>
      <c r="K92"/>
      <c r="L92"/>
      <c r="M92"/>
      <c r="N92"/>
      <c r="O92"/>
      <c r="P92"/>
      <c r="Q92"/>
    </row>
    <row r="93" spans="1:17" ht="15" customHeight="1" x14ac:dyDescent="0.25">
      <c r="A93" s="87">
        <f t="shared" si="1"/>
        <v>93</v>
      </c>
      <c r="B93" s="21" t="s">
        <v>231</v>
      </c>
      <c r="D93" s="21" t="s">
        <v>232</v>
      </c>
      <c r="E93" s="21" t="s">
        <v>227</v>
      </c>
      <c r="F93" s="21" t="s">
        <v>228</v>
      </c>
      <c r="G93" s="21" t="s">
        <v>24</v>
      </c>
      <c r="H93" s="22">
        <v>2018</v>
      </c>
      <c r="I93" s="20">
        <v>56.5</v>
      </c>
      <c r="K93"/>
      <c r="L93"/>
      <c r="M93"/>
      <c r="N93"/>
      <c r="O93"/>
      <c r="P93"/>
      <c r="Q93"/>
    </row>
    <row r="94" spans="1:17" ht="15" customHeight="1" x14ac:dyDescent="0.25">
      <c r="A94" s="87">
        <f t="shared" si="1"/>
        <v>94</v>
      </c>
      <c r="B94" s="21" t="s">
        <v>233</v>
      </c>
      <c r="D94" s="21" t="s">
        <v>234</v>
      </c>
      <c r="E94" s="21" t="s">
        <v>227</v>
      </c>
      <c r="F94" s="21" t="s">
        <v>228</v>
      </c>
      <c r="G94" s="21" t="s">
        <v>24</v>
      </c>
      <c r="H94" s="22">
        <v>2018</v>
      </c>
      <c r="I94" s="20">
        <v>56.5</v>
      </c>
      <c r="K94"/>
      <c r="L94"/>
      <c r="M94"/>
      <c r="N94"/>
      <c r="O94"/>
      <c r="P94"/>
      <c r="Q94"/>
    </row>
    <row r="95" spans="1:17" ht="15" customHeight="1" x14ac:dyDescent="0.25">
      <c r="A95" s="87">
        <f t="shared" si="1"/>
        <v>95</v>
      </c>
      <c r="B95" s="21" t="s">
        <v>235</v>
      </c>
      <c r="D95" s="21" t="s">
        <v>236</v>
      </c>
      <c r="E95" s="21" t="s">
        <v>237</v>
      </c>
      <c r="F95" s="21" t="s">
        <v>96</v>
      </c>
      <c r="G95" s="21" t="s">
        <v>134</v>
      </c>
      <c r="H95" s="22">
        <v>2015</v>
      </c>
      <c r="I95" s="20">
        <v>153.6</v>
      </c>
      <c r="K95"/>
      <c r="L95"/>
      <c r="M95"/>
      <c r="N95"/>
      <c r="O95"/>
      <c r="P95"/>
      <c r="Q95"/>
    </row>
    <row r="96" spans="1:17" ht="15" customHeight="1" x14ac:dyDescent="0.25">
      <c r="A96" s="87">
        <f t="shared" si="1"/>
        <v>96</v>
      </c>
      <c r="B96" s="21" t="s">
        <v>238</v>
      </c>
      <c r="D96" s="21" t="s">
        <v>239</v>
      </c>
      <c r="E96" s="21" t="s">
        <v>237</v>
      </c>
      <c r="F96" s="21" t="s">
        <v>96</v>
      </c>
      <c r="G96" s="21" t="s">
        <v>134</v>
      </c>
      <c r="H96" s="22">
        <v>2015</v>
      </c>
      <c r="I96" s="20">
        <v>153.6</v>
      </c>
      <c r="K96"/>
      <c r="L96"/>
      <c r="M96"/>
      <c r="N96"/>
      <c r="O96"/>
      <c r="P96"/>
      <c r="Q96"/>
    </row>
    <row r="97" spans="1:17" ht="15" customHeight="1" x14ac:dyDescent="0.25">
      <c r="A97" s="87">
        <f t="shared" si="1"/>
        <v>97</v>
      </c>
      <c r="B97" s="21" t="s">
        <v>240</v>
      </c>
      <c r="D97" s="21" t="s">
        <v>241</v>
      </c>
      <c r="E97" s="21" t="s">
        <v>242</v>
      </c>
      <c r="F97" s="21" t="s">
        <v>228</v>
      </c>
      <c r="G97" s="21" t="s">
        <v>243</v>
      </c>
      <c r="H97" s="22">
        <v>2016</v>
      </c>
      <c r="I97" s="20">
        <v>195</v>
      </c>
      <c r="K97"/>
      <c r="L97"/>
      <c r="M97"/>
      <c r="N97"/>
      <c r="O97"/>
      <c r="P97"/>
      <c r="Q97"/>
    </row>
    <row r="98" spans="1:17" ht="15" customHeight="1" x14ac:dyDescent="0.25">
      <c r="A98" s="87">
        <f t="shared" si="1"/>
        <v>98</v>
      </c>
      <c r="B98" s="21" t="s">
        <v>244</v>
      </c>
      <c r="D98" s="21" t="s">
        <v>245</v>
      </c>
      <c r="E98" s="21" t="s">
        <v>246</v>
      </c>
      <c r="F98" s="21" t="s">
        <v>88</v>
      </c>
      <c r="G98" s="21" t="s">
        <v>24</v>
      </c>
      <c r="H98" s="22">
        <v>2002</v>
      </c>
      <c r="I98" s="20">
        <v>212</v>
      </c>
      <c r="K98"/>
      <c r="L98"/>
      <c r="M98"/>
      <c r="N98"/>
      <c r="O98"/>
      <c r="P98"/>
      <c r="Q98"/>
    </row>
    <row r="99" spans="1:17" ht="15" customHeight="1" x14ac:dyDescent="0.25">
      <c r="A99" s="87">
        <f t="shared" si="1"/>
        <v>99</v>
      </c>
      <c r="B99" s="21" t="s">
        <v>247</v>
      </c>
      <c r="D99" s="21" t="s">
        <v>248</v>
      </c>
      <c r="E99" s="21" t="s">
        <v>246</v>
      </c>
      <c r="F99" s="21" t="s">
        <v>88</v>
      </c>
      <c r="G99" s="21" t="s">
        <v>24</v>
      </c>
      <c r="H99" s="22">
        <v>2002</v>
      </c>
      <c r="I99" s="20">
        <v>117</v>
      </c>
      <c r="K99"/>
      <c r="L99"/>
      <c r="M99"/>
      <c r="N99"/>
      <c r="O99"/>
      <c r="P99"/>
      <c r="Q99"/>
    </row>
    <row r="100" spans="1:17" ht="15" customHeight="1" x14ac:dyDescent="0.25">
      <c r="A100" s="87">
        <f t="shared" si="1"/>
        <v>100</v>
      </c>
      <c r="B100" s="21" t="s">
        <v>249</v>
      </c>
      <c r="D100" s="21" t="s">
        <v>250</v>
      </c>
      <c r="E100" s="21" t="s">
        <v>146</v>
      </c>
      <c r="F100" s="21" t="s">
        <v>96</v>
      </c>
      <c r="G100" s="21" t="s">
        <v>79</v>
      </c>
      <c r="H100" s="22">
        <v>2009</v>
      </c>
      <c r="I100" s="20">
        <v>38</v>
      </c>
      <c r="K100"/>
      <c r="L100"/>
      <c r="M100"/>
      <c r="N100"/>
      <c r="O100"/>
      <c r="P100"/>
      <c r="Q100"/>
    </row>
    <row r="101" spans="1:17" ht="15" customHeight="1" x14ac:dyDescent="0.25">
      <c r="A101" s="87">
        <f t="shared" si="1"/>
        <v>101</v>
      </c>
      <c r="B101" s="21" t="s">
        <v>251</v>
      </c>
      <c r="D101" s="21" t="s">
        <v>252</v>
      </c>
      <c r="E101" s="21" t="s">
        <v>146</v>
      </c>
      <c r="F101" s="21" t="s">
        <v>96</v>
      </c>
      <c r="G101" s="21" t="s">
        <v>79</v>
      </c>
      <c r="H101" s="22">
        <v>2009</v>
      </c>
      <c r="I101" s="20">
        <v>38</v>
      </c>
      <c r="K101"/>
      <c r="L101"/>
      <c r="M101"/>
      <c r="N101"/>
      <c r="O101"/>
      <c r="P101"/>
      <c r="Q101"/>
    </row>
    <row r="102" spans="1:17" ht="15" customHeight="1" x14ac:dyDescent="0.25">
      <c r="A102" s="87">
        <f t="shared" si="1"/>
        <v>102</v>
      </c>
      <c r="B102" s="21" t="s">
        <v>253</v>
      </c>
      <c r="D102" s="21" t="s">
        <v>254</v>
      </c>
      <c r="E102" s="21" t="s">
        <v>146</v>
      </c>
      <c r="F102" s="21" t="s">
        <v>96</v>
      </c>
      <c r="G102" s="21" t="s">
        <v>79</v>
      </c>
      <c r="H102" s="22">
        <v>2009</v>
      </c>
      <c r="I102" s="20">
        <v>38</v>
      </c>
      <c r="K102"/>
      <c r="L102"/>
      <c r="M102"/>
      <c r="N102"/>
      <c r="O102"/>
      <c r="P102"/>
      <c r="Q102"/>
    </row>
    <row r="103" spans="1:17" ht="15" customHeight="1" x14ac:dyDescent="0.25">
      <c r="A103" s="87">
        <f t="shared" si="1"/>
        <v>103</v>
      </c>
      <c r="B103" s="21" t="s">
        <v>255</v>
      </c>
      <c r="D103" s="21" t="s">
        <v>256</v>
      </c>
      <c r="E103" s="21" t="s">
        <v>146</v>
      </c>
      <c r="F103" s="21" t="s">
        <v>96</v>
      </c>
      <c r="G103" s="21" t="s">
        <v>79</v>
      </c>
      <c r="H103" s="22">
        <v>2009</v>
      </c>
      <c r="I103" s="20">
        <v>38</v>
      </c>
      <c r="K103"/>
      <c r="L103"/>
      <c r="M103"/>
      <c r="N103"/>
      <c r="O103"/>
      <c r="P103"/>
      <c r="Q103"/>
    </row>
    <row r="104" spans="1:17" ht="15" customHeight="1" x14ac:dyDescent="0.25">
      <c r="A104" s="87">
        <f t="shared" si="1"/>
        <v>104</v>
      </c>
      <c r="B104" s="21" t="s">
        <v>257</v>
      </c>
      <c r="D104" s="21" t="s">
        <v>258</v>
      </c>
      <c r="E104" s="21" t="s">
        <v>259</v>
      </c>
      <c r="F104" s="21" t="s">
        <v>88</v>
      </c>
      <c r="G104" s="21" t="s">
        <v>37</v>
      </c>
      <c r="H104" s="22">
        <v>2014</v>
      </c>
      <c r="I104" s="20">
        <v>173</v>
      </c>
      <c r="K104"/>
      <c r="L104"/>
      <c r="M104"/>
      <c r="N104"/>
      <c r="O104"/>
      <c r="P104"/>
      <c r="Q104"/>
    </row>
    <row r="105" spans="1:17" ht="15" customHeight="1" x14ac:dyDescent="0.25">
      <c r="A105" s="87">
        <f t="shared" si="1"/>
        <v>105</v>
      </c>
      <c r="B105" s="21" t="s">
        <v>260</v>
      </c>
      <c r="D105" s="21" t="s">
        <v>261</v>
      </c>
      <c r="E105" s="21" t="s">
        <v>259</v>
      </c>
      <c r="F105" s="21" t="s">
        <v>88</v>
      </c>
      <c r="G105" s="21" t="s">
        <v>37</v>
      </c>
      <c r="H105" s="22">
        <v>2014</v>
      </c>
      <c r="I105" s="20">
        <v>173</v>
      </c>
      <c r="K105"/>
      <c r="L105"/>
      <c r="M105"/>
      <c r="N105"/>
      <c r="O105"/>
      <c r="P105"/>
      <c r="Q105"/>
    </row>
    <row r="106" spans="1:17" ht="15" customHeight="1" x14ac:dyDescent="0.25">
      <c r="A106" s="87">
        <f t="shared" si="1"/>
        <v>106</v>
      </c>
      <c r="B106" s="21" t="s">
        <v>262</v>
      </c>
      <c r="D106" s="21" t="s">
        <v>263</v>
      </c>
      <c r="E106" s="21" t="s">
        <v>259</v>
      </c>
      <c r="F106" s="21" t="s">
        <v>88</v>
      </c>
      <c r="G106" s="21" t="s">
        <v>37</v>
      </c>
      <c r="H106" s="22">
        <v>2014</v>
      </c>
      <c r="I106" s="20">
        <v>186</v>
      </c>
      <c r="K106"/>
      <c r="L106"/>
      <c r="M106"/>
      <c r="N106"/>
      <c r="O106"/>
      <c r="P106"/>
      <c r="Q106"/>
    </row>
    <row r="107" spans="1:17" ht="15" customHeight="1" x14ac:dyDescent="0.25">
      <c r="A107" s="87">
        <f t="shared" si="1"/>
        <v>107</v>
      </c>
      <c r="B107" s="21" t="s">
        <v>264</v>
      </c>
      <c r="D107" s="21" t="s">
        <v>265</v>
      </c>
      <c r="E107" s="21" t="s">
        <v>266</v>
      </c>
      <c r="F107" s="21" t="s">
        <v>88</v>
      </c>
      <c r="G107" s="21" t="s">
        <v>24</v>
      </c>
      <c r="H107" s="22">
        <v>2003</v>
      </c>
      <c r="I107" s="20">
        <v>169</v>
      </c>
      <c r="K107"/>
      <c r="L107"/>
      <c r="M107"/>
      <c r="N107"/>
      <c r="O107"/>
      <c r="P107"/>
      <c r="Q107"/>
    </row>
    <row r="108" spans="1:17" ht="15" customHeight="1" x14ac:dyDescent="0.25">
      <c r="A108" s="87">
        <f t="shared" si="1"/>
        <v>108</v>
      </c>
      <c r="B108" s="21" t="s">
        <v>267</v>
      </c>
      <c r="D108" s="21" t="s">
        <v>268</v>
      </c>
      <c r="E108" s="21" t="s">
        <v>266</v>
      </c>
      <c r="F108" s="21" t="s">
        <v>88</v>
      </c>
      <c r="G108" s="21" t="s">
        <v>24</v>
      </c>
      <c r="H108" s="22">
        <v>2003</v>
      </c>
      <c r="I108" s="20">
        <v>161</v>
      </c>
      <c r="K108"/>
      <c r="L108"/>
      <c r="M108"/>
      <c r="N108"/>
      <c r="O108"/>
      <c r="P108"/>
      <c r="Q108"/>
    </row>
    <row r="109" spans="1:17" ht="15" customHeight="1" x14ac:dyDescent="0.25">
      <c r="A109" s="87">
        <f t="shared" si="1"/>
        <v>109</v>
      </c>
      <c r="B109" s="21" t="s">
        <v>269</v>
      </c>
      <c r="D109" s="21" t="s">
        <v>270</v>
      </c>
      <c r="E109" s="21" t="s">
        <v>266</v>
      </c>
      <c r="F109" s="21" t="s">
        <v>88</v>
      </c>
      <c r="G109" s="21" t="s">
        <v>24</v>
      </c>
      <c r="H109" s="22">
        <v>2003</v>
      </c>
      <c r="I109" s="20">
        <v>161</v>
      </c>
      <c r="K109"/>
      <c r="L109"/>
      <c r="M109"/>
      <c r="N109"/>
      <c r="O109"/>
      <c r="P109"/>
      <c r="Q109"/>
    </row>
    <row r="110" spans="1:17" ht="15" customHeight="1" x14ac:dyDescent="0.25">
      <c r="A110" s="87">
        <f t="shared" si="1"/>
        <v>110</v>
      </c>
      <c r="B110" s="21" t="s">
        <v>271</v>
      </c>
      <c r="D110" s="21" t="s">
        <v>272</v>
      </c>
      <c r="E110" s="21" t="s">
        <v>266</v>
      </c>
      <c r="F110" s="21" t="s">
        <v>88</v>
      </c>
      <c r="G110" s="21" t="s">
        <v>24</v>
      </c>
      <c r="H110" s="22">
        <v>2003</v>
      </c>
      <c r="I110" s="20">
        <v>169</v>
      </c>
      <c r="K110"/>
      <c r="L110"/>
      <c r="M110"/>
      <c r="N110"/>
      <c r="O110"/>
      <c r="P110"/>
      <c r="Q110"/>
    </row>
    <row r="111" spans="1:17" ht="15" customHeight="1" x14ac:dyDescent="0.25">
      <c r="A111" s="87">
        <f t="shared" si="1"/>
        <v>111</v>
      </c>
      <c r="B111" s="21" t="s">
        <v>273</v>
      </c>
      <c r="D111" s="21" t="s">
        <v>274</v>
      </c>
      <c r="E111" s="21" t="s">
        <v>266</v>
      </c>
      <c r="F111" s="21" t="s">
        <v>88</v>
      </c>
      <c r="G111" s="21" t="s">
        <v>24</v>
      </c>
      <c r="H111" s="22">
        <v>2003</v>
      </c>
      <c r="I111" s="20">
        <v>161</v>
      </c>
      <c r="K111"/>
      <c r="L111"/>
      <c r="M111"/>
      <c r="N111"/>
      <c r="O111"/>
      <c r="P111"/>
      <c r="Q111"/>
    </row>
    <row r="112" spans="1:17" ht="15" customHeight="1" x14ac:dyDescent="0.25">
      <c r="A112" s="87">
        <f t="shared" si="1"/>
        <v>112</v>
      </c>
      <c r="B112" s="21" t="s">
        <v>275</v>
      </c>
      <c r="D112" s="21" t="s">
        <v>276</v>
      </c>
      <c r="E112" s="21" t="s">
        <v>266</v>
      </c>
      <c r="F112" s="21" t="s">
        <v>88</v>
      </c>
      <c r="G112" s="21" t="s">
        <v>24</v>
      </c>
      <c r="H112" s="22">
        <v>2003</v>
      </c>
      <c r="I112" s="20">
        <v>161</v>
      </c>
      <c r="K112"/>
      <c r="L112"/>
      <c r="M112"/>
      <c r="N112"/>
      <c r="O112"/>
      <c r="P112"/>
      <c r="Q112"/>
    </row>
    <row r="113" spans="1:17" ht="15" customHeight="1" x14ac:dyDescent="0.25">
      <c r="A113" s="87">
        <f t="shared" si="1"/>
        <v>113</v>
      </c>
      <c r="B113" s="21" t="s">
        <v>277</v>
      </c>
      <c r="D113" s="21" t="s">
        <v>278</v>
      </c>
      <c r="E113" s="21" t="s">
        <v>266</v>
      </c>
      <c r="F113" s="21" t="s">
        <v>88</v>
      </c>
      <c r="G113" s="21" t="s">
        <v>24</v>
      </c>
      <c r="H113" s="22">
        <v>2003</v>
      </c>
      <c r="I113" s="20">
        <v>409</v>
      </c>
      <c r="K113"/>
      <c r="L113"/>
      <c r="M113"/>
      <c r="N113"/>
      <c r="O113"/>
      <c r="P113"/>
      <c r="Q113"/>
    </row>
    <row r="114" spans="1:17" ht="15" customHeight="1" x14ac:dyDescent="0.25">
      <c r="A114" s="87">
        <f t="shared" si="1"/>
        <v>114</v>
      </c>
      <c r="B114" s="21" t="s">
        <v>279</v>
      </c>
      <c r="D114" s="21" t="s">
        <v>280</v>
      </c>
      <c r="E114" s="21" t="s">
        <v>266</v>
      </c>
      <c r="F114" s="21" t="s">
        <v>88</v>
      </c>
      <c r="G114" s="21" t="s">
        <v>24</v>
      </c>
      <c r="H114" s="22">
        <v>2003</v>
      </c>
      <c r="I114" s="20">
        <v>409</v>
      </c>
      <c r="K114"/>
      <c r="L114"/>
      <c r="M114"/>
      <c r="N114"/>
      <c r="O114"/>
      <c r="P114"/>
      <c r="Q114"/>
    </row>
    <row r="115" spans="1:17" ht="15" customHeight="1" x14ac:dyDescent="0.25">
      <c r="A115" s="87">
        <f t="shared" si="1"/>
        <v>115</v>
      </c>
      <c r="B115" s="21" t="s">
        <v>281</v>
      </c>
      <c r="D115" s="21" t="s">
        <v>282</v>
      </c>
      <c r="E115" s="21" t="s">
        <v>283</v>
      </c>
      <c r="F115" s="21" t="s">
        <v>88</v>
      </c>
      <c r="G115" s="21" t="s">
        <v>24</v>
      </c>
      <c r="H115" s="22">
        <v>2002</v>
      </c>
      <c r="I115" s="20">
        <v>155.19999999999999</v>
      </c>
      <c r="K115"/>
      <c r="L115"/>
      <c r="M115"/>
      <c r="N115"/>
      <c r="O115"/>
      <c r="P115"/>
      <c r="Q115"/>
    </row>
    <row r="116" spans="1:17" ht="15" customHeight="1" x14ac:dyDescent="0.25">
      <c r="A116" s="87">
        <f t="shared" si="1"/>
        <v>116</v>
      </c>
      <c r="B116" s="21" t="s">
        <v>284</v>
      </c>
      <c r="D116" s="21" t="s">
        <v>285</v>
      </c>
      <c r="E116" s="21" t="s">
        <v>283</v>
      </c>
      <c r="F116" s="21" t="s">
        <v>88</v>
      </c>
      <c r="G116" s="21" t="s">
        <v>24</v>
      </c>
      <c r="H116" s="22">
        <v>2002</v>
      </c>
      <c r="I116" s="20">
        <v>155.19999999999999</v>
      </c>
      <c r="K116"/>
      <c r="L116"/>
      <c r="M116"/>
      <c r="N116"/>
      <c r="O116"/>
      <c r="P116"/>
      <c r="Q116"/>
    </row>
    <row r="117" spans="1:17" ht="15" customHeight="1" x14ac:dyDescent="0.25">
      <c r="A117" s="87">
        <f t="shared" si="1"/>
        <v>117</v>
      </c>
      <c r="B117" s="21" t="s">
        <v>286</v>
      </c>
      <c r="D117" s="21" t="s">
        <v>287</v>
      </c>
      <c r="E117" s="21" t="s">
        <v>283</v>
      </c>
      <c r="F117" s="21" t="s">
        <v>88</v>
      </c>
      <c r="G117" s="21" t="s">
        <v>24</v>
      </c>
      <c r="H117" s="22">
        <v>2002</v>
      </c>
      <c r="I117" s="20">
        <v>155.4</v>
      </c>
      <c r="K117"/>
      <c r="L117"/>
      <c r="M117"/>
      <c r="N117"/>
      <c r="O117"/>
      <c r="P117"/>
      <c r="Q117"/>
    </row>
    <row r="118" spans="1:17" ht="15" customHeight="1" x14ac:dyDescent="0.25">
      <c r="A118" s="87">
        <f t="shared" si="1"/>
        <v>118</v>
      </c>
      <c r="B118" s="21" t="s">
        <v>288</v>
      </c>
      <c r="D118" s="21" t="s">
        <v>289</v>
      </c>
      <c r="E118" s="21" t="s">
        <v>283</v>
      </c>
      <c r="F118" s="21" t="s">
        <v>88</v>
      </c>
      <c r="G118" s="21" t="s">
        <v>24</v>
      </c>
      <c r="H118" s="22">
        <v>2002</v>
      </c>
      <c r="I118" s="20">
        <v>155.4</v>
      </c>
      <c r="K118"/>
      <c r="L118"/>
      <c r="M118"/>
      <c r="N118"/>
      <c r="O118"/>
      <c r="P118"/>
      <c r="Q118"/>
    </row>
    <row r="119" spans="1:17" ht="15" customHeight="1" x14ac:dyDescent="0.25">
      <c r="A119" s="87">
        <f t="shared" si="1"/>
        <v>119</v>
      </c>
      <c r="B119" s="21" t="s">
        <v>290</v>
      </c>
      <c r="D119" s="21" t="s">
        <v>291</v>
      </c>
      <c r="E119" s="21" t="s">
        <v>283</v>
      </c>
      <c r="F119" s="21" t="s">
        <v>88</v>
      </c>
      <c r="G119" s="21" t="s">
        <v>24</v>
      </c>
      <c r="H119" s="22">
        <v>2002</v>
      </c>
      <c r="I119" s="20">
        <v>177.6</v>
      </c>
      <c r="K119"/>
      <c r="L119"/>
      <c r="M119"/>
      <c r="N119"/>
      <c r="O119"/>
      <c r="P119"/>
      <c r="Q119"/>
    </row>
    <row r="120" spans="1:17" ht="15" customHeight="1" x14ac:dyDescent="0.25">
      <c r="A120" s="87">
        <f t="shared" si="1"/>
        <v>120</v>
      </c>
      <c r="B120" s="21" t="s">
        <v>292</v>
      </c>
      <c r="D120" s="21" t="s">
        <v>293</v>
      </c>
      <c r="E120" s="21" t="s">
        <v>283</v>
      </c>
      <c r="F120" s="21" t="s">
        <v>88</v>
      </c>
      <c r="G120" s="21" t="s">
        <v>24</v>
      </c>
      <c r="H120" s="22">
        <v>2002</v>
      </c>
      <c r="I120" s="20">
        <v>176.5</v>
      </c>
      <c r="K120"/>
      <c r="L120"/>
      <c r="M120"/>
      <c r="N120"/>
      <c r="O120"/>
      <c r="P120"/>
      <c r="Q120"/>
    </row>
    <row r="121" spans="1:17" ht="15" customHeight="1" x14ac:dyDescent="0.25">
      <c r="A121" s="87">
        <f t="shared" si="1"/>
        <v>121</v>
      </c>
      <c r="B121" s="21" t="s">
        <v>2109</v>
      </c>
      <c r="D121" s="21" t="s">
        <v>294</v>
      </c>
      <c r="E121" s="21" t="s">
        <v>146</v>
      </c>
      <c r="F121" s="21" t="s">
        <v>96</v>
      </c>
      <c r="G121" s="21" t="s">
        <v>79</v>
      </c>
      <c r="H121" s="22">
        <v>2018</v>
      </c>
      <c r="I121" s="20">
        <v>119</v>
      </c>
      <c r="K121"/>
      <c r="L121"/>
      <c r="M121"/>
      <c r="N121"/>
      <c r="O121"/>
      <c r="P121"/>
      <c r="Q121"/>
    </row>
    <row r="122" spans="1:17" ht="15" customHeight="1" x14ac:dyDescent="0.25">
      <c r="A122" s="87">
        <f t="shared" si="1"/>
        <v>122</v>
      </c>
      <c r="B122" s="21" t="s">
        <v>295</v>
      </c>
      <c r="D122" s="21" t="s">
        <v>296</v>
      </c>
      <c r="E122" s="21" t="s">
        <v>297</v>
      </c>
      <c r="F122" s="21" t="s">
        <v>104</v>
      </c>
      <c r="G122" s="21" t="s">
        <v>134</v>
      </c>
      <c r="H122" s="22">
        <v>1960</v>
      </c>
      <c r="I122" s="20">
        <v>234</v>
      </c>
      <c r="K122"/>
      <c r="L122"/>
      <c r="M122"/>
      <c r="N122"/>
      <c r="O122"/>
      <c r="P122"/>
      <c r="Q122"/>
    </row>
    <row r="123" spans="1:17" ht="15" customHeight="1" x14ac:dyDescent="0.25">
      <c r="A123" s="87">
        <f t="shared" si="1"/>
        <v>123</v>
      </c>
      <c r="B123" s="21" t="s">
        <v>298</v>
      </c>
      <c r="D123" s="21" t="s">
        <v>299</v>
      </c>
      <c r="E123" s="21" t="s">
        <v>297</v>
      </c>
      <c r="F123" s="21" t="s">
        <v>104</v>
      </c>
      <c r="G123" s="21" t="s">
        <v>134</v>
      </c>
      <c r="H123" s="22">
        <v>1969</v>
      </c>
      <c r="I123" s="20">
        <v>390</v>
      </c>
      <c r="K123"/>
      <c r="L123"/>
      <c r="M123"/>
      <c r="N123"/>
      <c r="O123"/>
      <c r="P123"/>
      <c r="Q123"/>
    </row>
    <row r="124" spans="1:17" ht="15" customHeight="1" x14ac:dyDescent="0.25">
      <c r="A124" s="87">
        <f t="shared" si="1"/>
        <v>124</v>
      </c>
      <c r="B124" s="21" t="s">
        <v>300</v>
      </c>
      <c r="D124" s="21" t="s">
        <v>301</v>
      </c>
      <c r="E124" s="21" t="s">
        <v>146</v>
      </c>
      <c r="F124" s="21" t="s">
        <v>96</v>
      </c>
      <c r="G124" s="21" t="s">
        <v>79</v>
      </c>
      <c r="H124" s="22">
        <v>1976</v>
      </c>
      <c r="I124" s="20">
        <v>57</v>
      </c>
      <c r="K124"/>
      <c r="L124"/>
      <c r="M124"/>
      <c r="N124"/>
      <c r="O124"/>
      <c r="P124"/>
      <c r="Q124"/>
    </row>
    <row r="125" spans="1:17" ht="15" customHeight="1" x14ac:dyDescent="0.25">
      <c r="A125" s="87">
        <f t="shared" si="1"/>
        <v>125</v>
      </c>
      <c r="B125" s="21" t="s">
        <v>302</v>
      </c>
      <c r="D125" s="21" t="s">
        <v>303</v>
      </c>
      <c r="E125" s="21" t="s">
        <v>146</v>
      </c>
      <c r="F125" s="21" t="s">
        <v>96</v>
      </c>
      <c r="G125" s="21" t="s">
        <v>79</v>
      </c>
      <c r="H125" s="22">
        <v>1976</v>
      </c>
      <c r="I125" s="20">
        <v>57</v>
      </c>
      <c r="K125"/>
      <c r="L125"/>
      <c r="M125"/>
      <c r="N125"/>
      <c r="O125"/>
      <c r="P125"/>
      <c r="Q125"/>
    </row>
    <row r="126" spans="1:17" ht="15" customHeight="1" x14ac:dyDescent="0.25">
      <c r="A126" s="87">
        <f t="shared" si="1"/>
        <v>126</v>
      </c>
      <c r="B126" s="21" t="s">
        <v>304</v>
      </c>
      <c r="D126" s="21" t="s">
        <v>305</v>
      </c>
      <c r="E126" s="21" t="s">
        <v>146</v>
      </c>
      <c r="F126" s="21" t="s">
        <v>96</v>
      </c>
      <c r="G126" s="21" t="s">
        <v>79</v>
      </c>
      <c r="H126" s="22">
        <v>1976</v>
      </c>
      <c r="I126" s="20">
        <v>57</v>
      </c>
      <c r="K126"/>
      <c r="L126"/>
      <c r="M126"/>
      <c r="N126"/>
      <c r="O126"/>
      <c r="P126"/>
      <c r="Q126"/>
    </row>
    <row r="127" spans="1:17" ht="15" customHeight="1" x14ac:dyDescent="0.25">
      <c r="A127" s="87">
        <f t="shared" si="1"/>
        <v>127</v>
      </c>
      <c r="B127" s="21" t="s">
        <v>306</v>
      </c>
      <c r="D127" s="21" t="s">
        <v>307</v>
      </c>
      <c r="E127" s="21" t="s">
        <v>146</v>
      </c>
      <c r="F127" s="21" t="s">
        <v>96</v>
      </c>
      <c r="G127" s="21" t="s">
        <v>79</v>
      </c>
      <c r="H127" s="22">
        <v>1976</v>
      </c>
      <c r="I127" s="20">
        <v>50</v>
      </c>
      <c r="K127"/>
      <c r="L127"/>
      <c r="M127"/>
      <c r="N127"/>
      <c r="O127"/>
      <c r="P127"/>
      <c r="Q127"/>
    </row>
    <row r="128" spans="1:17" ht="15" customHeight="1" x14ac:dyDescent="0.25">
      <c r="A128" s="87">
        <f t="shared" si="1"/>
        <v>128</v>
      </c>
      <c r="B128" s="21" t="s">
        <v>308</v>
      </c>
      <c r="D128" s="21" t="s">
        <v>309</v>
      </c>
      <c r="E128" s="21" t="s">
        <v>146</v>
      </c>
      <c r="F128" s="21" t="s">
        <v>96</v>
      </c>
      <c r="G128" s="21" t="s">
        <v>79</v>
      </c>
      <c r="H128" s="22">
        <v>1976</v>
      </c>
      <c r="I128" s="20">
        <v>57</v>
      </c>
      <c r="K128"/>
      <c r="L128"/>
      <c r="M128"/>
      <c r="N128"/>
      <c r="O128"/>
      <c r="P128"/>
      <c r="Q128"/>
    </row>
    <row r="129" spans="1:17" ht="15" customHeight="1" x14ac:dyDescent="0.25">
      <c r="A129" s="87">
        <f t="shared" si="1"/>
        <v>129</v>
      </c>
      <c r="B129" s="21" t="s">
        <v>310</v>
      </c>
      <c r="D129" s="21" t="s">
        <v>311</v>
      </c>
      <c r="E129" s="21" t="s">
        <v>146</v>
      </c>
      <c r="F129" s="21" t="s">
        <v>96</v>
      </c>
      <c r="G129" s="21" t="s">
        <v>79</v>
      </c>
      <c r="H129" s="22">
        <v>1976</v>
      </c>
      <c r="I129" s="20">
        <v>57</v>
      </c>
      <c r="K129"/>
      <c r="L129"/>
      <c r="M129"/>
      <c r="N129"/>
      <c r="O129"/>
      <c r="P129"/>
      <c r="Q129"/>
    </row>
    <row r="130" spans="1:17" ht="15" customHeight="1" x14ac:dyDescent="0.25">
      <c r="A130" s="87">
        <f t="shared" si="1"/>
        <v>130</v>
      </c>
      <c r="B130" s="21" t="s">
        <v>312</v>
      </c>
      <c r="D130" s="21" t="s">
        <v>313</v>
      </c>
      <c r="E130" s="21" t="s">
        <v>314</v>
      </c>
      <c r="F130" s="21" t="s">
        <v>228</v>
      </c>
      <c r="G130" s="21" t="s">
        <v>24</v>
      </c>
      <c r="H130" s="22">
        <v>2010</v>
      </c>
      <c r="I130" s="20">
        <v>8.1999999999999993</v>
      </c>
      <c r="K130"/>
      <c r="L130"/>
      <c r="M130"/>
      <c r="N130"/>
      <c r="O130"/>
      <c r="P130"/>
      <c r="Q130"/>
    </row>
    <row r="131" spans="1:17" ht="15" customHeight="1" x14ac:dyDescent="0.25">
      <c r="A131" s="87">
        <f t="shared" si="1"/>
        <v>131</v>
      </c>
      <c r="B131" s="21" t="s">
        <v>315</v>
      </c>
      <c r="D131" s="21" t="s">
        <v>316</v>
      </c>
      <c r="E131" s="21" t="s">
        <v>314</v>
      </c>
      <c r="F131" s="21" t="s">
        <v>228</v>
      </c>
      <c r="G131" s="21" t="s">
        <v>24</v>
      </c>
      <c r="H131" s="22">
        <v>2010</v>
      </c>
      <c r="I131" s="20">
        <v>8.1999999999999993</v>
      </c>
      <c r="K131"/>
      <c r="L131"/>
      <c r="M131"/>
      <c r="N131"/>
      <c r="O131"/>
      <c r="P131"/>
      <c r="Q131"/>
    </row>
    <row r="132" spans="1:17" ht="15" customHeight="1" x14ac:dyDescent="0.25">
      <c r="A132" s="87">
        <f t="shared" si="1"/>
        <v>132</v>
      </c>
      <c r="B132" s="21" t="s">
        <v>317</v>
      </c>
      <c r="D132" s="21" t="s">
        <v>318</v>
      </c>
      <c r="E132" s="21" t="s">
        <v>314</v>
      </c>
      <c r="F132" s="21" t="s">
        <v>228</v>
      </c>
      <c r="G132" s="21" t="s">
        <v>24</v>
      </c>
      <c r="H132" s="22">
        <v>2010</v>
      </c>
      <c r="I132" s="20">
        <v>8.1999999999999993</v>
      </c>
      <c r="K132"/>
      <c r="L132"/>
      <c r="M132"/>
      <c r="N132"/>
      <c r="O132"/>
      <c r="P132"/>
      <c r="Q132"/>
    </row>
    <row r="133" spans="1:17" ht="15" customHeight="1" x14ac:dyDescent="0.25">
      <c r="A133" s="87">
        <f t="shared" si="1"/>
        <v>133</v>
      </c>
      <c r="B133" s="21" t="s">
        <v>319</v>
      </c>
      <c r="D133" s="21" t="s">
        <v>320</v>
      </c>
      <c r="E133" s="21" t="s">
        <v>321</v>
      </c>
      <c r="F133" s="21" t="s">
        <v>88</v>
      </c>
      <c r="G133" s="21" t="s">
        <v>37</v>
      </c>
      <c r="H133" s="22">
        <v>2000</v>
      </c>
      <c r="I133" s="20">
        <v>158</v>
      </c>
      <c r="K133"/>
      <c r="L133"/>
      <c r="M133"/>
      <c r="N133"/>
      <c r="O133"/>
      <c r="P133"/>
      <c r="Q133"/>
    </row>
    <row r="134" spans="1:17" ht="15" customHeight="1" x14ac:dyDescent="0.25">
      <c r="A134" s="87">
        <f t="shared" ref="A134:A197" si="2">A133+1</f>
        <v>134</v>
      </c>
      <c r="B134" s="21" t="s">
        <v>322</v>
      </c>
      <c r="D134" s="21" t="s">
        <v>323</v>
      </c>
      <c r="E134" s="21" t="s">
        <v>321</v>
      </c>
      <c r="F134" s="21" t="s">
        <v>88</v>
      </c>
      <c r="G134" s="21" t="s">
        <v>37</v>
      </c>
      <c r="H134" s="22">
        <v>2000</v>
      </c>
      <c r="I134" s="20">
        <v>158</v>
      </c>
      <c r="K134"/>
      <c r="L134"/>
      <c r="M134"/>
      <c r="N134"/>
      <c r="O134"/>
      <c r="P134"/>
      <c r="Q134"/>
    </row>
    <row r="135" spans="1:17" ht="15" customHeight="1" x14ac:dyDescent="0.25">
      <c r="A135" s="87">
        <f t="shared" si="2"/>
        <v>135</v>
      </c>
      <c r="B135" s="21" t="s">
        <v>324</v>
      </c>
      <c r="D135" s="21" t="s">
        <v>325</v>
      </c>
      <c r="E135" s="21" t="s">
        <v>321</v>
      </c>
      <c r="F135" s="21" t="s">
        <v>88</v>
      </c>
      <c r="G135" s="21" t="s">
        <v>37</v>
      </c>
      <c r="H135" s="22">
        <v>2000</v>
      </c>
      <c r="I135" s="20">
        <v>158</v>
      </c>
      <c r="K135"/>
      <c r="L135"/>
      <c r="M135"/>
      <c r="N135"/>
      <c r="O135"/>
      <c r="P135"/>
      <c r="Q135"/>
    </row>
    <row r="136" spans="1:17" ht="15" customHeight="1" x14ac:dyDescent="0.25">
      <c r="A136" s="87">
        <f t="shared" si="2"/>
        <v>136</v>
      </c>
      <c r="B136" s="21" t="s">
        <v>326</v>
      </c>
      <c r="D136" s="21" t="s">
        <v>327</v>
      </c>
      <c r="E136" s="21" t="s">
        <v>321</v>
      </c>
      <c r="F136" s="21" t="s">
        <v>88</v>
      </c>
      <c r="G136" s="21" t="s">
        <v>37</v>
      </c>
      <c r="H136" s="22">
        <v>2000</v>
      </c>
      <c r="I136" s="20">
        <v>158</v>
      </c>
      <c r="K136"/>
      <c r="L136"/>
      <c r="M136"/>
      <c r="N136"/>
      <c r="O136"/>
      <c r="P136"/>
      <c r="Q136"/>
    </row>
    <row r="137" spans="1:17" ht="15" customHeight="1" x14ac:dyDescent="0.25">
      <c r="A137" s="87">
        <f t="shared" si="2"/>
        <v>137</v>
      </c>
      <c r="B137" s="21" t="s">
        <v>328</v>
      </c>
      <c r="D137" s="21" t="s">
        <v>329</v>
      </c>
      <c r="E137" s="21" t="s">
        <v>321</v>
      </c>
      <c r="F137" s="21" t="s">
        <v>88</v>
      </c>
      <c r="G137" s="21" t="s">
        <v>37</v>
      </c>
      <c r="H137" s="22">
        <v>2000</v>
      </c>
      <c r="I137" s="20">
        <v>200</v>
      </c>
      <c r="K137"/>
      <c r="L137"/>
      <c r="M137"/>
      <c r="N137"/>
      <c r="O137"/>
      <c r="P137"/>
      <c r="Q137"/>
    </row>
    <row r="138" spans="1:17" ht="15" customHeight="1" x14ac:dyDescent="0.25">
      <c r="A138" s="87">
        <f t="shared" si="2"/>
        <v>138</v>
      </c>
      <c r="B138" s="21" t="s">
        <v>330</v>
      </c>
      <c r="D138" s="21" t="s">
        <v>331</v>
      </c>
      <c r="E138" s="21" t="s">
        <v>321</v>
      </c>
      <c r="F138" s="21" t="s">
        <v>88</v>
      </c>
      <c r="G138" s="21" t="s">
        <v>37</v>
      </c>
      <c r="H138" s="22">
        <v>2000</v>
      </c>
      <c r="I138" s="20">
        <v>200</v>
      </c>
      <c r="K138"/>
      <c r="L138"/>
      <c r="M138"/>
      <c r="N138"/>
      <c r="O138"/>
      <c r="P138"/>
      <c r="Q138"/>
    </row>
    <row r="139" spans="1:17" ht="15" customHeight="1" x14ac:dyDescent="0.25">
      <c r="A139" s="87">
        <f t="shared" si="2"/>
        <v>139</v>
      </c>
      <c r="B139" s="21" t="s">
        <v>332</v>
      </c>
      <c r="D139" s="21" t="s">
        <v>333</v>
      </c>
      <c r="E139" s="21" t="s">
        <v>334</v>
      </c>
      <c r="F139" s="21" t="s">
        <v>104</v>
      </c>
      <c r="G139" s="21" t="s">
        <v>24</v>
      </c>
      <c r="H139" s="22">
        <v>1963</v>
      </c>
      <c r="I139" s="20">
        <v>395</v>
      </c>
      <c r="K139"/>
      <c r="L139"/>
      <c r="M139"/>
      <c r="N139"/>
      <c r="O139"/>
      <c r="P139"/>
      <c r="Q139"/>
    </row>
    <row r="140" spans="1:17" ht="15" customHeight="1" x14ac:dyDescent="0.25">
      <c r="A140" s="87">
        <f t="shared" si="2"/>
        <v>140</v>
      </c>
      <c r="B140" s="21" t="s">
        <v>335</v>
      </c>
      <c r="D140" s="21" t="s">
        <v>336</v>
      </c>
      <c r="E140" s="21" t="s">
        <v>334</v>
      </c>
      <c r="F140" s="21" t="s">
        <v>104</v>
      </c>
      <c r="G140" s="21" t="s">
        <v>24</v>
      </c>
      <c r="H140" s="22">
        <v>1976</v>
      </c>
      <c r="I140" s="20">
        <v>435</v>
      </c>
      <c r="K140"/>
      <c r="L140"/>
      <c r="M140"/>
      <c r="N140"/>
      <c r="O140"/>
      <c r="P140"/>
      <c r="Q140"/>
    </row>
    <row r="141" spans="1:17" ht="15" customHeight="1" x14ac:dyDescent="0.25">
      <c r="A141" s="87">
        <f t="shared" si="2"/>
        <v>141</v>
      </c>
      <c r="B141" s="21" t="s">
        <v>337</v>
      </c>
      <c r="D141" s="21" t="s">
        <v>338</v>
      </c>
      <c r="E141" s="21" t="s">
        <v>334</v>
      </c>
      <c r="F141" s="21" t="s">
        <v>104</v>
      </c>
      <c r="G141" s="21" t="s">
        <v>24</v>
      </c>
      <c r="H141" s="22">
        <v>1977</v>
      </c>
      <c r="I141" s="20">
        <v>435</v>
      </c>
      <c r="K141"/>
      <c r="L141"/>
      <c r="M141"/>
      <c r="N141"/>
      <c r="O141"/>
      <c r="P141"/>
      <c r="Q141"/>
    </row>
    <row r="142" spans="1:17" ht="15" customHeight="1" x14ac:dyDescent="0.25">
      <c r="A142" s="87">
        <f t="shared" si="2"/>
        <v>142</v>
      </c>
      <c r="B142" s="21" t="s">
        <v>339</v>
      </c>
      <c r="D142" s="21" t="s">
        <v>340</v>
      </c>
      <c r="E142" s="21" t="s">
        <v>341</v>
      </c>
      <c r="F142" s="21" t="s">
        <v>88</v>
      </c>
      <c r="G142" s="21" t="s">
        <v>37</v>
      </c>
      <c r="H142" s="22">
        <v>2002</v>
      </c>
      <c r="I142" s="20">
        <v>214</v>
      </c>
      <c r="K142"/>
      <c r="L142"/>
      <c r="M142"/>
      <c r="N142"/>
      <c r="O142"/>
      <c r="P142"/>
      <c r="Q142"/>
    </row>
    <row r="143" spans="1:17" ht="15" customHeight="1" x14ac:dyDescent="0.25">
      <c r="A143" s="87">
        <f t="shared" si="2"/>
        <v>143</v>
      </c>
      <c r="B143" s="21" t="s">
        <v>342</v>
      </c>
      <c r="C143" s="21" t="s">
        <v>2338</v>
      </c>
      <c r="D143" s="21" t="s">
        <v>343</v>
      </c>
      <c r="E143" s="21" t="s">
        <v>341</v>
      </c>
      <c r="F143" s="21" t="s">
        <v>88</v>
      </c>
      <c r="G143" s="21" t="s">
        <v>37</v>
      </c>
      <c r="H143" s="22">
        <v>2002</v>
      </c>
      <c r="I143" s="20">
        <v>216</v>
      </c>
      <c r="K143"/>
      <c r="L143"/>
      <c r="M143"/>
      <c r="N143"/>
      <c r="O143"/>
      <c r="P143"/>
      <c r="Q143"/>
    </row>
    <row r="144" spans="1:17" ht="15" customHeight="1" x14ac:dyDescent="0.25">
      <c r="A144" s="87">
        <f t="shared" si="2"/>
        <v>144</v>
      </c>
      <c r="B144" s="21" t="s">
        <v>344</v>
      </c>
      <c r="C144" s="21" t="s">
        <v>2338</v>
      </c>
      <c r="D144" s="21" t="s">
        <v>345</v>
      </c>
      <c r="E144" s="21" t="s">
        <v>341</v>
      </c>
      <c r="F144" s="21" t="s">
        <v>88</v>
      </c>
      <c r="G144" s="21" t="s">
        <v>37</v>
      </c>
      <c r="H144" s="22">
        <v>2002</v>
      </c>
      <c r="I144" s="20">
        <v>215</v>
      </c>
      <c r="K144"/>
      <c r="L144"/>
      <c r="M144"/>
      <c r="N144"/>
      <c r="O144"/>
      <c r="P144"/>
      <c r="Q144"/>
    </row>
    <row r="145" spans="1:17" ht="15" customHeight="1" x14ac:dyDescent="0.25">
      <c r="A145" s="87">
        <f t="shared" si="2"/>
        <v>145</v>
      </c>
      <c r="B145" s="21" t="s">
        <v>346</v>
      </c>
      <c r="D145" s="21" t="s">
        <v>347</v>
      </c>
      <c r="E145" s="21" t="s">
        <v>341</v>
      </c>
      <c r="F145" s="21" t="s">
        <v>88</v>
      </c>
      <c r="G145" s="21" t="s">
        <v>37</v>
      </c>
      <c r="H145" s="22">
        <v>2002</v>
      </c>
      <c r="I145" s="20">
        <v>218</v>
      </c>
      <c r="K145"/>
      <c r="L145"/>
      <c r="M145"/>
      <c r="N145"/>
      <c r="O145"/>
      <c r="P145"/>
      <c r="Q145"/>
    </row>
    <row r="146" spans="1:17" ht="15" customHeight="1" x14ac:dyDescent="0.25">
      <c r="A146" s="87">
        <f t="shared" si="2"/>
        <v>146</v>
      </c>
      <c r="B146" s="21" t="s">
        <v>348</v>
      </c>
      <c r="D146" s="21" t="s">
        <v>349</v>
      </c>
      <c r="E146" s="21" t="s">
        <v>350</v>
      </c>
      <c r="F146" s="21" t="s">
        <v>88</v>
      </c>
      <c r="G146" s="21" t="s">
        <v>37</v>
      </c>
      <c r="H146" s="22">
        <v>2000</v>
      </c>
      <c r="I146" s="20">
        <v>145</v>
      </c>
      <c r="K146"/>
      <c r="L146"/>
      <c r="M146"/>
      <c r="N146"/>
      <c r="O146"/>
      <c r="P146"/>
      <c r="Q146"/>
    </row>
    <row r="147" spans="1:17" ht="15" customHeight="1" x14ac:dyDescent="0.25">
      <c r="A147" s="87">
        <f t="shared" si="2"/>
        <v>147</v>
      </c>
      <c r="B147" s="21" t="s">
        <v>351</v>
      </c>
      <c r="D147" s="21" t="s">
        <v>352</v>
      </c>
      <c r="E147" s="21" t="s">
        <v>350</v>
      </c>
      <c r="F147" s="21" t="s">
        <v>88</v>
      </c>
      <c r="G147" s="21" t="s">
        <v>37</v>
      </c>
      <c r="H147" s="22">
        <v>2000</v>
      </c>
      <c r="I147" s="20">
        <v>145</v>
      </c>
      <c r="K147"/>
      <c r="L147"/>
      <c r="M147"/>
      <c r="N147"/>
      <c r="O147"/>
      <c r="P147"/>
      <c r="Q147"/>
    </row>
    <row r="148" spans="1:17" ht="15" customHeight="1" x14ac:dyDescent="0.25">
      <c r="A148" s="87">
        <f t="shared" si="2"/>
        <v>148</v>
      </c>
      <c r="B148" s="21" t="s">
        <v>353</v>
      </c>
      <c r="D148" s="21" t="s">
        <v>354</v>
      </c>
      <c r="E148" s="21" t="s">
        <v>350</v>
      </c>
      <c r="F148" s="21" t="s">
        <v>88</v>
      </c>
      <c r="G148" s="21" t="s">
        <v>37</v>
      </c>
      <c r="H148" s="22">
        <v>2000</v>
      </c>
      <c r="I148" s="20">
        <v>173</v>
      </c>
      <c r="K148"/>
      <c r="L148"/>
      <c r="M148"/>
      <c r="N148"/>
      <c r="O148"/>
      <c r="P148"/>
      <c r="Q148"/>
    </row>
    <row r="149" spans="1:17" ht="15" customHeight="1" x14ac:dyDescent="0.25">
      <c r="A149" s="87">
        <f t="shared" si="2"/>
        <v>149</v>
      </c>
      <c r="B149" s="21" t="s">
        <v>355</v>
      </c>
      <c r="D149" s="21" t="s">
        <v>356</v>
      </c>
      <c r="E149" s="21" t="s">
        <v>357</v>
      </c>
      <c r="F149" s="21" t="s">
        <v>88</v>
      </c>
      <c r="G149" s="21" t="s">
        <v>24</v>
      </c>
      <c r="H149" s="22">
        <v>2006</v>
      </c>
      <c r="I149" s="20">
        <v>150</v>
      </c>
      <c r="K149"/>
      <c r="L149"/>
      <c r="M149"/>
      <c r="N149"/>
      <c r="O149"/>
      <c r="P149"/>
      <c r="Q149"/>
    </row>
    <row r="150" spans="1:17" ht="15" customHeight="1" x14ac:dyDescent="0.25">
      <c r="A150" s="87">
        <f t="shared" si="2"/>
        <v>150</v>
      </c>
      <c r="B150" s="21" t="s">
        <v>358</v>
      </c>
      <c r="D150" s="21" t="s">
        <v>359</v>
      </c>
      <c r="E150" s="21" t="s">
        <v>357</v>
      </c>
      <c r="F150" s="21" t="s">
        <v>88</v>
      </c>
      <c r="G150" s="21" t="s">
        <v>24</v>
      </c>
      <c r="H150" s="22">
        <v>2006</v>
      </c>
      <c r="I150" s="20">
        <v>150</v>
      </c>
      <c r="K150"/>
      <c r="L150"/>
      <c r="M150"/>
      <c r="N150"/>
      <c r="O150"/>
      <c r="P150"/>
      <c r="Q150"/>
    </row>
    <row r="151" spans="1:17" ht="15" customHeight="1" x14ac:dyDescent="0.25">
      <c r="A151" s="87">
        <f t="shared" si="2"/>
        <v>151</v>
      </c>
      <c r="B151" s="21" t="s">
        <v>360</v>
      </c>
      <c r="D151" s="21" t="s">
        <v>361</v>
      </c>
      <c r="E151" s="21" t="s">
        <v>357</v>
      </c>
      <c r="F151" s="21" t="s">
        <v>88</v>
      </c>
      <c r="G151" s="21" t="s">
        <v>24</v>
      </c>
      <c r="H151" s="22">
        <v>2011</v>
      </c>
      <c r="I151" s="20">
        <v>150</v>
      </c>
      <c r="K151"/>
      <c r="L151"/>
      <c r="M151"/>
      <c r="N151"/>
      <c r="O151"/>
      <c r="P151"/>
      <c r="Q151"/>
    </row>
    <row r="152" spans="1:17" ht="15" customHeight="1" x14ac:dyDescent="0.25">
      <c r="A152" s="87">
        <f t="shared" si="2"/>
        <v>152</v>
      </c>
      <c r="B152" s="21" t="s">
        <v>362</v>
      </c>
      <c r="D152" s="21" t="s">
        <v>363</v>
      </c>
      <c r="E152" s="21" t="s">
        <v>357</v>
      </c>
      <c r="F152" s="21" t="s">
        <v>88</v>
      </c>
      <c r="G152" s="21" t="s">
        <v>24</v>
      </c>
      <c r="H152" s="22">
        <v>2011</v>
      </c>
      <c r="I152" s="20">
        <v>150</v>
      </c>
      <c r="K152"/>
      <c r="L152"/>
      <c r="M152"/>
      <c r="N152"/>
      <c r="O152"/>
      <c r="P152"/>
      <c r="Q152"/>
    </row>
    <row r="153" spans="1:17" ht="15" customHeight="1" x14ac:dyDescent="0.25">
      <c r="A153" s="87">
        <f t="shared" si="2"/>
        <v>153</v>
      </c>
      <c r="B153" s="21" t="s">
        <v>364</v>
      </c>
      <c r="D153" s="21" t="s">
        <v>365</v>
      </c>
      <c r="E153" s="21" t="s">
        <v>357</v>
      </c>
      <c r="F153" s="21" t="s">
        <v>88</v>
      </c>
      <c r="G153" s="21" t="s">
        <v>24</v>
      </c>
      <c r="H153" s="22">
        <v>2006</v>
      </c>
      <c r="I153" s="20">
        <v>285</v>
      </c>
      <c r="K153"/>
      <c r="L153"/>
      <c r="M153"/>
      <c r="N153"/>
      <c r="O153"/>
      <c r="P153"/>
      <c r="Q153"/>
    </row>
    <row r="154" spans="1:17" ht="15" customHeight="1" x14ac:dyDescent="0.25">
      <c r="A154" s="87">
        <f t="shared" si="2"/>
        <v>154</v>
      </c>
      <c r="B154" s="21" t="s">
        <v>366</v>
      </c>
      <c r="D154" s="21" t="s">
        <v>367</v>
      </c>
      <c r="E154" s="21" t="s">
        <v>357</v>
      </c>
      <c r="F154" s="21" t="s">
        <v>88</v>
      </c>
      <c r="G154" s="21" t="s">
        <v>24</v>
      </c>
      <c r="H154" s="22">
        <v>2011</v>
      </c>
      <c r="I154" s="20">
        <v>285</v>
      </c>
      <c r="K154"/>
      <c r="L154"/>
      <c r="M154"/>
      <c r="N154"/>
      <c r="O154"/>
      <c r="P154"/>
      <c r="Q154"/>
    </row>
    <row r="155" spans="1:17" ht="15" customHeight="1" x14ac:dyDescent="0.25">
      <c r="A155" s="87">
        <f t="shared" si="2"/>
        <v>155</v>
      </c>
      <c r="B155" s="21" t="s">
        <v>368</v>
      </c>
      <c r="D155" s="21" t="s">
        <v>369</v>
      </c>
      <c r="E155" s="21" t="s">
        <v>370</v>
      </c>
      <c r="F155" s="21" t="s">
        <v>88</v>
      </c>
      <c r="G155" s="21" t="s">
        <v>24</v>
      </c>
      <c r="H155" s="22">
        <v>1997</v>
      </c>
      <c r="I155" s="20">
        <v>163</v>
      </c>
      <c r="K155"/>
      <c r="L155"/>
      <c r="M155"/>
      <c r="N155"/>
      <c r="O155"/>
      <c r="P155"/>
      <c r="Q155"/>
    </row>
    <row r="156" spans="1:17" ht="15" customHeight="1" x14ac:dyDescent="0.25">
      <c r="A156" s="87">
        <f t="shared" si="2"/>
        <v>156</v>
      </c>
      <c r="B156" s="21" t="s">
        <v>371</v>
      </c>
      <c r="D156" s="21" t="s">
        <v>372</v>
      </c>
      <c r="E156" s="21" t="s">
        <v>370</v>
      </c>
      <c r="F156" s="21" t="s">
        <v>88</v>
      </c>
      <c r="G156" s="21" t="s">
        <v>24</v>
      </c>
      <c r="H156" s="22">
        <v>1997</v>
      </c>
      <c r="I156" s="20">
        <v>106</v>
      </c>
      <c r="K156"/>
      <c r="L156"/>
      <c r="M156"/>
      <c r="N156"/>
      <c r="O156"/>
      <c r="P156"/>
      <c r="Q156"/>
    </row>
    <row r="157" spans="1:17" ht="15" customHeight="1" x14ac:dyDescent="0.25">
      <c r="A157" s="87">
        <f t="shared" si="2"/>
        <v>157</v>
      </c>
      <c r="B157" s="21" t="s">
        <v>373</v>
      </c>
      <c r="D157" s="21" t="s">
        <v>374</v>
      </c>
      <c r="E157" s="21" t="s">
        <v>375</v>
      </c>
      <c r="F157" s="21" t="s">
        <v>104</v>
      </c>
      <c r="G157" s="21" t="s">
        <v>24</v>
      </c>
      <c r="H157" s="22">
        <v>1970</v>
      </c>
      <c r="I157" s="20">
        <v>392</v>
      </c>
      <c r="K157"/>
      <c r="L157"/>
      <c r="M157"/>
      <c r="N157"/>
      <c r="O157"/>
      <c r="P157"/>
      <c r="Q157"/>
    </row>
    <row r="158" spans="1:17" ht="15" customHeight="1" x14ac:dyDescent="0.25">
      <c r="A158" s="87">
        <f t="shared" si="2"/>
        <v>158</v>
      </c>
      <c r="B158" s="21" t="s">
        <v>376</v>
      </c>
      <c r="D158" s="21" t="s">
        <v>377</v>
      </c>
      <c r="E158" s="21" t="s">
        <v>375</v>
      </c>
      <c r="F158" s="21" t="s">
        <v>104</v>
      </c>
      <c r="G158" s="21" t="s">
        <v>24</v>
      </c>
      <c r="H158" s="22">
        <v>1973</v>
      </c>
      <c r="I158" s="20">
        <v>523</v>
      </c>
      <c r="K158"/>
      <c r="L158"/>
      <c r="M158"/>
      <c r="N158"/>
      <c r="O158"/>
      <c r="P158"/>
      <c r="Q158"/>
    </row>
    <row r="159" spans="1:17" ht="15" customHeight="1" x14ac:dyDescent="0.25">
      <c r="A159" s="87">
        <f t="shared" si="2"/>
        <v>159</v>
      </c>
      <c r="B159" s="21" t="s">
        <v>378</v>
      </c>
      <c r="D159" s="21" t="s">
        <v>379</v>
      </c>
      <c r="E159" s="21" t="s">
        <v>380</v>
      </c>
      <c r="F159" s="21" t="s">
        <v>88</v>
      </c>
      <c r="G159" s="21" t="s">
        <v>24</v>
      </c>
      <c r="H159" s="22">
        <v>2000</v>
      </c>
      <c r="I159" s="20">
        <v>161</v>
      </c>
      <c r="K159"/>
      <c r="L159"/>
      <c r="M159"/>
      <c r="N159"/>
      <c r="O159"/>
      <c r="P159"/>
      <c r="Q159"/>
    </row>
    <row r="160" spans="1:17" ht="15" customHeight="1" x14ac:dyDescent="0.25">
      <c r="A160" s="87">
        <f t="shared" si="2"/>
        <v>160</v>
      </c>
      <c r="B160" s="21" t="s">
        <v>381</v>
      </c>
      <c r="D160" s="21" t="s">
        <v>382</v>
      </c>
      <c r="E160" s="21" t="s">
        <v>380</v>
      </c>
      <c r="F160" s="21" t="s">
        <v>88</v>
      </c>
      <c r="G160" s="21" t="s">
        <v>24</v>
      </c>
      <c r="H160" s="22">
        <v>2000</v>
      </c>
      <c r="I160" s="20">
        <v>153</v>
      </c>
      <c r="K160"/>
      <c r="L160"/>
      <c r="M160"/>
      <c r="N160"/>
      <c r="O160"/>
      <c r="P160"/>
      <c r="Q160"/>
    </row>
    <row r="161" spans="1:17" ht="15" customHeight="1" x14ac:dyDescent="0.25">
      <c r="A161" s="87">
        <f t="shared" si="2"/>
        <v>161</v>
      </c>
      <c r="B161" s="21" t="s">
        <v>383</v>
      </c>
      <c r="D161" s="21" t="s">
        <v>384</v>
      </c>
      <c r="E161" s="21" t="s">
        <v>380</v>
      </c>
      <c r="F161" s="21" t="s">
        <v>88</v>
      </c>
      <c r="G161" s="21" t="s">
        <v>24</v>
      </c>
      <c r="H161" s="22">
        <v>2000</v>
      </c>
      <c r="I161" s="20">
        <v>153</v>
      </c>
      <c r="K161"/>
      <c r="L161"/>
      <c r="M161"/>
      <c r="N161"/>
      <c r="O161"/>
      <c r="P161"/>
      <c r="Q161"/>
    </row>
    <row r="162" spans="1:17" ht="15" customHeight="1" x14ac:dyDescent="0.25">
      <c r="A162" s="87">
        <f t="shared" si="2"/>
        <v>162</v>
      </c>
      <c r="B162" s="21" t="s">
        <v>385</v>
      </c>
      <c r="D162" s="21" t="s">
        <v>386</v>
      </c>
      <c r="E162" s="21" t="s">
        <v>380</v>
      </c>
      <c r="F162" s="21" t="s">
        <v>88</v>
      </c>
      <c r="G162" s="21" t="s">
        <v>24</v>
      </c>
      <c r="H162" s="22">
        <v>2000</v>
      </c>
      <c r="I162" s="20">
        <v>161</v>
      </c>
      <c r="K162"/>
      <c r="L162"/>
      <c r="M162"/>
      <c r="N162"/>
      <c r="O162"/>
      <c r="P162"/>
      <c r="Q162"/>
    </row>
    <row r="163" spans="1:17" ht="15" customHeight="1" x14ac:dyDescent="0.25">
      <c r="A163" s="87">
        <f t="shared" si="2"/>
        <v>163</v>
      </c>
      <c r="B163" s="21" t="s">
        <v>387</v>
      </c>
      <c r="D163" s="21" t="s">
        <v>388</v>
      </c>
      <c r="E163" s="21" t="s">
        <v>380</v>
      </c>
      <c r="F163" s="21" t="s">
        <v>88</v>
      </c>
      <c r="G163" s="21" t="s">
        <v>24</v>
      </c>
      <c r="H163" s="22">
        <v>2000</v>
      </c>
      <c r="I163" s="20">
        <v>204</v>
      </c>
      <c r="K163"/>
      <c r="L163"/>
      <c r="M163"/>
      <c r="N163"/>
      <c r="O163"/>
      <c r="P163"/>
      <c r="Q163"/>
    </row>
    <row r="164" spans="1:17" ht="15" customHeight="1" x14ac:dyDescent="0.25">
      <c r="A164" s="87">
        <f t="shared" si="2"/>
        <v>164</v>
      </c>
      <c r="B164" s="21" t="s">
        <v>389</v>
      </c>
      <c r="D164" s="21" t="s">
        <v>390</v>
      </c>
      <c r="E164" s="21" t="s">
        <v>380</v>
      </c>
      <c r="F164" s="21" t="s">
        <v>88</v>
      </c>
      <c r="G164" s="21" t="s">
        <v>24</v>
      </c>
      <c r="H164" s="22">
        <v>2000</v>
      </c>
      <c r="I164" s="20">
        <v>204</v>
      </c>
      <c r="K164"/>
      <c r="L164"/>
      <c r="M164"/>
      <c r="N164"/>
      <c r="O164"/>
      <c r="P164"/>
      <c r="Q164"/>
    </row>
    <row r="165" spans="1:17" ht="15" customHeight="1" x14ac:dyDescent="0.25">
      <c r="A165" s="87">
        <f t="shared" si="2"/>
        <v>165</v>
      </c>
      <c r="B165" s="21" t="s">
        <v>391</v>
      </c>
      <c r="D165" s="21" t="s">
        <v>392</v>
      </c>
      <c r="E165" s="21" t="s">
        <v>393</v>
      </c>
      <c r="F165" s="21" t="s">
        <v>96</v>
      </c>
      <c r="G165" s="21" t="s">
        <v>37</v>
      </c>
      <c r="H165" s="22">
        <v>2008</v>
      </c>
      <c r="I165" s="20">
        <v>93</v>
      </c>
      <c r="K165"/>
      <c r="L165"/>
      <c r="M165"/>
      <c r="N165"/>
      <c r="O165"/>
      <c r="P165"/>
      <c r="Q165"/>
    </row>
    <row r="166" spans="1:17" ht="15" customHeight="1" x14ac:dyDescent="0.25">
      <c r="A166" s="87">
        <f t="shared" si="2"/>
        <v>166</v>
      </c>
      <c r="B166" s="21" t="s">
        <v>394</v>
      </c>
      <c r="D166" s="21" t="s">
        <v>395</v>
      </c>
      <c r="E166" s="21" t="s">
        <v>393</v>
      </c>
      <c r="F166" s="21" t="s">
        <v>96</v>
      </c>
      <c r="G166" s="21" t="s">
        <v>37</v>
      </c>
      <c r="H166" s="22">
        <v>2008</v>
      </c>
      <c r="I166" s="20">
        <v>90.2</v>
      </c>
      <c r="K166"/>
      <c r="L166"/>
      <c r="M166"/>
      <c r="N166"/>
      <c r="O166"/>
      <c r="P166"/>
      <c r="Q166"/>
    </row>
    <row r="167" spans="1:17" ht="15" customHeight="1" x14ac:dyDescent="0.25">
      <c r="A167" s="87">
        <f t="shared" si="2"/>
        <v>167</v>
      </c>
      <c r="B167" s="21" t="s">
        <v>396</v>
      </c>
      <c r="D167" s="21" t="s">
        <v>397</v>
      </c>
      <c r="E167" s="21" t="s">
        <v>47</v>
      </c>
      <c r="F167" s="21" t="s">
        <v>96</v>
      </c>
      <c r="G167" s="21" t="s">
        <v>37</v>
      </c>
      <c r="H167" s="22">
        <v>2004</v>
      </c>
      <c r="I167" s="20">
        <v>46</v>
      </c>
      <c r="K167"/>
      <c r="L167"/>
      <c r="M167"/>
      <c r="N167"/>
      <c r="O167"/>
      <c r="P167"/>
      <c r="Q167"/>
    </row>
    <row r="168" spans="1:17" ht="15" customHeight="1" x14ac:dyDescent="0.25">
      <c r="A168" s="87">
        <f t="shared" si="2"/>
        <v>168</v>
      </c>
      <c r="B168" s="21" t="s">
        <v>398</v>
      </c>
      <c r="D168" s="21" t="s">
        <v>399</v>
      </c>
      <c r="E168" s="21" t="s">
        <v>47</v>
      </c>
      <c r="F168" s="21" t="s">
        <v>96</v>
      </c>
      <c r="G168" s="21" t="s">
        <v>37</v>
      </c>
      <c r="H168" s="22">
        <v>2004</v>
      </c>
      <c r="I168" s="20">
        <v>46</v>
      </c>
      <c r="K168"/>
      <c r="L168"/>
      <c r="M168"/>
      <c r="N168"/>
      <c r="O168"/>
      <c r="P168"/>
      <c r="Q168"/>
    </row>
    <row r="169" spans="1:17" ht="15" customHeight="1" x14ac:dyDescent="0.25">
      <c r="A169" s="87">
        <f t="shared" si="2"/>
        <v>169</v>
      </c>
      <c r="B169" s="21" t="s">
        <v>400</v>
      </c>
      <c r="D169" s="21" t="s">
        <v>401</v>
      </c>
      <c r="E169" s="21" t="s">
        <v>47</v>
      </c>
      <c r="F169" s="21" t="s">
        <v>96</v>
      </c>
      <c r="G169" s="21" t="s">
        <v>37</v>
      </c>
      <c r="H169" s="22">
        <v>2004</v>
      </c>
      <c r="I169" s="20">
        <v>46</v>
      </c>
      <c r="K169"/>
      <c r="L169"/>
      <c r="M169"/>
      <c r="N169"/>
      <c r="O169"/>
      <c r="P169"/>
      <c r="Q169"/>
    </row>
    <row r="170" spans="1:17" ht="15" customHeight="1" x14ac:dyDescent="0.25">
      <c r="A170" s="87">
        <f t="shared" si="2"/>
        <v>170</v>
      </c>
      <c r="B170" s="21" t="s">
        <v>402</v>
      </c>
      <c r="D170" s="21" t="s">
        <v>403</v>
      </c>
      <c r="E170" s="21" t="s">
        <v>47</v>
      </c>
      <c r="F170" s="21" t="s">
        <v>96</v>
      </c>
      <c r="G170" s="21" t="s">
        <v>37</v>
      </c>
      <c r="H170" s="22">
        <v>2004</v>
      </c>
      <c r="I170" s="20">
        <v>46</v>
      </c>
      <c r="K170"/>
      <c r="L170"/>
      <c r="M170"/>
      <c r="N170"/>
      <c r="O170"/>
      <c r="P170"/>
      <c r="Q170"/>
    </row>
    <row r="171" spans="1:17" ht="15" customHeight="1" x14ac:dyDescent="0.25">
      <c r="A171" s="87">
        <f t="shared" si="2"/>
        <v>171</v>
      </c>
      <c r="B171" s="21" t="s">
        <v>404</v>
      </c>
      <c r="D171" s="21" t="s">
        <v>405</v>
      </c>
      <c r="E171" s="21" t="s">
        <v>109</v>
      </c>
      <c r="F171" s="21" t="s">
        <v>88</v>
      </c>
      <c r="G171" s="21" t="s">
        <v>37</v>
      </c>
      <c r="H171" s="22">
        <v>2001</v>
      </c>
      <c r="I171" s="20">
        <v>178</v>
      </c>
      <c r="K171"/>
      <c r="L171"/>
      <c r="M171"/>
      <c r="N171"/>
      <c r="O171"/>
      <c r="P171"/>
      <c r="Q171"/>
    </row>
    <row r="172" spans="1:17" ht="15" customHeight="1" x14ac:dyDescent="0.25">
      <c r="A172" s="87">
        <f t="shared" si="2"/>
        <v>172</v>
      </c>
      <c r="B172" s="21" t="s">
        <v>406</v>
      </c>
      <c r="D172" s="21" t="s">
        <v>407</v>
      </c>
      <c r="E172" s="21" t="s">
        <v>109</v>
      </c>
      <c r="F172" s="21" t="s">
        <v>88</v>
      </c>
      <c r="G172" s="21" t="s">
        <v>37</v>
      </c>
      <c r="H172" s="22">
        <v>2001</v>
      </c>
      <c r="I172" s="20">
        <v>172</v>
      </c>
      <c r="K172"/>
      <c r="L172"/>
      <c r="M172"/>
      <c r="N172"/>
      <c r="O172"/>
      <c r="P172"/>
      <c r="Q172"/>
    </row>
    <row r="173" spans="1:17" ht="15" customHeight="1" x14ac:dyDescent="0.25">
      <c r="A173" s="87">
        <f t="shared" si="2"/>
        <v>173</v>
      </c>
      <c r="B173" s="21" t="s">
        <v>408</v>
      </c>
      <c r="D173" s="21" t="s">
        <v>409</v>
      </c>
      <c r="E173" s="21" t="s">
        <v>109</v>
      </c>
      <c r="F173" s="21" t="s">
        <v>88</v>
      </c>
      <c r="G173" s="21" t="s">
        <v>37</v>
      </c>
      <c r="H173" s="22">
        <v>2001</v>
      </c>
      <c r="I173" s="20">
        <v>188</v>
      </c>
      <c r="K173"/>
      <c r="L173"/>
      <c r="M173"/>
      <c r="N173"/>
      <c r="O173"/>
      <c r="P173"/>
      <c r="Q173"/>
    </row>
    <row r="174" spans="1:17" ht="15" customHeight="1" x14ac:dyDescent="0.25">
      <c r="A174" s="87">
        <f t="shared" si="2"/>
        <v>174</v>
      </c>
      <c r="B174" s="21" t="s">
        <v>410</v>
      </c>
      <c r="D174" s="21" t="s">
        <v>411</v>
      </c>
      <c r="E174" s="21" t="s">
        <v>350</v>
      </c>
      <c r="F174" s="21" t="s">
        <v>88</v>
      </c>
      <c r="G174" s="21" t="s">
        <v>37</v>
      </c>
      <c r="H174" s="22">
        <v>2001</v>
      </c>
      <c r="I174" s="20">
        <v>212.5</v>
      </c>
      <c r="K174"/>
      <c r="L174"/>
      <c r="M174"/>
      <c r="N174"/>
      <c r="O174"/>
      <c r="P174"/>
      <c r="Q174"/>
    </row>
    <row r="175" spans="1:17" ht="15" customHeight="1" x14ac:dyDescent="0.25">
      <c r="A175" s="87">
        <f t="shared" si="2"/>
        <v>175</v>
      </c>
      <c r="B175" s="21" t="s">
        <v>412</v>
      </c>
      <c r="D175" s="21" t="s">
        <v>413</v>
      </c>
      <c r="E175" s="21" t="s">
        <v>350</v>
      </c>
      <c r="F175" s="21" t="s">
        <v>88</v>
      </c>
      <c r="G175" s="21" t="s">
        <v>37</v>
      </c>
      <c r="H175" s="22">
        <v>2001</v>
      </c>
      <c r="I175" s="20">
        <v>212.5</v>
      </c>
      <c r="K175"/>
      <c r="L175"/>
      <c r="M175"/>
      <c r="N175"/>
      <c r="O175"/>
      <c r="P175"/>
      <c r="Q175"/>
    </row>
    <row r="176" spans="1:17" ht="15" customHeight="1" x14ac:dyDescent="0.25">
      <c r="A176" s="87">
        <f t="shared" si="2"/>
        <v>176</v>
      </c>
      <c r="B176" s="21" t="s">
        <v>414</v>
      </c>
      <c r="D176" s="21" t="s">
        <v>415</v>
      </c>
      <c r="E176" s="21" t="s">
        <v>350</v>
      </c>
      <c r="F176" s="21" t="s">
        <v>88</v>
      </c>
      <c r="G176" s="21" t="s">
        <v>37</v>
      </c>
      <c r="H176" s="22">
        <v>2001</v>
      </c>
      <c r="I176" s="20">
        <v>254.9</v>
      </c>
      <c r="K176"/>
      <c r="L176"/>
      <c r="M176"/>
      <c r="N176"/>
      <c r="O176"/>
      <c r="P176"/>
      <c r="Q176"/>
    </row>
    <row r="177" spans="1:17" ht="15" customHeight="1" x14ac:dyDescent="0.25">
      <c r="A177" s="87">
        <f t="shared" si="2"/>
        <v>177</v>
      </c>
      <c r="B177" s="21" t="s">
        <v>416</v>
      </c>
      <c r="D177" s="21" t="s">
        <v>417</v>
      </c>
      <c r="E177" s="21" t="s">
        <v>246</v>
      </c>
      <c r="F177" s="21" t="s">
        <v>88</v>
      </c>
      <c r="G177" s="21" t="s">
        <v>24</v>
      </c>
      <c r="H177" s="22">
        <v>2001</v>
      </c>
      <c r="I177" s="20">
        <v>233</v>
      </c>
      <c r="K177"/>
      <c r="L177"/>
      <c r="M177"/>
      <c r="N177"/>
      <c r="O177"/>
      <c r="P177"/>
      <c r="Q177"/>
    </row>
    <row r="178" spans="1:17" ht="15" customHeight="1" x14ac:dyDescent="0.25">
      <c r="A178" s="87">
        <f t="shared" si="2"/>
        <v>178</v>
      </c>
      <c r="B178" s="21" t="s">
        <v>418</v>
      </c>
      <c r="C178" s="21" t="s">
        <v>2340</v>
      </c>
      <c r="D178" s="21" t="s">
        <v>419</v>
      </c>
      <c r="E178" s="21" t="s">
        <v>246</v>
      </c>
      <c r="F178" s="21" t="s">
        <v>88</v>
      </c>
      <c r="G178" s="21" t="s">
        <v>24</v>
      </c>
      <c r="H178" s="22">
        <v>2001</v>
      </c>
      <c r="I178" s="20">
        <v>231</v>
      </c>
      <c r="K178"/>
      <c r="L178"/>
      <c r="M178"/>
      <c r="N178"/>
      <c r="O178"/>
      <c r="P178"/>
      <c r="Q178"/>
    </row>
    <row r="179" spans="1:17" ht="15" customHeight="1" x14ac:dyDescent="0.25">
      <c r="A179" s="87">
        <f t="shared" si="2"/>
        <v>179</v>
      </c>
      <c r="B179" s="21" t="s">
        <v>420</v>
      </c>
      <c r="C179" s="21" t="s">
        <v>2351</v>
      </c>
      <c r="D179" s="21" t="s">
        <v>421</v>
      </c>
      <c r="E179" s="21" t="s">
        <v>246</v>
      </c>
      <c r="F179" s="21" t="s">
        <v>88</v>
      </c>
      <c r="G179" s="21" t="s">
        <v>24</v>
      </c>
      <c r="H179" s="22">
        <v>2001</v>
      </c>
      <c r="I179" s="20">
        <v>230</v>
      </c>
      <c r="K179"/>
      <c r="L179"/>
      <c r="M179"/>
      <c r="N179"/>
      <c r="O179"/>
      <c r="P179"/>
      <c r="Q179"/>
    </row>
    <row r="180" spans="1:17" ht="15" customHeight="1" x14ac:dyDescent="0.25">
      <c r="A180" s="87">
        <f t="shared" si="2"/>
        <v>180</v>
      </c>
      <c r="B180" s="21" t="s">
        <v>422</v>
      </c>
      <c r="C180" s="21" t="s">
        <v>2340</v>
      </c>
      <c r="D180" s="21" t="s">
        <v>423</v>
      </c>
      <c r="E180" s="21" t="s">
        <v>246</v>
      </c>
      <c r="F180" s="21" t="s">
        <v>88</v>
      </c>
      <c r="G180" s="21" t="s">
        <v>24</v>
      </c>
      <c r="H180" s="22">
        <v>2001</v>
      </c>
      <c r="I180" s="20">
        <v>233</v>
      </c>
      <c r="K180"/>
      <c r="L180"/>
      <c r="M180"/>
      <c r="N180"/>
      <c r="O180"/>
      <c r="P180"/>
      <c r="Q180"/>
    </row>
    <row r="181" spans="1:17" ht="15" customHeight="1" x14ac:dyDescent="0.25">
      <c r="A181" s="87">
        <f t="shared" si="2"/>
        <v>181</v>
      </c>
      <c r="B181" s="21" t="s">
        <v>424</v>
      </c>
      <c r="D181" s="21" t="s">
        <v>425</v>
      </c>
      <c r="E181" s="21" t="s">
        <v>246</v>
      </c>
      <c r="F181" s="21" t="s">
        <v>88</v>
      </c>
      <c r="G181" s="21" t="s">
        <v>24</v>
      </c>
      <c r="H181" s="22">
        <v>2002</v>
      </c>
      <c r="I181" s="20">
        <v>245</v>
      </c>
      <c r="K181"/>
      <c r="L181"/>
      <c r="M181"/>
      <c r="N181"/>
      <c r="O181"/>
      <c r="P181"/>
      <c r="Q181"/>
    </row>
    <row r="182" spans="1:17" ht="15" customHeight="1" x14ac:dyDescent="0.25">
      <c r="A182" s="87">
        <f t="shared" si="2"/>
        <v>182</v>
      </c>
      <c r="B182" s="21" t="s">
        <v>426</v>
      </c>
      <c r="D182" s="21" t="s">
        <v>427</v>
      </c>
      <c r="E182" s="21" t="s">
        <v>246</v>
      </c>
      <c r="F182" s="21" t="s">
        <v>88</v>
      </c>
      <c r="G182" s="21" t="s">
        <v>24</v>
      </c>
      <c r="H182" s="22">
        <v>2002</v>
      </c>
      <c r="I182" s="20">
        <v>247</v>
      </c>
      <c r="K182"/>
      <c r="L182"/>
      <c r="M182"/>
      <c r="N182"/>
      <c r="O182"/>
      <c r="P182"/>
      <c r="Q182"/>
    </row>
    <row r="183" spans="1:17" ht="15" customHeight="1" x14ac:dyDescent="0.25">
      <c r="A183" s="87">
        <f t="shared" si="2"/>
        <v>183</v>
      </c>
      <c r="B183" s="21" t="s">
        <v>428</v>
      </c>
      <c r="D183" s="21" t="s">
        <v>429</v>
      </c>
      <c r="E183" s="21" t="s">
        <v>430</v>
      </c>
      <c r="F183" s="21" t="s">
        <v>96</v>
      </c>
      <c r="G183" s="21" t="s">
        <v>134</v>
      </c>
      <c r="H183" s="22">
        <v>1988</v>
      </c>
      <c r="I183" s="20">
        <v>68</v>
      </c>
      <c r="K183"/>
      <c r="L183"/>
      <c r="M183"/>
      <c r="N183"/>
      <c r="O183"/>
      <c r="P183"/>
      <c r="Q183"/>
    </row>
    <row r="184" spans="1:17" ht="15" customHeight="1" x14ac:dyDescent="0.25">
      <c r="A184" s="87">
        <f t="shared" si="2"/>
        <v>184</v>
      </c>
      <c r="B184" s="21" t="s">
        <v>431</v>
      </c>
      <c r="D184" s="21" t="s">
        <v>432</v>
      </c>
      <c r="E184" s="21" t="s">
        <v>430</v>
      </c>
      <c r="F184" s="21" t="s">
        <v>96</v>
      </c>
      <c r="G184" s="21" t="s">
        <v>134</v>
      </c>
      <c r="H184" s="22">
        <v>1988</v>
      </c>
      <c r="I184" s="20">
        <v>67</v>
      </c>
      <c r="K184"/>
      <c r="L184"/>
      <c r="M184"/>
      <c r="N184"/>
      <c r="O184"/>
      <c r="P184"/>
      <c r="Q184"/>
    </row>
    <row r="185" spans="1:17" ht="15" customHeight="1" x14ac:dyDescent="0.25">
      <c r="A185" s="87">
        <f t="shared" si="2"/>
        <v>185</v>
      </c>
      <c r="B185" s="21" t="s">
        <v>433</v>
      </c>
      <c r="D185" s="21" t="s">
        <v>434</v>
      </c>
      <c r="E185" s="21" t="s">
        <v>430</v>
      </c>
      <c r="F185" s="21" t="s">
        <v>96</v>
      </c>
      <c r="G185" s="21" t="s">
        <v>134</v>
      </c>
      <c r="H185" s="22">
        <v>1988</v>
      </c>
      <c r="I185" s="20">
        <v>67</v>
      </c>
      <c r="K185"/>
      <c r="L185"/>
      <c r="M185"/>
      <c r="N185"/>
      <c r="O185"/>
      <c r="P185"/>
      <c r="Q185"/>
    </row>
    <row r="186" spans="1:17" ht="15" customHeight="1" x14ac:dyDescent="0.25">
      <c r="A186" s="87">
        <f t="shared" si="2"/>
        <v>186</v>
      </c>
      <c r="B186" s="21" t="s">
        <v>435</v>
      </c>
      <c r="D186" s="21" t="s">
        <v>436</v>
      </c>
      <c r="E186" s="21" t="s">
        <v>430</v>
      </c>
      <c r="F186" s="21" t="s">
        <v>96</v>
      </c>
      <c r="G186" s="21" t="s">
        <v>134</v>
      </c>
      <c r="H186" s="22">
        <v>1988</v>
      </c>
      <c r="I186" s="20">
        <v>68</v>
      </c>
      <c r="K186"/>
      <c r="L186"/>
      <c r="M186"/>
      <c r="N186"/>
      <c r="O186"/>
      <c r="P186"/>
      <c r="Q186"/>
    </row>
    <row r="187" spans="1:17" ht="15" customHeight="1" x14ac:dyDescent="0.25">
      <c r="A187" s="87">
        <f t="shared" si="2"/>
        <v>187</v>
      </c>
      <c r="B187" s="21" t="s">
        <v>437</v>
      </c>
      <c r="D187" s="21" t="s">
        <v>438</v>
      </c>
      <c r="E187" s="21" t="s">
        <v>430</v>
      </c>
      <c r="F187" s="21" t="s">
        <v>96</v>
      </c>
      <c r="G187" s="21" t="s">
        <v>134</v>
      </c>
      <c r="H187" s="22">
        <v>1988</v>
      </c>
      <c r="I187" s="20">
        <v>69</v>
      </c>
      <c r="K187"/>
      <c r="L187"/>
      <c r="M187"/>
      <c r="N187"/>
      <c r="O187"/>
      <c r="P187"/>
      <c r="Q187"/>
    </row>
    <row r="188" spans="1:17" ht="15" customHeight="1" x14ac:dyDescent="0.25">
      <c r="A188" s="87">
        <f t="shared" si="2"/>
        <v>188</v>
      </c>
      <c r="B188" s="21" t="s">
        <v>439</v>
      </c>
      <c r="D188" s="21" t="s">
        <v>440</v>
      </c>
      <c r="E188" s="21" t="s">
        <v>430</v>
      </c>
      <c r="F188" s="21" t="s">
        <v>96</v>
      </c>
      <c r="G188" s="21" t="s">
        <v>134</v>
      </c>
      <c r="H188" s="22">
        <v>1988</v>
      </c>
      <c r="I188" s="20">
        <v>69</v>
      </c>
      <c r="K188"/>
      <c r="L188"/>
      <c r="M188"/>
      <c r="N188"/>
      <c r="O188"/>
      <c r="P188"/>
      <c r="Q188"/>
    </row>
    <row r="189" spans="1:17" ht="15" customHeight="1" x14ac:dyDescent="0.25">
      <c r="A189" s="87">
        <f t="shared" si="2"/>
        <v>189</v>
      </c>
      <c r="B189" s="21" t="s">
        <v>441</v>
      </c>
      <c r="D189" s="21" t="s">
        <v>442</v>
      </c>
      <c r="E189" s="21" t="s">
        <v>375</v>
      </c>
      <c r="F189" s="21" t="s">
        <v>104</v>
      </c>
      <c r="G189" s="21" t="s">
        <v>24</v>
      </c>
      <c r="H189" s="22">
        <v>1956</v>
      </c>
      <c r="I189" s="20">
        <v>122</v>
      </c>
      <c r="K189"/>
      <c r="L189"/>
      <c r="M189"/>
      <c r="N189"/>
      <c r="O189"/>
      <c r="P189"/>
      <c r="Q189"/>
    </row>
    <row r="190" spans="1:17" ht="15" customHeight="1" x14ac:dyDescent="0.25">
      <c r="A190" s="87">
        <f t="shared" si="2"/>
        <v>190</v>
      </c>
      <c r="B190" s="21" t="s">
        <v>443</v>
      </c>
      <c r="D190" s="21" t="s">
        <v>444</v>
      </c>
      <c r="E190" s="21" t="s">
        <v>375</v>
      </c>
      <c r="F190" s="21" t="s">
        <v>104</v>
      </c>
      <c r="G190" s="21" t="s">
        <v>24</v>
      </c>
      <c r="H190" s="22">
        <v>1958</v>
      </c>
      <c r="I190" s="20">
        <v>118</v>
      </c>
      <c r="K190"/>
      <c r="L190"/>
      <c r="M190"/>
      <c r="N190"/>
      <c r="O190"/>
      <c r="P190"/>
      <c r="Q190"/>
    </row>
    <row r="191" spans="1:17" ht="15" customHeight="1" x14ac:dyDescent="0.25">
      <c r="A191" s="87">
        <f t="shared" si="2"/>
        <v>191</v>
      </c>
      <c r="B191" s="21" t="s">
        <v>445</v>
      </c>
      <c r="D191" s="21" t="s">
        <v>446</v>
      </c>
      <c r="E191" s="21" t="s">
        <v>375</v>
      </c>
      <c r="F191" s="21" t="s">
        <v>104</v>
      </c>
      <c r="G191" s="21" t="s">
        <v>24</v>
      </c>
      <c r="H191" s="22">
        <v>1967</v>
      </c>
      <c r="I191" s="20">
        <v>568</v>
      </c>
      <c r="K191"/>
      <c r="L191"/>
      <c r="M191"/>
      <c r="N191"/>
      <c r="O191"/>
      <c r="P191"/>
      <c r="Q191"/>
    </row>
    <row r="192" spans="1:17" ht="15" customHeight="1" x14ac:dyDescent="0.25">
      <c r="A192" s="87">
        <f t="shared" si="2"/>
        <v>192</v>
      </c>
      <c r="B192" s="21" t="s">
        <v>447</v>
      </c>
      <c r="D192" s="21" t="s">
        <v>448</v>
      </c>
      <c r="E192" s="21" t="s">
        <v>99</v>
      </c>
      <c r="F192" s="21" t="s">
        <v>88</v>
      </c>
      <c r="G192" s="21" t="s">
        <v>30</v>
      </c>
      <c r="H192" s="22">
        <v>2010</v>
      </c>
      <c r="I192" s="20">
        <v>161</v>
      </c>
      <c r="K192"/>
      <c r="L192"/>
      <c r="M192"/>
      <c r="N192"/>
      <c r="O192"/>
      <c r="P192"/>
      <c r="Q192"/>
    </row>
    <row r="193" spans="1:17" ht="15" customHeight="1" x14ac:dyDescent="0.25">
      <c r="A193" s="87">
        <f t="shared" si="2"/>
        <v>193</v>
      </c>
      <c r="B193" s="21" t="s">
        <v>449</v>
      </c>
      <c r="D193" s="21" t="s">
        <v>450</v>
      </c>
      <c r="E193" s="21" t="s">
        <v>99</v>
      </c>
      <c r="F193" s="21" t="s">
        <v>88</v>
      </c>
      <c r="G193" s="21" t="s">
        <v>30</v>
      </c>
      <c r="H193" s="22">
        <v>2010</v>
      </c>
      <c r="I193" s="20">
        <v>161</v>
      </c>
      <c r="K193"/>
      <c r="L193"/>
      <c r="M193"/>
      <c r="N193"/>
      <c r="O193"/>
      <c r="P193"/>
      <c r="Q193"/>
    </row>
    <row r="194" spans="1:17" ht="15" customHeight="1" x14ac:dyDescent="0.25">
      <c r="A194" s="87">
        <f t="shared" si="2"/>
        <v>194</v>
      </c>
      <c r="B194" s="21" t="s">
        <v>451</v>
      </c>
      <c r="D194" s="21" t="s">
        <v>452</v>
      </c>
      <c r="E194" s="21" t="s">
        <v>99</v>
      </c>
      <c r="F194" s="21" t="s">
        <v>88</v>
      </c>
      <c r="G194" s="21" t="s">
        <v>30</v>
      </c>
      <c r="H194" s="22">
        <v>1972</v>
      </c>
      <c r="I194" s="20">
        <v>322</v>
      </c>
      <c r="K194"/>
      <c r="L194"/>
      <c r="M194"/>
      <c r="N194"/>
      <c r="O194"/>
      <c r="P194"/>
      <c r="Q194"/>
    </row>
    <row r="195" spans="1:17" ht="15" customHeight="1" x14ac:dyDescent="0.25">
      <c r="A195" s="87">
        <f t="shared" si="2"/>
        <v>195</v>
      </c>
      <c r="B195" s="21" t="s">
        <v>453</v>
      </c>
      <c r="D195" s="21" t="s">
        <v>454</v>
      </c>
      <c r="E195" s="21" t="s">
        <v>47</v>
      </c>
      <c r="F195" s="21" t="s">
        <v>104</v>
      </c>
      <c r="G195" s="21" t="s">
        <v>37</v>
      </c>
      <c r="H195" s="22">
        <v>1972</v>
      </c>
      <c r="I195" s="20">
        <v>420</v>
      </c>
      <c r="K195"/>
      <c r="L195"/>
      <c r="M195"/>
      <c r="N195"/>
      <c r="O195"/>
      <c r="P195"/>
      <c r="Q195"/>
    </row>
    <row r="196" spans="1:17" ht="15" customHeight="1" x14ac:dyDescent="0.25">
      <c r="A196" s="87">
        <f t="shared" si="2"/>
        <v>196</v>
      </c>
      <c r="B196" s="21" t="s">
        <v>455</v>
      </c>
      <c r="D196" s="21" t="s">
        <v>456</v>
      </c>
      <c r="E196" s="21" t="s">
        <v>47</v>
      </c>
      <c r="F196" s="21" t="s">
        <v>104</v>
      </c>
      <c r="G196" s="21" t="s">
        <v>37</v>
      </c>
      <c r="H196" s="22">
        <v>1974</v>
      </c>
      <c r="I196" s="20">
        <v>410</v>
      </c>
      <c r="K196"/>
      <c r="L196"/>
      <c r="M196"/>
      <c r="N196"/>
      <c r="O196"/>
      <c r="P196"/>
      <c r="Q196"/>
    </row>
    <row r="197" spans="1:17" ht="15" customHeight="1" x14ac:dyDescent="0.25">
      <c r="A197" s="87">
        <f t="shared" si="2"/>
        <v>197</v>
      </c>
      <c r="B197" s="21" t="s">
        <v>457</v>
      </c>
      <c r="D197" s="21" t="s">
        <v>458</v>
      </c>
      <c r="E197" s="21" t="s">
        <v>237</v>
      </c>
      <c r="F197" s="21" t="s">
        <v>88</v>
      </c>
      <c r="G197" s="21" t="s">
        <v>134</v>
      </c>
      <c r="H197" s="22">
        <v>2001</v>
      </c>
      <c r="I197" s="20">
        <v>167.5</v>
      </c>
      <c r="K197"/>
      <c r="L197"/>
      <c r="M197"/>
      <c r="N197"/>
      <c r="O197"/>
      <c r="P197"/>
      <c r="Q197"/>
    </row>
    <row r="198" spans="1:17" ht="15" customHeight="1" x14ac:dyDescent="0.25">
      <c r="A198" s="87">
        <f t="shared" ref="A198:A261" si="3">A197+1</f>
        <v>198</v>
      </c>
      <c r="B198" s="21" t="s">
        <v>459</v>
      </c>
      <c r="D198" s="21" t="s">
        <v>460</v>
      </c>
      <c r="E198" s="21" t="s">
        <v>237</v>
      </c>
      <c r="F198" s="21" t="s">
        <v>88</v>
      </c>
      <c r="G198" s="21" t="s">
        <v>134</v>
      </c>
      <c r="H198" s="22">
        <v>2001</v>
      </c>
      <c r="I198" s="20">
        <v>159</v>
      </c>
      <c r="K198"/>
      <c r="L198"/>
      <c r="M198"/>
      <c r="N198"/>
      <c r="O198"/>
      <c r="P198"/>
      <c r="Q198"/>
    </row>
    <row r="199" spans="1:17" ht="15" customHeight="1" x14ac:dyDescent="0.25">
      <c r="A199" s="87">
        <f t="shared" si="3"/>
        <v>199</v>
      </c>
      <c r="B199" s="21" t="s">
        <v>461</v>
      </c>
      <c r="C199" s="21" t="s">
        <v>2341</v>
      </c>
      <c r="D199" s="21" t="s">
        <v>462</v>
      </c>
      <c r="E199" s="21" t="s">
        <v>237</v>
      </c>
      <c r="F199" s="21" t="s">
        <v>88</v>
      </c>
      <c r="G199" s="21" t="s">
        <v>134</v>
      </c>
      <c r="H199" s="22">
        <v>2001</v>
      </c>
      <c r="I199" s="20">
        <v>167.5</v>
      </c>
      <c r="K199"/>
      <c r="L199"/>
      <c r="M199"/>
      <c r="N199"/>
      <c r="O199"/>
      <c r="P199"/>
      <c r="Q199"/>
    </row>
    <row r="200" spans="1:17" ht="15" customHeight="1" x14ac:dyDescent="0.25">
      <c r="A200" s="87">
        <f t="shared" si="3"/>
        <v>200</v>
      </c>
      <c r="B200" s="21" t="s">
        <v>463</v>
      </c>
      <c r="C200" s="21" t="s">
        <v>2341</v>
      </c>
      <c r="D200" s="21" t="s">
        <v>464</v>
      </c>
      <c r="E200" s="21" t="s">
        <v>237</v>
      </c>
      <c r="F200" s="21" t="s">
        <v>88</v>
      </c>
      <c r="G200" s="21" t="s">
        <v>134</v>
      </c>
      <c r="H200" s="22">
        <v>2001</v>
      </c>
      <c r="I200" s="20">
        <v>159</v>
      </c>
      <c r="K200"/>
      <c r="L200"/>
      <c r="M200"/>
      <c r="N200"/>
      <c r="O200"/>
      <c r="P200"/>
      <c r="Q200"/>
    </row>
    <row r="201" spans="1:17" ht="15" customHeight="1" x14ac:dyDescent="0.25">
      <c r="A201" s="87">
        <f t="shared" si="3"/>
        <v>201</v>
      </c>
      <c r="B201" s="21" t="s">
        <v>465</v>
      </c>
      <c r="D201" s="21" t="s">
        <v>466</v>
      </c>
      <c r="E201" s="21" t="s">
        <v>237</v>
      </c>
      <c r="F201" s="21" t="s">
        <v>88</v>
      </c>
      <c r="G201" s="21" t="s">
        <v>134</v>
      </c>
      <c r="H201" s="22">
        <v>2001</v>
      </c>
      <c r="I201" s="20">
        <v>207.2</v>
      </c>
      <c r="K201"/>
      <c r="L201"/>
      <c r="M201"/>
      <c r="N201"/>
      <c r="O201"/>
      <c r="P201"/>
      <c r="Q201"/>
    </row>
    <row r="202" spans="1:17" ht="15" customHeight="1" x14ac:dyDescent="0.25">
      <c r="A202" s="87">
        <f t="shared" si="3"/>
        <v>202</v>
      </c>
      <c r="B202" s="21" t="s">
        <v>467</v>
      </c>
      <c r="C202" s="21" t="s">
        <v>2341</v>
      </c>
      <c r="D202" s="21" t="s">
        <v>468</v>
      </c>
      <c r="E202" s="21" t="s">
        <v>237</v>
      </c>
      <c r="F202" s="21" t="s">
        <v>88</v>
      </c>
      <c r="G202" s="21" t="s">
        <v>134</v>
      </c>
      <c r="H202" s="22">
        <v>2001</v>
      </c>
      <c r="I202" s="20">
        <v>207.2</v>
      </c>
      <c r="K202"/>
      <c r="L202"/>
      <c r="M202"/>
      <c r="N202"/>
      <c r="O202"/>
      <c r="P202"/>
      <c r="Q202"/>
    </row>
    <row r="203" spans="1:17" ht="15" customHeight="1" x14ac:dyDescent="0.25">
      <c r="A203" s="87">
        <f t="shared" si="3"/>
        <v>203</v>
      </c>
      <c r="B203" s="21" t="s">
        <v>469</v>
      </c>
      <c r="D203" s="21" t="s">
        <v>470</v>
      </c>
      <c r="E203" s="21" t="s">
        <v>471</v>
      </c>
      <c r="F203" s="21" t="s">
        <v>88</v>
      </c>
      <c r="G203" s="21" t="s">
        <v>24</v>
      </c>
      <c r="H203" s="22">
        <v>2014</v>
      </c>
      <c r="I203" s="20">
        <v>217</v>
      </c>
      <c r="K203"/>
      <c r="L203"/>
      <c r="M203"/>
      <c r="N203"/>
      <c r="O203"/>
      <c r="P203"/>
      <c r="Q203"/>
    </row>
    <row r="204" spans="1:17" ht="15" customHeight="1" x14ac:dyDescent="0.25">
      <c r="A204" s="87">
        <f t="shared" si="3"/>
        <v>204</v>
      </c>
      <c r="B204" s="21" t="s">
        <v>472</v>
      </c>
      <c r="D204" s="21" t="s">
        <v>473</v>
      </c>
      <c r="E204" s="21" t="s">
        <v>471</v>
      </c>
      <c r="F204" s="21" t="s">
        <v>88</v>
      </c>
      <c r="G204" s="21" t="s">
        <v>24</v>
      </c>
      <c r="H204" s="22">
        <v>2014</v>
      </c>
      <c r="I204" s="20">
        <v>216</v>
      </c>
      <c r="K204"/>
      <c r="L204"/>
      <c r="M204"/>
      <c r="N204"/>
      <c r="O204"/>
      <c r="P204"/>
      <c r="Q204"/>
    </row>
    <row r="205" spans="1:17" ht="15" customHeight="1" x14ac:dyDescent="0.25">
      <c r="A205" s="87">
        <f t="shared" si="3"/>
        <v>205</v>
      </c>
      <c r="B205" s="21" t="s">
        <v>474</v>
      </c>
      <c r="D205" s="21" t="s">
        <v>475</v>
      </c>
      <c r="E205" s="21" t="s">
        <v>471</v>
      </c>
      <c r="F205" s="21" t="s">
        <v>88</v>
      </c>
      <c r="G205" s="21" t="s">
        <v>24</v>
      </c>
      <c r="H205" s="22">
        <v>2014</v>
      </c>
      <c r="I205" s="20">
        <v>307</v>
      </c>
      <c r="K205"/>
      <c r="L205"/>
      <c r="M205"/>
      <c r="N205"/>
      <c r="O205"/>
      <c r="P205"/>
      <c r="Q205"/>
    </row>
    <row r="206" spans="1:17" ht="15" customHeight="1" x14ac:dyDescent="0.25">
      <c r="A206" s="87">
        <f t="shared" si="3"/>
        <v>206</v>
      </c>
      <c r="B206" s="21" t="s">
        <v>476</v>
      </c>
      <c r="C206" s="21" t="s">
        <v>2352</v>
      </c>
      <c r="D206" s="21" t="s">
        <v>477</v>
      </c>
      <c r="E206" s="21" t="s">
        <v>478</v>
      </c>
      <c r="F206" s="21" t="s">
        <v>88</v>
      </c>
      <c r="G206" s="21" t="s">
        <v>24</v>
      </c>
      <c r="H206" s="22">
        <v>2014</v>
      </c>
      <c r="I206" s="20">
        <v>218.5</v>
      </c>
      <c r="K206"/>
      <c r="L206"/>
      <c r="M206"/>
      <c r="N206"/>
      <c r="O206"/>
      <c r="P206"/>
      <c r="Q206"/>
    </row>
    <row r="207" spans="1:17" ht="15" customHeight="1" x14ac:dyDescent="0.25">
      <c r="A207" s="87">
        <f t="shared" si="3"/>
        <v>207</v>
      </c>
      <c r="B207" s="21" t="s">
        <v>479</v>
      </c>
      <c r="C207" s="21" t="s">
        <v>2352</v>
      </c>
      <c r="D207" s="21" t="s">
        <v>480</v>
      </c>
      <c r="E207" s="21" t="s">
        <v>478</v>
      </c>
      <c r="F207" s="21" t="s">
        <v>88</v>
      </c>
      <c r="G207" s="21" t="s">
        <v>24</v>
      </c>
      <c r="H207" s="22">
        <v>2014</v>
      </c>
      <c r="I207" s="20">
        <v>218.5</v>
      </c>
      <c r="K207"/>
      <c r="L207"/>
      <c r="M207"/>
      <c r="N207"/>
      <c r="O207"/>
      <c r="P207"/>
      <c r="Q207"/>
    </row>
    <row r="208" spans="1:17" ht="15" customHeight="1" x14ac:dyDescent="0.25">
      <c r="A208" s="87">
        <f t="shared" si="3"/>
        <v>208</v>
      </c>
      <c r="B208" s="21" t="s">
        <v>481</v>
      </c>
      <c r="C208" s="21" t="s">
        <v>2352</v>
      </c>
      <c r="D208" s="21" t="s">
        <v>482</v>
      </c>
      <c r="E208" s="21" t="s">
        <v>478</v>
      </c>
      <c r="F208" s="21" t="s">
        <v>88</v>
      </c>
      <c r="G208" s="21" t="s">
        <v>24</v>
      </c>
      <c r="H208" s="22">
        <v>2014</v>
      </c>
      <c r="I208" s="20">
        <v>353.1</v>
      </c>
      <c r="K208"/>
      <c r="L208"/>
      <c r="M208"/>
      <c r="N208"/>
      <c r="O208"/>
      <c r="P208"/>
      <c r="Q208"/>
    </row>
    <row r="209" spans="1:17" ht="15" customHeight="1" x14ac:dyDescent="0.25">
      <c r="A209" s="87">
        <f t="shared" si="3"/>
        <v>209</v>
      </c>
      <c r="B209" s="21" t="s">
        <v>483</v>
      </c>
      <c r="D209" s="21" t="s">
        <v>484</v>
      </c>
      <c r="E209" s="21" t="s">
        <v>478</v>
      </c>
      <c r="F209" s="21" t="s">
        <v>88</v>
      </c>
      <c r="G209" s="21" t="s">
        <v>24</v>
      </c>
      <c r="H209" s="22">
        <v>2015</v>
      </c>
      <c r="I209" s="20">
        <v>218.5</v>
      </c>
      <c r="K209"/>
      <c r="L209"/>
      <c r="M209"/>
      <c r="N209"/>
      <c r="O209"/>
      <c r="P209"/>
      <c r="Q209"/>
    </row>
    <row r="210" spans="1:17" ht="15" customHeight="1" x14ac:dyDescent="0.25">
      <c r="A210" s="87">
        <f t="shared" si="3"/>
        <v>210</v>
      </c>
      <c r="B210" s="21" t="s">
        <v>485</v>
      </c>
      <c r="D210" s="21" t="s">
        <v>486</v>
      </c>
      <c r="E210" s="21" t="s">
        <v>478</v>
      </c>
      <c r="F210" s="21" t="s">
        <v>88</v>
      </c>
      <c r="G210" s="21" t="s">
        <v>24</v>
      </c>
      <c r="H210" s="22">
        <v>2015</v>
      </c>
      <c r="I210" s="20">
        <v>218.5</v>
      </c>
      <c r="K210"/>
      <c r="L210"/>
      <c r="M210"/>
      <c r="N210"/>
      <c r="O210"/>
      <c r="P210"/>
      <c r="Q210"/>
    </row>
    <row r="211" spans="1:17" ht="15" customHeight="1" x14ac:dyDescent="0.25">
      <c r="A211" s="87">
        <f t="shared" si="3"/>
        <v>211</v>
      </c>
      <c r="B211" s="21" t="s">
        <v>487</v>
      </c>
      <c r="D211" s="21" t="s">
        <v>488</v>
      </c>
      <c r="E211" s="21" t="s">
        <v>478</v>
      </c>
      <c r="F211" s="21" t="s">
        <v>88</v>
      </c>
      <c r="G211" s="21" t="s">
        <v>24</v>
      </c>
      <c r="H211" s="22">
        <v>2015</v>
      </c>
      <c r="I211" s="20">
        <v>353.1</v>
      </c>
      <c r="K211"/>
      <c r="L211"/>
      <c r="M211"/>
      <c r="N211"/>
      <c r="O211"/>
      <c r="P211"/>
      <c r="Q211"/>
    </row>
    <row r="212" spans="1:17" ht="15" customHeight="1" x14ac:dyDescent="0.25">
      <c r="A212" s="87">
        <f t="shared" si="3"/>
        <v>212</v>
      </c>
      <c r="B212" s="21" t="s">
        <v>489</v>
      </c>
      <c r="D212" s="21" t="s">
        <v>490</v>
      </c>
      <c r="E212" s="21" t="s">
        <v>380</v>
      </c>
      <c r="F212" s="21" t="s">
        <v>88</v>
      </c>
      <c r="G212" s="21" t="s">
        <v>24</v>
      </c>
      <c r="H212" s="22">
        <v>1989</v>
      </c>
      <c r="I212" s="20">
        <v>86</v>
      </c>
      <c r="K212"/>
      <c r="L212"/>
      <c r="M212"/>
      <c r="N212"/>
      <c r="O212"/>
      <c r="P212"/>
      <c r="Q212"/>
    </row>
    <row r="213" spans="1:17" ht="15" customHeight="1" x14ac:dyDescent="0.25">
      <c r="A213" s="87">
        <f t="shared" si="3"/>
        <v>213</v>
      </c>
      <c r="B213" s="21" t="s">
        <v>491</v>
      </c>
      <c r="D213" s="21" t="s">
        <v>492</v>
      </c>
      <c r="E213" s="21" t="s">
        <v>380</v>
      </c>
      <c r="F213" s="21" t="s">
        <v>88</v>
      </c>
      <c r="G213" s="21" t="s">
        <v>24</v>
      </c>
      <c r="H213" s="22">
        <v>1989</v>
      </c>
      <c r="I213" s="20">
        <v>86</v>
      </c>
      <c r="K213"/>
      <c r="L213"/>
      <c r="M213"/>
      <c r="N213"/>
      <c r="O213"/>
      <c r="P213"/>
      <c r="Q213"/>
    </row>
    <row r="214" spans="1:17" ht="15" customHeight="1" x14ac:dyDescent="0.25">
      <c r="A214" s="87">
        <f t="shared" si="3"/>
        <v>214</v>
      </c>
      <c r="B214" s="21" t="s">
        <v>493</v>
      </c>
      <c r="D214" s="21" t="s">
        <v>494</v>
      </c>
      <c r="E214" s="21" t="s">
        <v>380</v>
      </c>
      <c r="F214" s="21" t="s">
        <v>88</v>
      </c>
      <c r="G214" s="21" t="s">
        <v>24</v>
      </c>
      <c r="H214" s="22">
        <v>1990</v>
      </c>
      <c r="I214" s="20">
        <v>87</v>
      </c>
      <c r="K214"/>
      <c r="L214"/>
      <c r="M214"/>
      <c r="N214"/>
      <c r="O214"/>
      <c r="P214"/>
      <c r="Q214"/>
    </row>
    <row r="215" spans="1:17" ht="15" customHeight="1" x14ac:dyDescent="0.25">
      <c r="A215" s="87">
        <f t="shared" si="3"/>
        <v>215</v>
      </c>
      <c r="B215" s="21" t="s">
        <v>495</v>
      </c>
      <c r="D215" s="21" t="s">
        <v>496</v>
      </c>
      <c r="E215" s="21" t="s">
        <v>146</v>
      </c>
      <c r="F215" s="21" t="s">
        <v>88</v>
      </c>
      <c r="G215" s="21" t="s">
        <v>79</v>
      </c>
      <c r="H215" s="22">
        <v>2000</v>
      </c>
      <c r="I215" s="20">
        <v>168</v>
      </c>
      <c r="K215"/>
      <c r="L215"/>
      <c r="M215"/>
      <c r="N215"/>
      <c r="O215"/>
      <c r="P215"/>
      <c r="Q215"/>
    </row>
    <row r="216" spans="1:17" ht="15" customHeight="1" x14ac:dyDescent="0.25">
      <c r="A216" s="87">
        <f t="shared" si="3"/>
        <v>216</v>
      </c>
      <c r="B216" s="21" t="s">
        <v>497</v>
      </c>
      <c r="D216" s="21" t="s">
        <v>498</v>
      </c>
      <c r="E216" s="21" t="s">
        <v>146</v>
      </c>
      <c r="F216" s="21" t="s">
        <v>88</v>
      </c>
      <c r="G216" s="21" t="s">
        <v>79</v>
      </c>
      <c r="H216" s="22">
        <v>2000</v>
      </c>
      <c r="I216" s="20">
        <v>168</v>
      </c>
      <c r="K216"/>
      <c r="L216"/>
      <c r="M216"/>
      <c r="N216"/>
      <c r="O216"/>
      <c r="P216"/>
      <c r="Q216"/>
    </row>
    <row r="217" spans="1:17" ht="15" customHeight="1" x14ac:dyDescent="0.25">
      <c r="A217" s="87">
        <f t="shared" si="3"/>
        <v>217</v>
      </c>
      <c r="B217" s="21" t="s">
        <v>499</v>
      </c>
      <c r="D217" s="21" t="s">
        <v>500</v>
      </c>
      <c r="E217" s="21" t="s">
        <v>146</v>
      </c>
      <c r="F217" s="21" t="s">
        <v>88</v>
      </c>
      <c r="G217" s="21" t="s">
        <v>79</v>
      </c>
      <c r="H217" s="22">
        <v>2000</v>
      </c>
      <c r="I217" s="20">
        <v>168</v>
      </c>
      <c r="K217"/>
      <c r="L217"/>
      <c r="M217"/>
      <c r="N217"/>
      <c r="O217"/>
      <c r="P217"/>
      <c r="Q217"/>
    </row>
    <row r="218" spans="1:17" ht="15" customHeight="1" x14ac:dyDescent="0.25">
      <c r="A218" s="87">
        <f t="shared" si="3"/>
        <v>218</v>
      </c>
      <c r="B218" s="21" t="s">
        <v>501</v>
      </c>
      <c r="D218" s="21" t="s">
        <v>502</v>
      </c>
      <c r="E218" s="21" t="s">
        <v>503</v>
      </c>
      <c r="F218" s="21" t="s">
        <v>228</v>
      </c>
      <c r="G218" s="21" t="s">
        <v>37</v>
      </c>
      <c r="H218" s="22">
        <v>2012</v>
      </c>
      <c r="I218" s="20">
        <v>50.6</v>
      </c>
      <c r="K218"/>
      <c r="L218"/>
      <c r="M218"/>
      <c r="N218"/>
      <c r="O218"/>
      <c r="P218"/>
      <c r="Q218"/>
    </row>
    <row r="219" spans="1:17" ht="15" customHeight="1" x14ac:dyDescent="0.25">
      <c r="A219" s="87">
        <f t="shared" si="3"/>
        <v>219</v>
      </c>
      <c r="B219" s="21" t="s">
        <v>504</v>
      </c>
      <c r="D219" s="21" t="s">
        <v>505</v>
      </c>
      <c r="E219" s="21" t="s">
        <v>503</v>
      </c>
      <c r="F219" s="21" t="s">
        <v>228</v>
      </c>
      <c r="G219" s="21" t="s">
        <v>37</v>
      </c>
      <c r="H219" s="22">
        <v>2012</v>
      </c>
      <c r="I219" s="20">
        <v>50.6</v>
      </c>
      <c r="K219"/>
      <c r="L219"/>
      <c r="M219"/>
      <c r="N219"/>
      <c r="O219"/>
      <c r="P219"/>
      <c r="Q219"/>
    </row>
    <row r="220" spans="1:17" ht="15" customHeight="1" x14ac:dyDescent="0.25">
      <c r="A220" s="87">
        <f t="shared" si="3"/>
        <v>220</v>
      </c>
      <c r="B220" s="21" t="s">
        <v>506</v>
      </c>
      <c r="D220" s="21" t="s">
        <v>507</v>
      </c>
      <c r="E220" s="21" t="s">
        <v>503</v>
      </c>
      <c r="F220" s="21" t="s">
        <v>228</v>
      </c>
      <c r="G220" s="21" t="s">
        <v>37</v>
      </c>
      <c r="H220" s="22">
        <v>2012</v>
      </c>
      <c r="I220" s="20">
        <v>50.6</v>
      </c>
      <c r="K220"/>
      <c r="L220"/>
      <c r="M220"/>
      <c r="N220"/>
      <c r="O220"/>
      <c r="P220"/>
      <c r="Q220"/>
    </row>
    <row r="221" spans="1:17" ht="15" customHeight="1" x14ac:dyDescent="0.25">
      <c r="A221" s="87">
        <f t="shared" si="3"/>
        <v>221</v>
      </c>
      <c r="B221" s="21" t="s">
        <v>508</v>
      </c>
      <c r="D221" s="21" t="s">
        <v>509</v>
      </c>
      <c r="E221" s="21" t="s">
        <v>503</v>
      </c>
      <c r="F221" s="21" t="s">
        <v>228</v>
      </c>
      <c r="G221" s="21" t="s">
        <v>37</v>
      </c>
      <c r="H221" s="22">
        <v>2012</v>
      </c>
      <c r="I221" s="20">
        <v>50.6</v>
      </c>
      <c r="K221"/>
      <c r="L221"/>
      <c r="M221"/>
      <c r="N221"/>
      <c r="O221"/>
      <c r="P221"/>
      <c r="Q221"/>
    </row>
    <row r="222" spans="1:17" ht="15" customHeight="1" x14ac:dyDescent="0.25">
      <c r="A222" s="87">
        <f t="shared" si="3"/>
        <v>222</v>
      </c>
      <c r="B222" s="21" t="s">
        <v>510</v>
      </c>
      <c r="D222" s="21" t="s">
        <v>511</v>
      </c>
      <c r="E222" s="21" t="s">
        <v>512</v>
      </c>
      <c r="F222" s="21" t="s">
        <v>96</v>
      </c>
      <c r="G222" s="21" t="s">
        <v>134</v>
      </c>
      <c r="H222" s="22">
        <v>1988</v>
      </c>
      <c r="I222" s="20">
        <v>64</v>
      </c>
      <c r="K222"/>
      <c r="L222"/>
      <c r="M222"/>
      <c r="N222"/>
      <c r="O222"/>
      <c r="P222"/>
      <c r="Q222"/>
    </row>
    <row r="223" spans="1:17" ht="15" customHeight="1" x14ac:dyDescent="0.25">
      <c r="A223" s="87">
        <f t="shared" si="3"/>
        <v>223</v>
      </c>
      <c r="B223" s="21" t="s">
        <v>513</v>
      </c>
      <c r="D223" s="21" t="s">
        <v>514</v>
      </c>
      <c r="E223" s="21" t="s">
        <v>512</v>
      </c>
      <c r="F223" s="21" t="s">
        <v>96</v>
      </c>
      <c r="G223" s="21" t="s">
        <v>134</v>
      </c>
      <c r="H223" s="22">
        <v>1988</v>
      </c>
      <c r="I223" s="20">
        <v>66</v>
      </c>
      <c r="K223"/>
      <c r="L223"/>
      <c r="M223"/>
      <c r="N223"/>
      <c r="O223"/>
      <c r="P223"/>
      <c r="Q223"/>
    </row>
    <row r="224" spans="1:17" ht="15" customHeight="1" x14ac:dyDescent="0.25">
      <c r="A224" s="87">
        <f t="shared" si="3"/>
        <v>224</v>
      </c>
      <c r="B224" s="21" t="s">
        <v>515</v>
      </c>
      <c r="D224" s="21" t="s">
        <v>516</v>
      </c>
      <c r="E224" s="21" t="s">
        <v>512</v>
      </c>
      <c r="F224" s="21" t="s">
        <v>96</v>
      </c>
      <c r="G224" s="21" t="s">
        <v>134</v>
      </c>
      <c r="H224" s="22">
        <v>1988</v>
      </c>
      <c r="I224" s="20">
        <v>65</v>
      </c>
      <c r="K224"/>
      <c r="L224"/>
      <c r="M224"/>
      <c r="N224"/>
      <c r="O224"/>
      <c r="P224"/>
      <c r="Q224"/>
    </row>
    <row r="225" spans="1:17" ht="15" customHeight="1" x14ac:dyDescent="0.25">
      <c r="A225" s="87">
        <f t="shared" si="3"/>
        <v>225</v>
      </c>
      <c r="B225" s="21" t="s">
        <v>517</v>
      </c>
      <c r="D225" s="21" t="s">
        <v>518</v>
      </c>
      <c r="E225" s="21" t="s">
        <v>512</v>
      </c>
      <c r="F225" s="21" t="s">
        <v>96</v>
      </c>
      <c r="G225" s="21" t="s">
        <v>134</v>
      </c>
      <c r="H225" s="22">
        <v>1990</v>
      </c>
      <c r="I225" s="20">
        <v>65</v>
      </c>
      <c r="K225"/>
      <c r="L225"/>
      <c r="M225"/>
      <c r="N225"/>
      <c r="O225"/>
      <c r="P225"/>
      <c r="Q225"/>
    </row>
    <row r="226" spans="1:17" ht="15" customHeight="1" x14ac:dyDescent="0.25">
      <c r="A226" s="87">
        <f t="shared" si="3"/>
        <v>226</v>
      </c>
      <c r="B226" s="21" t="s">
        <v>519</v>
      </c>
      <c r="D226" s="21" t="s">
        <v>520</v>
      </c>
      <c r="E226" s="21" t="s">
        <v>512</v>
      </c>
      <c r="F226" s="21" t="s">
        <v>96</v>
      </c>
      <c r="G226" s="21" t="s">
        <v>134</v>
      </c>
      <c r="H226" s="22">
        <v>1990</v>
      </c>
      <c r="I226" s="20">
        <v>66</v>
      </c>
      <c r="K226"/>
      <c r="L226"/>
      <c r="M226"/>
      <c r="N226"/>
      <c r="O226"/>
      <c r="P226"/>
      <c r="Q226"/>
    </row>
    <row r="227" spans="1:17" ht="15" customHeight="1" x14ac:dyDescent="0.25">
      <c r="A227" s="87">
        <f t="shared" si="3"/>
        <v>227</v>
      </c>
      <c r="B227" s="21" t="s">
        <v>2127</v>
      </c>
      <c r="D227" s="21" t="s">
        <v>2128</v>
      </c>
      <c r="E227" s="21" t="s">
        <v>146</v>
      </c>
      <c r="F227" s="21" t="s">
        <v>96</v>
      </c>
      <c r="G227" s="21" t="s">
        <v>79</v>
      </c>
      <c r="H227" s="22">
        <v>2021</v>
      </c>
      <c r="I227" s="20">
        <v>45.4</v>
      </c>
      <c r="K227"/>
      <c r="L227"/>
      <c r="M227"/>
      <c r="N227"/>
      <c r="O227"/>
      <c r="P227"/>
      <c r="Q227"/>
    </row>
    <row r="228" spans="1:17" ht="15" customHeight="1" x14ac:dyDescent="0.25">
      <c r="A228" s="87">
        <f t="shared" si="3"/>
        <v>228</v>
      </c>
      <c r="B228" s="21" t="s">
        <v>2129</v>
      </c>
      <c r="D228" s="21" t="s">
        <v>2130</v>
      </c>
      <c r="E228" s="21" t="s">
        <v>146</v>
      </c>
      <c r="F228" s="21" t="s">
        <v>96</v>
      </c>
      <c r="G228" s="21" t="s">
        <v>79</v>
      </c>
      <c r="H228" s="22">
        <v>2021</v>
      </c>
      <c r="I228" s="20">
        <v>45.4</v>
      </c>
      <c r="K228"/>
      <c r="L228"/>
      <c r="M228"/>
      <c r="N228"/>
      <c r="O228"/>
      <c r="P228"/>
      <c r="Q228"/>
    </row>
    <row r="229" spans="1:17" ht="15" customHeight="1" x14ac:dyDescent="0.25">
      <c r="A229" s="87">
        <f t="shared" si="3"/>
        <v>229</v>
      </c>
      <c r="B229" s="21" t="s">
        <v>2131</v>
      </c>
      <c r="D229" s="21" t="s">
        <v>2132</v>
      </c>
      <c r="E229" s="21" t="s">
        <v>146</v>
      </c>
      <c r="F229" s="21" t="s">
        <v>96</v>
      </c>
      <c r="G229" s="21" t="s">
        <v>79</v>
      </c>
      <c r="H229" s="22">
        <v>2021</v>
      </c>
      <c r="I229" s="20">
        <v>45.4</v>
      </c>
      <c r="K229"/>
      <c r="L229"/>
      <c r="M229"/>
      <c r="N229"/>
      <c r="O229"/>
      <c r="P229"/>
      <c r="Q229"/>
    </row>
    <row r="230" spans="1:17" ht="15" customHeight="1" x14ac:dyDescent="0.25">
      <c r="A230" s="87">
        <f t="shared" si="3"/>
        <v>230</v>
      </c>
      <c r="B230" s="21" t="s">
        <v>2133</v>
      </c>
      <c r="D230" s="21" t="s">
        <v>2134</v>
      </c>
      <c r="E230" s="21" t="s">
        <v>146</v>
      </c>
      <c r="F230" s="21" t="s">
        <v>96</v>
      </c>
      <c r="G230" s="21" t="s">
        <v>79</v>
      </c>
      <c r="H230" s="22">
        <v>2021</v>
      </c>
      <c r="I230" s="20">
        <v>45.4</v>
      </c>
      <c r="K230"/>
      <c r="L230"/>
      <c r="M230"/>
      <c r="N230"/>
      <c r="O230"/>
      <c r="P230"/>
      <c r="Q230"/>
    </row>
    <row r="231" spans="1:17" ht="15" customHeight="1" x14ac:dyDescent="0.25">
      <c r="A231" s="87">
        <f t="shared" si="3"/>
        <v>231</v>
      </c>
      <c r="B231" s="21" t="s">
        <v>2135</v>
      </c>
      <c r="D231" s="21" t="s">
        <v>2136</v>
      </c>
      <c r="E231" s="21" t="s">
        <v>146</v>
      </c>
      <c r="F231" s="21" t="s">
        <v>96</v>
      </c>
      <c r="G231" s="21" t="s">
        <v>79</v>
      </c>
      <c r="H231" s="22">
        <v>2021</v>
      </c>
      <c r="I231" s="20">
        <v>45.4</v>
      </c>
      <c r="K231"/>
      <c r="L231"/>
      <c r="M231"/>
      <c r="N231"/>
      <c r="O231"/>
      <c r="P231"/>
      <c r="Q231"/>
    </row>
    <row r="232" spans="1:17" ht="15" customHeight="1" x14ac:dyDescent="0.25">
      <c r="A232" s="87">
        <f t="shared" si="3"/>
        <v>232</v>
      </c>
      <c r="B232" s="21" t="s">
        <v>2137</v>
      </c>
      <c r="D232" s="21" t="s">
        <v>2138</v>
      </c>
      <c r="E232" s="21" t="s">
        <v>146</v>
      </c>
      <c r="F232" s="21" t="s">
        <v>96</v>
      </c>
      <c r="G232" s="21" t="s">
        <v>79</v>
      </c>
      <c r="H232" s="22">
        <v>2021</v>
      </c>
      <c r="I232" s="20">
        <v>45.4</v>
      </c>
      <c r="K232"/>
      <c r="L232"/>
      <c r="M232"/>
      <c r="N232"/>
      <c r="O232"/>
      <c r="P232"/>
      <c r="Q232"/>
    </row>
    <row r="233" spans="1:17" ht="15" customHeight="1" x14ac:dyDescent="0.25">
      <c r="A233" s="87">
        <f t="shared" si="3"/>
        <v>233</v>
      </c>
      <c r="B233" s="21" t="s">
        <v>521</v>
      </c>
      <c r="D233" s="21" t="s">
        <v>522</v>
      </c>
      <c r="E233" s="21" t="s">
        <v>523</v>
      </c>
      <c r="F233" s="21" t="s">
        <v>96</v>
      </c>
      <c r="G233" s="21" t="s">
        <v>79</v>
      </c>
      <c r="H233" s="22">
        <v>2018</v>
      </c>
      <c r="I233" s="20">
        <v>61</v>
      </c>
      <c r="K233"/>
      <c r="L233"/>
      <c r="M233"/>
      <c r="N233"/>
      <c r="O233"/>
      <c r="P233"/>
      <c r="Q233"/>
    </row>
    <row r="234" spans="1:17" ht="15" customHeight="1" x14ac:dyDescent="0.25">
      <c r="A234" s="87">
        <f t="shared" si="3"/>
        <v>234</v>
      </c>
      <c r="B234" s="21" t="s">
        <v>524</v>
      </c>
      <c r="D234" s="21" t="s">
        <v>525</v>
      </c>
      <c r="E234" s="21" t="s">
        <v>523</v>
      </c>
      <c r="F234" s="21" t="s">
        <v>96</v>
      </c>
      <c r="G234" s="21" t="s">
        <v>79</v>
      </c>
      <c r="H234" s="22">
        <v>2018</v>
      </c>
      <c r="I234" s="20">
        <v>62</v>
      </c>
      <c r="K234"/>
      <c r="L234"/>
      <c r="M234"/>
      <c r="N234"/>
      <c r="O234"/>
      <c r="P234"/>
      <c r="Q234"/>
    </row>
    <row r="235" spans="1:17" ht="15" customHeight="1" x14ac:dyDescent="0.25">
      <c r="A235" s="87">
        <f t="shared" si="3"/>
        <v>235</v>
      </c>
      <c r="B235" s="21" t="s">
        <v>526</v>
      </c>
      <c r="D235" s="21" t="s">
        <v>527</v>
      </c>
      <c r="E235" s="21" t="s">
        <v>523</v>
      </c>
      <c r="F235" s="21" t="s">
        <v>96</v>
      </c>
      <c r="G235" s="21" t="s">
        <v>79</v>
      </c>
      <c r="H235" s="22">
        <v>2018</v>
      </c>
      <c r="I235" s="20">
        <v>52</v>
      </c>
      <c r="K235"/>
      <c r="L235"/>
      <c r="M235"/>
      <c r="N235"/>
      <c r="O235"/>
      <c r="P235"/>
      <c r="Q235"/>
    </row>
    <row r="236" spans="1:17" ht="15" customHeight="1" x14ac:dyDescent="0.25">
      <c r="A236" s="87">
        <f t="shared" si="3"/>
        <v>236</v>
      </c>
      <c r="B236" s="21" t="s">
        <v>528</v>
      </c>
      <c r="D236" s="21" t="s">
        <v>529</v>
      </c>
      <c r="E236" s="21" t="s">
        <v>523</v>
      </c>
      <c r="F236" s="21" t="s">
        <v>96</v>
      </c>
      <c r="G236" s="21" t="s">
        <v>79</v>
      </c>
      <c r="H236" s="22">
        <v>2018</v>
      </c>
      <c r="I236" s="20">
        <v>56</v>
      </c>
      <c r="K236"/>
      <c r="L236"/>
      <c r="M236"/>
      <c r="N236"/>
      <c r="O236"/>
      <c r="P236"/>
      <c r="Q236"/>
    </row>
    <row r="237" spans="1:17" ht="15" customHeight="1" x14ac:dyDescent="0.25">
      <c r="A237" s="87">
        <f t="shared" si="3"/>
        <v>237</v>
      </c>
      <c r="B237" s="21" t="s">
        <v>530</v>
      </c>
      <c r="D237" s="21" t="s">
        <v>531</v>
      </c>
      <c r="E237" s="21" t="s">
        <v>523</v>
      </c>
      <c r="F237" s="21" t="s">
        <v>96</v>
      </c>
      <c r="G237" s="21" t="s">
        <v>79</v>
      </c>
      <c r="H237" s="22">
        <v>2018</v>
      </c>
      <c r="I237" s="20">
        <v>56</v>
      </c>
      <c r="K237"/>
      <c r="L237"/>
      <c r="M237"/>
      <c r="N237"/>
      <c r="O237"/>
      <c r="P237"/>
      <c r="Q237"/>
    </row>
    <row r="238" spans="1:17" ht="15" customHeight="1" x14ac:dyDescent="0.25">
      <c r="A238" s="87">
        <f t="shared" si="3"/>
        <v>238</v>
      </c>
      <c r="B238" s="21" t="s">
        <v>532</v>
      </c>
      <c r="D238" s="21" t="s">
        <v>533</v>
      </c>
      <c r="E238" s="21" t="s">
        <v>523</v>
      </c>
      <c r="F238" s="21" t="s">
        <v>96</v>
      </c>
      <c r="G238" s="21" t="s">
        <v>79</v>
      </c>
      <c r="H238" s="22">
        <v>2018</v>
      </c>
      <c r="I238" s="20">
        <v>55</v>
      </c>
      <c r="K238"/>
      <c r="L238"/>
      <c r="M238"/>
      <c r="N238"/>
      <c r="O238"/>
      <c r="P238"/>
      <c r="Q238"/>
    </row>
    <row r="239" spans="1:17" ht="15" customHeight="1" x14ac:dyDescent="0.25">
      <c r="A239" s="87">
        <f t="shared" si="3"/>
        <v>239</v>
      </c>
      <c r="B239" s="21" t="s">
        <v>534</v>
      </c>
      <c r="D239" s="21" t="s">
        <v>535</v>
      </c>
      <c r="E239" s="21" t="s">
        <v>314</v>
      </c>
      <c r="F239" s="21" t="s">
        <v>104</v>
      </c>
      <c r="G239" s="21" t="s">
        <v>24</v>
      </c>
      <c r="H239" s="22">
        <v>1966</v>
      </c>
      <c r="I239" s="20">
        <v>17.5</v>
      </c>
      <c r="K239"/>
      <c r="L239"/>
      <c r="M239"/>
      <c r="N239"/>
      <c r="O239"/>
      <c r="P239"/>
      <c r="Q239"/>
    </row>
    <row r="240" spans="1:17" ht="15" customHeight="1" x14ac:dyDescent="0.25">
      <c r="A240" s="87">
        <f t="shared" si="3"/>
        <v>240</v>
      </c>
      <c r="B240" s="21" t="s">
        <v>536</v>
      </c>
      <c r="D240" s="21" t="s">
        <v>537</v>
      </c>
      <c r="E240" s="21" t="s">
        <v>314</v>
      </c>
      <c r="F240" s="21" t="s">
        <v>104</v>
      </c>
      <c r="G240" s="21" t="s">
        <v>24</v>
      </c>
      <c r="H240" s="22">
        <v>1967</v>
      </c>
      <c r="I240" s="20">
        <v>23.5</v>
      </c>
      <c r="K240"/>
      <c r="L240"/>
      <c r="M240"/>
      <c r="N240"/>
      <c r="O240"/>
      <c r="P240"/>
      <c r="Q240"/>
    </row>
    <row r="241" spans="1:17" ht="15" customHeight="1" x14ac:dyDescent="0.25">
      <c r="A241" s="87">
        <f t="shared" si="3"/>
        <v>241</v>
      </c>
      <c r="B241" s="21" t="s">
        <v>538</v>
      </c>
      <c r="D241" s="21" t="s">
        <v>539</v>
      </c>
      <c r="E241" s="21" t="s">
        <v>314</v>
      </c>
      <c r="F241" s="21" t="s">
        <v>104</v>
      </c>
      <c r="G241" s="21" t="s">
        <v>24</v>
      </c>
      <c r="H241" s="22">
        <v>1978</v>
      </c>
      <c r="I241" s="20">
        <v>39.5</v>
      </c>
      <c r="K241"/>
      <c r="L241"/>
      <c r="M241"/>
      <c r="N241"/>
      <c r="O241"/>
      <c r="P241"/>
      <c r="Q241"/>
    </row>
    <row r="242" spans="1:17" ht="15" customHeight="1" x14ac:dyDescent="0.25">
      <c r="A242" s="87">
        <f t="shared" si="3"/>
        <v>242</v>
      </c>
      <c r="B242" s="21" t="s">
        <v>540</v>
      </c>
      <c r="D242" s="21" t="s">
        <v>541</v>
      </c>
      <c r="E242" s="21" t="s">
        <v>237</v>
      </c>
      <c r="F242" s="21" t="s">
        <v>88</v>
      </c>
      <c r="G242" s="21" t="s">
        <v>134</v>
      </c>
      <c r="H242" s="22">
        <v>2007</v>
      </c>
      <c r="I242" s="20">
        <v>81</v>
      </c>
      <c r="K242"/>
      <c r="L242"/>
      <c r="M242"/>
      <c r="N242"/>
      <c r="O242"/>
      <c r="P242"/>
      <c r="Q242"/>
    </row>
    <row r="243" spans="1:17" ht="15" customHeight="1" x14ac:dyDescent="0.25">
      <c r="A243" s="87">
        <f t="shared" si="3"/>
        <v>243</v>
      </c>
      <c r="B243" s="21" t="s">
        <v>542</v>
      </c>
      <c r="D243" s="21" t="s">
        <v>543</v>
      </c>
      <c r="E243" s="21" t="s">
        <v>237</v>
      </c>
      <c r="F243" s="21" t="s">
        <v>88</v>
      </c>
      <c r="G243" s="21" t="s">
        <v>134</v>
      </c>
      <c r="H243" s="22">
        <v>2007</v>
      </c>
      <c r="I243" s="20">
        <v>81</v>
      </c>
      <c r="K243"/>
      <c r="L243"/>
      <c r="M243"/>
      <c r="N243"/>
      <c r="O243"/>
      <c r="P243"/>
      <c r="Q243"/>
    </row>
    <row r="244" spans="1:17" ht="15" customHeight="1" x14ac:dyDescent="0.25">
      <c r="A244" s="87">
        <f t="shared" si="3"/>
        <v>244</v>
      </c>
      <c r="B244" s="21" t="s">
        <v>544</v>
      </c>
      <c r="D244" s="21" t="s">
        <v>545</v>
      </c>
      <c r="E244" s="21" t="s">
        <v>237</v>
      </c>
      <c r="F244" s="21" t="s">
        <v>88</v>
      </c>
      <c r="G244" s="21" t="s">
        <v>134</v>
      </c>
      <c r="H244" s="22">
        <v>2008</v>
      </c>
      <c r="I244" s="20">
        <v>80</v>
      </c>
      <c r="K244"/>
      <c r="L244"/>
      <c r="M244"/>
      <c r="N244"/>
      <c r="O244"/>
      <c r="P244"/>
      <c r="Q244"/>
    </row>
    <row r="245" spans="1:17" ht="15" customHeight="1" x14ac:dyDescent="0.25">
      <c r="A245" s="87">
        <f t="shared" si="3"/>
        <v>245</v>
      </c>
      <c r="B245" s="21" t="s">
        <v>546</v>
      </c>
      <c r="D245" s="21" t="s">
        <v>547</v>
      </c>
      <c r="E245" s="21" t="s">
        <v>237</v>
      </c>
      <c r="F245" s="21" t="s">
        <v>88</v>
      </c>
      <c r="G245" s="21" t="s">
        <v>134</v>
      </c>
      <c r="H245" s="22">
        <v>2008</v>
      </c>
      <c r="I245" s="20">
        <v>80</v>
      </c>
      <c r="K245"/>
      <c r="L245"/>
      <c r="M245"/>
      <c r="N245"/>
      <c r="O245"/>
      <c r="P245"/>
      <c r="Q245"/>
    </row>
    <row r="246" spans="1:17" ht="15" customHeight="1" x14ac:dyDescent="0.25">
      <c r="A246" s="87">
        <f t="shared" si="3"/>
        <v>246</v>
      </c>
      <c r="B246" s="21" t="s">
        <v>548</v>
      </c>
      <c r="D246" s="21" t="s">
        <v>549</v>
      </c>
      <c r="E246" s="21" t="s">
        <v>237</v>
      </c>
      <c r="F246" s="21" t="s">
        <v>88</v>
      </c>
      <c r="G246" s="21" t="s">
        <v>134</v>
      </c>
      <c r="H246" s="22">
        <v>2007</v>
      </c>
      <c r="I246" s="20">
        <v>98</v>
      </c>
      <c r="K246"/>
      <c r="L246"/>
      <c r="M246"/>
      <c r="N246"/>
      <c r="O246"/>
      <c r="P246"/>
      <c r="Q246"/>
    </row>
    <row r="247" spans="1:17" ht="15" customHeight="1" x14ac:dyDescent="0.25">
      <c r="A247" s="87">
        <f t="shared" si="3"/>
        <v>247</v>
      </c>
      <c r="B247" s="21" t="s">
        <v>550</v>
      </c>
      <c r="D247" s="21" t="s">
        <v>551</v>
      </c>
      <c r="E247" s="21" t="s">
        <v>237</v>
      </c>
      <c r="F247" s="21" t="s">
        <v>88</v>
      </c>
      <c r="G247" s="21" t="s">
        <v>134</v>
      </c>
      <c r="H247" s="22">
        <v>2008</v>
      </c>
      <c r="I247" s="20">
        <v>98</v>
      </c>
      <c r="K247"/>
      <c r="L247"/>
      <c r="M247"/>
      <c r="N247"/>
      <c r="O247"/>
      <c r="P247"/>
      <c r="Q247"/>
    </row>
    <row r="248" spans="1:17" ht="15" customHeight="1" x14ac:dyDescent="0.25">
      <c r="A248" s="87">
        <f t="shared" si="3"/>
        <v>248</v>
      </c>
      <c r="B248" s="21" t="s">
        <v>552</v>
      </c>
      <c r="D248" s="21" t="s">
        <v>553</v>
      </c>
      <c r="E248" s="21" t="s">
        <v>554</v>
      </c>
      <c r="F248" s="21" t="s">
        <v>96</v>
      </c>
      <c r="G248" s="21" t="s">
        <v>24</v>
      </c>
      <c r="H248" s="22">
        <v>1994</v>
      </c>
      <c r="I248" s="20">
        <v>104</v>
      </c>
      <c r="K248"/>
      <c r="L248"/>
      <c r="M248"/>
      <c r="N248"/>
      <c r="O248"/>
      <c r="P248"/>
      <c r="Q248"/>
    </row>
    <row r="249" spans="1:17" ht="15" customHeight="1" x14ac:dyDescent="0.25">
      <c r="A249" s="87">
        <f t="shared" si="3"/>
        <v>249</v>
      </c>
      <c r="B249" s="21" t="s">
        <v>555</v>
      </c>
      <c r="D249" s="21" t="s">
        <v>556</v>
      </c>
      <c r="E249" s="21" t="s">
        <v>554</v>
      </c>
      <c r="F249" s="21" t="s">
        <v>96</v>
      </c>
      <c r="G249" s="21" t="s">
        <v>24</v>
      </c>
      <c r="H249" s="22">
        <v>1994</v>
      </c>
      <c r="I249" s="20">
        <v>104</v>
      </c>
      <c r="K249"/>
      <c r="L249"/>
      <c r="M249"/>
      <c r="N249"/>
      <c r="O249"/>
      <c r="P249"/>
      <c r="Q249"/>
    </row>
    <row r="250" spans="1:17" ht="15" customHeight="1" x14ac:dyDescent="0.25">
      <c r="A250" s="87">
        <f t="shared" si="3"/>
        <v>250</v>
      </c>
      <c r="B250" s="21" t="s">
        <v>557</v>
      </c>
      <c r="D250" s="21" t="s">
        <v>558</v>
      </c>
      <c r="E250" s="21" t="s">
        <v>554</v>
      </c>
      <c r="F250" s="21" t="s">
        <v>104</v>
      </c>
      <c r="G250" s="21" t="s">
        <v>24</v>
      </c>
      <c r="H250" s="22">
        <v>1968</v>
      </c>
      <c r="I250" s="20">
        <v>75</v>
      </c>
      <c r="K250"/>
      <c r="L250"/>
      <c r="M250"/>
      <c r="N250"/>
      <c r="O250"/>
      <c r="P250"/>
      <c r="Q250"/>
    </row>
    <row r="251" spans="1:17" ht="15" customHeight="1" x14ac:dyDescent="0.25">
      <c r="A251" s="87">
        <f t="shared" si="3"/>
        <v>251</v>
      </c>
      <c r="B251" s="21" t="s">
        <v>559</v>
      </c>
      <c r="D251" s="21" t="s">
        <v>560</v>
      </c>
      <c r="E251" s="21" t="s">
        <v>554</v>
      </c>
      <c r="F251" s="21" t="s">
        <v>104</v>
      </c>
      <c r="G251" s="21" t="s">
        <v>24</v>
      </c>
      <c r="H251" s="22">
        <v>1972</v>
      </c>
      <c r="I251" s="20">
        <v>120</v>
      </c>
      <c r="K251"/>
      <c r="L251"/>
      <c r="M251"/>
      <c r="N251"/>
      <c r="O251"/>
      <c r="P251"/>
      <c r="Q251"/>
    </row>
    <row r="252" spans="1:17" ht="15" customHeight="1" x14ac:dyDescent="0.25">
      <c r="A252" s="87">
        <f t="shared" si="3"/>
        <v>252</v>
      </c>
      <c r="B252" s="21" t="s">
        <v>561</v>
      </c>
      <c r="D252" s="21" t="s">
        <v>562</v>
      </c>
      <c r="E252" s="21" t="s">
        <v>554</v>
      </c>
      <c r="F252" s="21" t="s">
        <v>104</v>
      </c>
      <c r="G252" s="21" t="s">
        <v>24</v>
      </c>
      <c r="H252" s="22">
        <v>1975</v>
      </c>
      <c r="I252" s="20">
        <v>208</v>
      </c>
      <c r="K252"/>
      <c r="L252"/>
      <c r="M252"/>
      <c r="N252"/>
      <c r="O252"/>
      <c r="P252"/>
      <c r="Q252"/>
    </row>
    <row r="253" spans="1:17" ht="15" customHeight="1" x14ac:dyDescent="0.25">
      <c r="A253" s="87">
        <f t="shared" si="3"/>
        <v>253</v>
      </c>
      <c r="B253" s="21" t="s">
        <v>563</v>
      </c>
      <c r="D253" s="21" t="s">
        <v>564</v>
      </c>
      <c r="E253" s="21" t="s">
        <v>565</v>
      </c>
      <c r="F253" s="21" t="s">
        <v>96</v>
      </c>
      <c r="G253" s="21" t="s">
        <v>24</v>
      </c>
      <c r="H253" s="22">
        <v>2001</v>
      </c>
      <c r="I253" s="20">
        <v>95</v>
      </c>
      <c r="K253"/>
      <c r="L253"/>
      <c r="M253"/>
      <c r="N253"/>
      <c r="O253"/>
      <c r="P253"/>
      <c r="Q253"/>
    </row>
    <row r="254" spans="1:17" ht="15" customHeight="1" x14ac:dyDescent="0.25">
      <c r="A254" s="87">
        <f t="shared" si="3"/>
        <v>254</v>
      </c>
      <c r="B254" s="21" t="s">
        <v>566</v>
      </c>
      <c r="D254" s="21" t="s">
        <v>567</v>
      </c>
      <c r="E254" s="21" t="s">
        <v>565</v>
      </c>
      <c r="F254" s="21" t="s">
        <v>104</v>
      </c>
      <c r="G254" s="21" t="s">
        <v>24</v>
      </c>
      <c r="H254" s="22">
        <v>1967</v>
      </c>
      <c r="I254" s="20">
        <v>78</v>
      </c>
      <c r="K254"/>
      <c r="L254"/>
      <c r="M254"/>
      <c r="N254"/>
      <c r="O254"/>
      <c r="P254"/>
      <c r="Q254"/>
    </row>
    <row r="255" spans="1:17" ht="15" customHeight="1" x14ac:dyDescent="0.25">
      <c r="A255" s="87">
        <f t="shared" si="3"/>
        <v>255</v>
      </c>
      <c r="B255" s="21" t="s">
        <v>568</v>
      </c>
      <c r="D255" s="21" t="s">
        <v>569</v>
      </c>
      <c r="E255" s="21" t="s">
        <v>565</v>
      </c>
      <c r="F255" s="21" t="s">
        <v>104</v>
      </c>
      <c r="G255" s="21" t="s">
        <v>24</v>
      </c>
      <c r="H255" s="22">
        <v>1971</v>
      </c>
      <c r="I255" s="20">
        <v>107</v>
      </c>
      <c r="K255"/>
      <c r="L255"/>
      <c r="M255"/>
      <c r="N255"/>
      <c r="O255"/>
      <c r="P255"/>
      <c r="Q255"/>
    </row>
    <row r="256" spans="1:17" ht="15" customHeight="1" x14ac:dyDescent="0.25">
      <c r="A256" s="87">
        <f t="shared" si="3"/>
        <v>256</v>
      </c>
      <c r="B256" s="21" t="s">
        <v>570</v>
      </c>
      <c r="D256" s="21" t="s">
        <v>571</v>
      </c>
      <c r="E256" s="21" t="s">
        <v>565</v>
      </c>
      <c r="F256" s="21" t="s">
        <v>104</v>
      </c>
      <c r="G256" s="21" t="s">
        <v>24</v>
      </c>
      <c r="H256" s="22">
        <v>1975</v>
      </c>
      <c r="I256" s="20">
        <v>146</v>
      </c>
      <c r="K256"/>
      <c r="L256"/>
      <c r="M256"/>
      <c r="N256"/>
      <c r="O256"/>
      <c r="P256"/>
      <c r="Q256"/>
    </row>
    <row r="257" spans="1:17" ht="15" customHeight="1" x14ac:dyDescent="0.25">
      <c r="A257" s="87">
        <f t="shared" si="3"/>
        <v>257</v>
      </c>
      <c r="B257" s="21" t="s">
        <v>572</v>
      </c>
      <c r="D257" s="21" t="s">
        <v>573</v>
      </c>
      <c r="E257" s="21" t="s">
        <v>350</v>
      </c>
      <c r="F257" s="21" t="s">
        <v>228</v>
      </c>
      <c r="G257" s="21" t="s">
        <v>37</v>
      </c>
      <c r="H257" s="22">
        <v>2016</v>
      </c>
      <c r="I257" s="20">
        <v>56.3</v>
      </c>
      <c r="K257"/>
      <c r="L257"/>
      <c r="M257"/>
      <c r="N257"/>
      <c r="O257"/>
      <c r="P257"/>
      <c r="Q257"/>
    </row>
    <row r="258" spans="1:17" ht="15" customHeight="1" x14ac:dyDescent="0.25">
      <c r="A258" s="87">
        <f t="shared" si="3"/>
        <v>258</v>
      </c>
      <c r="B258" s="21" t="s">
        <v>574</v>
      </c>
      <c r="D258" s="21" t="s">
        <v>575</v>
      </c>
      <c r="E258" s="21" t="s">
        <v>350</v>
      </c>
      <c r="F258" s="21" t="s">
        <v>228</v>
      </c>
      <c r="G258" s="21" t="s">
        <v>37</v>
      </c>
      <c r="H258" s="22">
        <v>2016</v>
      </c>
      <c r="I258" s="20">
        <v>56.3</v>
      </c>
      <c r="K258"/>
      <c r="L258"/>
      <c r="M258"/>
      <c r="N258"/>
      <c r="O258"/>
      <c r="P258"/>
      <c r="Q258"/>
    </row>
    <row r="259" spans="1:17" ht="15" customHeight="1" x14ac:dyDescent="0.25">
      <c r="A259" s="87">
        <f t="shared" si="3"/>
        <v>259</v>
      </c>
      <c r="B259" s="21" t="s">
        <v>576</v>
      </c>
      <c r="D259" s="21" t="s">
        <v>577</v>
      </c>
      <c r="E259" s="21" t="s">
        <v>350</v>
      </c>
      <c r="F259" s="21" t="s">
        <v>228</v>
      </c>
      <c r="G259" s="21" t="s">
        <v>37</v>
      </c>
      <c r="H259" s="22">
        <v>2016</v>
      </c>
      <c r="I259" s="20">
        <v>56.3</v>
      </c>
      <c r="K259"/>
      <c r="L259"/>
      <c r="M259"/>
      <c r="N259"/>
      <c r="O259"/>
      <c r="P259"/>
      <c r="Q259"/>
    </row>
    <row r="260" spans="1:17" ht="15" customHeight="1" x14ac:dyDescent="0.25">
      <c r="A260" s="87">
        <f t="shared" si="3"/>
        <v>260</v>
      </c>
      <c r="B260" s="21" t="s">
        <v>578</v>
      </c>
      <c r="D260" s="21" t="s">
        <v>579</v>
      </c>
      <c r="E260" s="21" t="s">
        <v>350</v>
      </c>
      <c r="F260" s="21" t="s">
        <v>228</v>
      </c>
      <c r="G260" s="21" t="s">
        <v>37</v>
      </c>
      <c r="H260" s="22">
        <v>2016</v>
      </c>
      <c r="I260" s="20">
        <v>56.3</v>
      </c>
      <c r="K260"/>
      <c r="L260"/>
      <c r="M260"/>
      <c r="N260"/>
      <c r="O260"/>
      <c r="P260"/>
      <c r="Q260"/>
    </row>
    <row r="261" spans="1:17" ht="15" customHeight="1" x14ac:dyDescent="0.25">
      <c r="A261" s="87">
        <f t="shared" si="3"/>
        <v>261</v>
      </c>
      <c r="B261" s="21" t="s">
        <v>580</v>
      </c>
      <c r="D261" s="21" t="s">
        <v>581</v>
      </c>
      <c r="E261" s="21" t="s">
        <v>321</v>
      </c>
      <c r="F261" s="21" t="s">
        <v>88</v>
      </c>
      <c r="G261" s="21" t="s">
        <v>37</v>
      </c>
      <c r="H261" s="22">
        <v>2002</v>
      </c>
      <c r="I261" s="20">
        <v>164</v>
      </c>
      <c r="K261"/>
      <c r="L261"/>
      <c r="M261"/>
      <c r="N261"/>
      <c r="O261"/>
      <c r="P261"/>
      <c r="Q261"/>
    </row>
    <row r="262" spans="1:17" ht="15" customHeight="1" x14ac:dyDescent="0.25">
      <c r="A262" s="87">
        <f t="shared" ref="A262:A325" si="4">A261+1</f>
        <v>262</v>
      </c>
      <c r="B262" s="21" t="s">
        <v>582</v>
      </c>
      <c r="D262" s="21" t="s">
        <v>583</v>
      </c>
      <c r="E262" s="21" t="s">
        <v>321</v>
      </c>
      <c r="F262" s="21" t="s">
        <v>88</v>
      </c>
      <c r="G262" s="21" t="s">
        <v>37</v>
      </c>
      <c r="H262" s="22">
        <v>2002</v>
      </c>
      <c r="I262" s="20">
        <v>164</v>
      </c>
      <c r="K262"/>
      <c r="L262"/>
      <c r="M262"/>
      <c r="N262"/>
      <c r="O262"/>
      <c r="P262"/>
      <c r="Q262"/>
    </row>
    <row r="263" spans="1:17" ht="15" customHeight="1" x14ac:dyDescent="0.25">
      <c r="A263" s="87">
        <f t="shared" si="4"/>
        <v>263</v>
      </c>
      <c r="B263" s="21" t="s">
        <v>584</v>
      </c>
      <c r="D263" s="21" t="s">
        <v>585</v>
      </c>
      <c r="E263" s="21" t="s">
        <v>321</v>
      </c>
      <c r="F263" s="21" t="s">
        <v>88</v>
      </c>
      <c r="G263" s="21" t="s">
        <v>37</v>
      </c>
      <c r="H263" s="22">
        <v>2002</v>
      </c>
      <c r="I263" s="20">
        <v>164</v>
      </c>
      <c r="K263"/>
      <c r="L263"/>
      <c r="M263"/>
      <c r="N263"/>
      <c r="O263"/>
      <c r="P263"/>
      <c r="Q263"/>
    </row>
    <row r="264" spans="1:17" ht="15" customHeight="1" x14ac:dyDescent="0.25">
      <c r="A264" s="87">
        <f t="shared" si="4"/>
        <v>264</v>
      </c>
      <c r="B264" s="21" t="s">
        <v>586</v>
      </c>
      <c r="D264" s="21" t="s">
        <v>587</v>
      </c>
      <c r="E264" s="21" t="s">
        <v>321</v>
      </c>
      <c r="F264" s="21" t="s">
        <v>88</v>
      </c>
      <c r="G264" s="21" t="s">
        <v>37</v>
      </c>
      <c r="H264" s="22">
        <v>2002</v>
      </c>
      <c r="I264" s="20">
        <v>307</v>
      </c>
      <c r="K264"/>
      <c r="L264"/>
      <c r="M264"/>
      <c r="N264"/>
      <c r="O264"/>
      <c r="P264"/>
      <c r="Q264"/>
    </row>
    <row r="265" spans="1:17" ht="15" customHeight="1" x14ac:dyDescent="0.25">
      <c r="A265" s="87">
        <f t="shared" si="4"/>
        <v>265</v>
      </c>
      <c r="B265" s="21" t="s">
        <v>589</v>
      </c>
      <c r="D265" s="21" t="s">
        <v>590</v>
      </c>
      <c r="E265" s="21" t="s">
        <v>588</v>
      </c>
      <c r="F265" s="21" t="s">
        <v>88</v>
      </c>
      <c r="G265" s="21" t="s">
        <v>37</v>
      </c>
      <c r="H265" s="22">
        <v>2003</v>
      </c>
      <c r="I265" s="20">
        <v>50</v>
      </c>
      <c r="K265"/>
      <c r="L265"/>
      <c r="M265"/>
      <c r="N265"/>
      <c r="O265"/>
      <c r="P265"/>
      <c r="Q265"/>
    </row>
    <row r="266" spans="1:17" ht="15" customHeight="1" x14ac:dyDescent="0.25">
      <c r="A266" s="87">
        <f t="shared" si="4"/>
        <v>266</v>
      </c>
      <c r="B266" s="21" t="s">
        <v>591</v>
      </c>
      <c r="D266" s="21" t="s">
        <v>592</v>
      </c>
      <c r="E266" s="21" t="s">
        <v>588</v>
      </c>
      <c r="F266" s="21" t="s">
        <v>88</v>
      </c>
      <c r="G266" s="21" t="s">
        <v>37</v>
      </c>
      <c r="H266" s="22">
        <v>2003</v>
      </c>
      <c r="I266" s="20">
        <v>51</v>
      </c>
      <c r="K266"/>
      <c r="L266"/>
      <c r="M266"/>
      <c r="N266"/>
      <c r="O266"/>
      <c r="P266"/>
      <c r="Q266"/>
    </row>
    <row r="267" spans="1:17" ht="15" customHeight="1" x14ac:dyDescent="0.25">
      <c r="A267" s="87">
        <f t="shared" si="4"/>
        <v>267</v>
      </c>
      <c r="B267" s="21" t="s">
        <v>593</v>
      </c>
      <c r="D267" s="21" t="s">
        <v>594</v>
      </c>
      <c r="E267" s="21" t="s">
        <v>588</v>
      </c>
      <c r="F267" s="21" t="s">
        <v>88</v>
      </c>
      <c r="G267" s="21" t="s">
        <v>37</v>
      </c>
      <c r="H267" s="22">
        <v>2003</v>
      </c>
      <c r="I267" s="20">
        <v>50</v>
      </c>
      <c r="K267"/>
      <c r="L267"/>
      <c r="M267"/>
      <c r="N267"/>
      <c r="O267"/>
      <c r="P267"/>
      <c r="Q267"/>
    </row>
    <row r="268" spans="1:17" ht="15" customHeight="1" x14ac:dyDescent="0.25">
      <c r="A268" s="87">
        <f t="shared" si="4"/>
        <v>268</v>
      </c>
      <c r="B268" s="21" t="s">
        <v>595</v>
      </c>
      <c r="D268" s="21" t="s">
        <v>596</v>
      </c>
      <c r="E268" s="21" t="s">
        <v>588</v>
      </c>
      <c r="F268" s="21" t="s">
        <v>88</v>
      </c>
      <c r="G268" s="21" t="s">
        <v>37</v>
      </c>
      <c r="H268" s="22">
        <v>2003</v>
      </c>
      <c r="I268" s="20">
        <v>40</v>
      </c>
      <c r="K268"/>
      <c r="L268"/>
      <c r="M268"/>
      <c r="N268"/>
      <c r="O268"/>
      <c r="P268"/>
      <c r="Q268"/>
    </row>
    <row r="269" spans="1:17" ht="15" customHeight="1" x14ac:dyDescent="0.25">
      <c r="A269" s="87">
        <f t="shared" si="4"/>
        <v>269</v>
      </c>
      <c r="B269" s="21" t="s">
        <v>597</v>
      </c>
      <c r="D269" s="21" t="s">
        <v>598</v>
      </c>
      <c r="E269" s="21" t="s">
        <v>146</v>
      </c>
      <c r="F269" s="21" t="s">
        <v>96</v>
      </c>
      <c r="G269" s="21" t="s">
        <v>79</v>
      </c>
      <c r="H269" s="22">
        <v>1995</v>
      </c>
      <c r="I269" s="20">
        <v>83</v>
      </c>
      <c r="K269"/>
      <c r="L269"/>
      <c r="M269"/>
      <c r="N269"/>
      <c r="O269"/>
      <c r="P269"/>
      <c r="Q269"/>
    </row>
    <row r="270" spans="1:17" ht="15" customHeight="1" x14ac:dyDescent="0.25">
      <c r="A270" s="87">
        <f t="shared" si="4"/>
        <v>270</v>
      </c>
      <c r="B270" s="21" t="s">
        <v>599</v>
      </c>
      <c r="D270" s="21" t="s">
        <v>600</v>
      </c>
      <c r="E270" s="21" t="s">
        <v>146</v>
      </c>
      <c r="F270" s="21" t="s">
        <v>96</v>
      </c>
      <c r="G270" s="21" t="s">
        <v>79</v>
      </c>
      <c r="H270" s="22">
        <v>1995</v>
      </c>
      <c r="I270" s="20">
        <v>83</v>
      </c>
      <c r="K270"/>
      <c r="L270"/>
      <c r="M270"/>
      <c r="N270"/>
      <c r="O270"/>
      <c r="P270"/>
      <c r="Q270"/>
    </row>
    <row r="271" spans="1:17" ht="15" customHeight="1" x14ac:dyDescent="0.25">
      <c r="A271" s="87">
        <f t="shared" si="4"/>
        <v>271</v>
      </c>
      <c r="B271" s="21" t="s">
        <v>601</v>
      </c>
      <c r="D271" s="21" t="s">
        <v>602</v>
      </c>
      <c r="E271" s="21" t="s">
        <v>195</v>
      </c>
      <c r="F271" s="21" t="s">
        <v>96</v>
      </c>
      <c r="G271" s="21" t="s">
        <v>37</v>
      </c>
      <c r="H271" s="22">
        <v>2001</v>
      </c>
      <c r="I271" s="20">
        <v>47</v>
      </c>
      <c r="K271"/>
      <c r="L271"/>
      <c r="M271"/>
      <c r="N271"/>
      <c r="O271"/>
      <c r="P271"/>
      <c r="Q271"/>
    </row>
    <row r="272" spans="1:17" ht="15" customHeight="1" x14ac:dyDescent="0.25">
      <c r="A272" s="87">
        <f t="shared" si="4"/>
        <v>272</v>
      </c>
      <c r="B272" s="21" t="s">
        <v>603</v>
      </c>
      <c r="D272" s="21" t="s">
        <v>604</v>
      </c>
      <c r="E272" s="21" t="s">
        <v>195</v>
      </c>
      <c r="F272" s="21" t="s">
        <v>96</v>
      </c>
      <c r="G272" s="21" t="s">
        <v>37</v>
      </c>
      <c r="H272" s="22">
        <v>2001</v>
      </c>
      <c r="I272" s="20">
        <v>47</v>
      </c>
      <c r="K272"/>
      <c r="L272"/>
      <c r="M272"/>
      <c r="N272"/>
      <c r="O272"/>
      <c r="P272"/>
      <c r="Q272"/>
    </row>
    <row r="273" spans="1:17" ht="15" customHeight="1" x14ac:dyDescent="0.25">
      <c r="A273" s="87">
        <f t="shared" si="4"/>
        <v>273</v>
      </c>
      <c r="B273" s="21" t="s">
        <v>605</v>
      </c>
      <c r="D273" s="21" t="s">
        <v>606</v>
      </c>
      <c r="E273" s="21" t="s">
        <v>195</v>
      </c>
      <c r="F273" s="21" t="s">
        <v>96</v>
      </c>
      <c r="G273" s="21" t="s">
        <v>37</v>
      </c>
      <c r="H273" s="22">
        <v>2001</v>
      </c>
      <c r="I273" s="20">
        <v>47</v>
      </c>
      <c r="K273"/>
      <c r="L273"/>
      <c r="M273"/>
      <c r="N273"/>
      <c r="O273"/>
      <c r="P273"/>
      <c r="Q273"/>
    </row>
    <row r="274" spans="1:17" ht="15" customHeight="1" x14ac:dyDescent="0.25">
      <c r="A274" s="87">
        <f t="shared" si="4"/>
        <v>274</v>
      </c>
      <c r="B274" s="21" t="s">
        <v>607</v>
      </c>
      <c r="D274" s="21" t="s">
        <v>608</v>
      </c>
      <c r="E274" s="21" t="s">
        <v>195</v>
      </c>
      <c r="F274" s="21" t="s">
        <v>96</v>
      </c>
      <c r="G274" s="21" t="s">
        <v>37</v>
      </c>
      <c r="H274" s="22">
        <v>2001</v>
      </c>
      <c r="I274" s="20">
        <v>47</v>
      </c>
      <c r="K274"/>
      <c r="L274"/>
      <c r="M274"/>
      <c r="N274"/>
      <c r="O274"/>
      <c r="P274"/>
      <c r="Q274"/>
    </row>
    <row r="275" spans="1:17" ht="15" customHeight="1" x14ac:dyDescent="0.25">
      <c r="A275" s="87">
        <f t="shared" si="4"/>
        <v>275</v>
      </c>
      <c r="B275" s="21" t="s">
        <v>609</v>
      </c>
      <c r="D275" s="21" t="s">
        <v>610</v>
      </c>
      <c r="E275" s="21" t="s">
        <v>195</v>
      </c>
      <c r="F275" s="21" t="s">
        <v>88</v>
      </c>
      <c r="G275" s="21" t="s">
        <v>37</v>
      </c>
      <c r="H275" s="22">
        <v>2004</v>
      </c>
      <c r="I275" s="20">
        <v>151</v>
      </c>
      <c r="K275"/>
      <c r="L275"/>
      <c r="M275"/>
      <c r="N275"/>
      <c r="O275"/>
      <c r="P275"/>
      <c r="Q275"/>
    </row>
    <row r="276" spans="1:17" ht="15" customHeight="1" x14ac:dyDescent="0.25">
      <c r="A276" s="87">
        <f t="shared" si="4"/>
        <v>276</v>
      </c>
      <c r="B276" s="21" t="s">
        <v>611</v>
      </c>
      <c r="D276" s="21" t="s">
        <v>612</v>
      </c>
      <c r="E276" s="21" t="s">
        <v>195</v>
      </c>
      <c r="F276" s="21" t="s">
        <v>96</v>
      </c>
      <c r="G276" s="21" t="s">
        <v>37</v>
      </c>
      <c r="H276" s="22">
        <v>2010</v>
      </c>
      <c r="I276" s="20">
        <v>47</v>
      </c>
      <c r="K276"/>
      <c r="L276"/>
      <c r="M276"/>
      <c r="N276"/>
      <c r="O276"/>
      <c r="P276"/>
      <c r="Q276"/>
    </row>
    <row r="277" spans="1:17" ht="15" customHeight="1" x14ac:dyDescent="0.25">
      <c r="A277" s="87">
        <f t="shared" si="4"/>
        <v>277</v>
      </c>
      <c r="B277" s="21" t="s">
        <v>613</v>
      </c>
      <c r="D277" s="21" t="s">
        <v>614</v>
      </c>
      <c r="E277" s="21" t="s">
        <v>195</v>
      </c>
      <c r="F277" s="21" t="s">
        <v>96</v>
      </c>
      <c r="G277" s="21" t="s">
        <v>37</v>
      </c>
      <c r="H277" s="22">
        <v>2010</v>
      </c>
      <c r="I277" s="20">
        <v>47</v>
      </c>
      <c r="K277"/>
      <c r="L277"/>
      <c r="M277"/>
      <c r="N277"/>
      <c r="O277"/>
      <c r="P277"/>
      <c r="Q277"/>
    </row>
    <row r="278" spans="1:17" ht="15" customHeight="1" x14ac:dyDescent="0.25">
      <c r="A278" s="87">
        <f t="shared" si="4"/>
        <v>278</v>
      </c>
      <c r="B278" s="21" t="s">
        <v>615</v>
      </c>
      <c r="D278" s="21" t="s">
        <v>616</v>
      </c>
      <c r="E278" s="21" t="s">
        <v>195</v>
      </c>
      <c r="F278" s="21" t="s">
        <v>88</v>
      </c>
      <c r="G278" s="21" t="s">
        <v>37</v>
      </c>
      <c r="H278" s="22">
        <v>2004</v>
      </c>
      <c r="I278" s="20">
        <v>148</v>
      </c>
      <c r="K278"/>
      <c r="L278"/>
      <c r="M278"/>
      <c r="N278"/>
      <c r="O278"/>
      <c r="P278"/>
      <c r="Q278"/>
    </row>
    <row r="279" spans="1:17" ht="15" customHeight="1" x14ac:dyDescent="0.25">
      <c r="A279" s="87">
        <f t="shared" si="4"/>
        <v>279</v>
      </c>
      <c r="B279" s="21" t="s">
        <v>617</v>
      </c>
      <c r="D279" s="21" t="s">
        <v>618</v>
      </c>
      <c r="E279" s="21" t="s">
        <v>619</v>
      </c>
      <c r="F279" s="21" t="s">
        <v>96</v>
      </c>
      <c r="G279" s="21" t="s">
        <v>30</v>
      </c>
      <c r="H279" s="22">
        <v>2004</v>
      </c>
      <c r="I279" s="20">
        <v>46</v>
      </c>
      <c r="K279"/>
      <c r="L279"/>
      <c r="M279"/>
      <c r="N279"/>
      <c r="O279"/>
      <c r="P279"/>
      <c r="Q279"/>
    </row>
    <row r="280" spans="1:17" ht="15" customHeight="1" x14ac:dyDescent="0.25">
      <c r="A280" s="87">
        <f t="shared" si="4"/>
        <v>280</v>
      </c>
      <c r="B280" s="21" t="s">
        <v>620</v>
      </c>
      <c r="D280" s="21" t="s">
        <v>621</v>
      </c>
      <c r="E280" s="21" t="s">
        <v>619</v>
      </c>
      <c r="F280" s="21" t="s">
        <v>88</v>
      </c>
      <c r="G280" s="21" t="s">
        <v>30</v>
      </c>
      <c r="H280" s="22">
        <v>1996</v>
      </c>
      <c r="I280" s="20">
        <v>38</v>
      </c>
      <c r="K280"/>
      <c r="L280"/>
      <c r="M280"/>
      <c r="N280"/>
      <c r="O280"/>
      <c r="P280"/>
      <c r="Q280"/>
    </row>
    <row r="281" spans="1:17" ht="15" customHeight="1" x14ac:dyDescent="0.25">
      <c r="A281" s="87">
        <f t="shared" si="4"/>
        <v>281</v>
      </c>
      <c r="B281" s="21" t="s">
        <v>622</v>
      </c>
      <c r="D281" s="21" t="s">
        <v>623</v>
      </c>
      <c r="E281" s="21" t="s">
        <v>619</v>
      </c>
      <c r="F281" s="21" t="s">
        <v>88</v>
      </c>
      <c r="G281" s="21" t="s">
        <v>30</v>
      </c>
      <c r="H281" s="22">
        <v>1962</v>
      </c>
      <c r="I281" s="20">
        <v>20</v>
      </c>
      <c r="K281"/>
      <c r="L281"/>
      <c r="M281"/>
      <c r="N281"/>
      <c r="O281"/>
      <c r="P281"/>
      <c r="Q281"/>
    </row>
    <row r="282" spans="1:17" ht="15" customHeight="1" x14ac:dyDescent="0.25">
      <c r="A282" s="87">
        <f t="shared" si="4"/>
        <v>282</v>
      </c>
      <c r="B282" s="21" t="s">
        <v>624</v>
      </c>
      <c r="D282" s="21" t="s">
        <v>625</v>
      </c>
      <c r="E282" s="21" t="s">
        <v>109</v>
      </c>
      <c r="F282" s="21" t="s">
        <v>104</v>
      </c>
      <c r="G282" s="21" t="s">
        <v>37</v>
      </c>
      <c r="H282" s="22">
        <v>1965</v>
      </c>
      <c r="I282" s="20">
        <v>130</v>
      </c>
      <c r="K282"/>
      <c r="L282"/>
      <c r="M282"/>
      <c r="N282"/>
      <c r="O282"/>
      <c r="P282"/>
      <c r="Q282"/>
    </row>
    <row r="283" spans="1:17" ht="15" customHeight="1" x14ac:dyDescent="0.25">
      <c r="A283" s="87">
        <f t="shared" si="4"/>
        <v>283</v>
      </c>
      <c r="B283" s="21" t="s">
        <v>626</v>
      </c>
      <c r="D283" s="21" t="s">
        <v>627</v>
      </c>
      <c r="E283" s="21" t="s">
        <v>109</v>
      </c>
      <c r="F283" s="21" t="s">
        <v>104</v>
      </c>
      <c r="G283" s="21" t="s">
        <v>37</v>
      </c>
      <c r="H283" s="22">
        <v>1968</v>
      </c>
      <c r="I283" s="20">
        <v>135</v>
      </c>
      <c r="K283"/>
      <c r="L283"/>
      <c r="M283"/>
      <c r="N283"/>
      <c r="O283"/>
      <c r="P283"/>
      <c r="Q283"/>
    </row>
    <row r="284" spans="1:17" ht="15" customHeight="1" x14ac:dyDescent="0.25">
      <c r="A284" s="87">
        <f t="shared" si="4"/>
        <v>284</v>
      </c>
      <c r="B284" s="21" t="s">
        <v>628</v>
      </c>
      <c r="D284" s="21" t="s">
        <v>629</v>
      </c>
      <c r="E284" s="21" t="s">
        <v>109</v>
      </c>
      <c r="F284" s="21" t="s">
        <v>104</v>
      </c>
      <c r="G284" s="21" t="s">
        <v>37</v>
      </c>
      <c r="H284" s="22">
        <v>1972</v>
      </c>
      <c r="I284" s="20">
        <v>336</v>
      </c>
      <c r="K284"/>
      <c r="L284"/>
      <c r="M284"/>
      <c r="N284"/>
      <c r="O284"/>
      <c r="P284"/>
      <c r="Q284"/>
    </row>
    <row r="285" spans="1:17" ht="15" customHeight="1" x14ac:dyDescent="0.25">
      <c r="A285" s="87">
        <f t="shared" si="4"/>
        <v>285</v>
      </c>
      <c r="B285" s="21" t="s">
        <v>630</v>
      </c>
      <c r="D285" s="21" t="s">
        <v>631</v>
      </c>
      <c r="E285" s="21" t="s">
        <v>632</v>
      </c>
      <c r="F285" s="21" t="s">
        <v>228</v>
      </c>
      <c r="G285" s="21" t="s">
        <v>37</v>
      </c>
      <c r="H285" s="22">
        <v>2016</v>
      </c>
      <c r="I285" s="20">
        <v>26.7</v>
      </c>
      <c r="K285"/>
      <c r="L285"/>
      <c r="M285"/>
      <c r="N285"/>
      <c r="O285"/>
      <c r="P285"/>
      <c r="Q285"/>
    </row>
    <row r="286" spans="1:17" ht="15" customHeight="1" x14ac:dyDescent="0.25">
      <c r="A286" s="87">
        <f t="shared" si="4"/>
        <v>286</v>
      </c>
      <c r="B286" s="21" t="s">
        <v>633</v>
      </c>
      <c r="D286" s="21" t="s">
        <v>634</v>
      </c>
      <c r="E286" s="21" t="s">
        <v>632</v>
      </c>
      <c r="F286" s="21" t="s">
        <v>228</v>
      </c>
      <c r="G286" s="21" t="s">
        <v>37</v>
      </c>
      <c r="H286" s="22">
        <v>2016</v>
      </c>
      <c r="I286" s="20">
        <v>26.7</v>
      </c>
      <c r="K286"/>
      <c r="L286"/>
      <c r="M286"/>
      <c r="N286"/>
      <c r="O286"/>
      <c r="P286"/>
      <c r="Q286"/>
    </row>
    <row r="287" spans="1:17" ht="15" customHeight="1" x14ac:dyDescent="0.25">
      <c r="A287" s="87">
        <f t="shared" si="4"/>
        <v>287</v>
      </c>
      <c r="B287" s="21" t="s">
        <v>635</v>
      </c>
      <c r="D287" s="21" t="s">
        <v>636</v>
      </c>
      <c r="E287" s="21" t="s">
        <v>637</v>
      </c>
      <c r="F287" s="21" t="s">
        <v>104</v>
      </c>
      <c r="G287" s="21" t="s">
        <v>24</v>
      </c>
      <c r="H287" s="22">
        <v>1958</v>
      </c>
      <c r="I287" s="20">
        <v>167</v>
      </c>
      <c r="K287"/>
      <c r="L287"/>
      <c r="M287"/>
      <c r="N287"/>
      <c r="O287"/>
      <c r="P287"/>
      <c r="Q287"/>
    </row>
    <row r="288" spans="1:17" ht="15" customHeight="1" x14ac:dyDescent="0.25">
      <c r="A288" s="87">
        <f t="shared" si="4"/>
        <v>288</v>
      </c>
      <c r="B288" s="21" t="s">
        <v>638</v>
      </c>
      <c r="D288" s="21" t="s">
        <v>639</v>
      </c>
      <c r="E288" s="21" t="s">
        <v>637</v>
      </c>
      <c r="F288" s="21" t="s">
        <v>104</v>
      </c>
      <c r="G288" s="21" t="s">
        <v>24</v>
      </c>
      <c r="H288" s="22">
        <v>1965</v>
      </c>
      <c r="I288" s="20">
        <v>502</v>
      </c>
      <c r="K288"/>
      <c r="L288"/>
      <c r="M288"/>
      <c r="N288"/>
      <c r="O288"/>
      <c r="P288"/>
      <c r="Q288"/>
    </row>
    <row r="289" spans="1:17" ht="15" customHeight="1" x14ac:dyDescent="0.25">
      <c r="A289" s="87">
        <f t="shared" si="4"/>
        <v>289</v>
      </c>
      <c r="B289" s="21" t="s">
        <v>640</v>
      </c>
      <c r="D289" s="21" t="s">
        <v>641</v>
      </c>
      <c r="E289" s="21" t="s">
        <v>146</v>
      </c>
      <c r="F289" s="21" t="s">
        <v>96</v>
      </c>
      <c r="G289" s="21" t="s">
        <v>79</v>
      </c>
      <c r="H289" s="22">
        <v>1967</v>
      </c>
      <c r="I289" s="20">
        <v>14</v>
      </c>
      <c r="K289"/>
      <c r="L289"/>
      <c r="M289"/>
      <c r="N289"/>
      <c r="O289"/>
      <c r="P289"/>
      <c r="Q289"/>
    </row>
    <row r="290" spans="1:17" ht="15" customHeight="1" x14ac:dyDescent="0.25">
      <c r="A290" s="87">
        <f t="shared" si="4"/>
        <v>290</v>
      </c>
      <c r="B290" s="21" t="s">
        <v>642</v>
      </c>
      <c r="D290" s="21" t="s">
        <v>643</v>
      </c>
      <c r="E290" s="21" t="s">
        <v>146</v>
      </c>
      <c r="F290" s="21" t="s">
        <v>88</v>
      </c>
      <c r="G290" s="21" t="s">
        <v>79</v>
      </c>
      <c r="H290" s="22">
        <v>1972</v>
      </c>
      <c r="I290" s="20">
        <v>56</v>
      </c>
      <c r="K290"/>
      <c r="L290"/>
      <c r="M290"/>
      <c r="N290"/>
      <c r="O290"/>
      <c r="P290"/>
      <c r="Q290"/>
    </row>
    <row r="291" spans="1:17" ht="15" customHeight="1" x14ac:dyDescent="0.25">
      <c r="A291" s="87">
        <f t="shared" si="4"/>
        <v>291</v>
      </c>
      <c r="B291" s="21" t="s">
        <v>644</v>
      </c>
      <c r="D291" s="21" t="s">
        <v>645</v>
      </c>
      <c r="E291" s="21" t="s">
        <v>146</v>
      </c>
      <c r="F291" s="21" t="s">
        <v>88</v>
      </c>
      <c r="G291" s="21" t="s">
        <v>79</v>
      </c>
      <c r="H291" s="22">
        <v>1972</v>
      </c>
      <c r="I291" s="20">
        <v>56</v>
      </c>
      <c r="K291"/>
      <c r="L291"/>
      <c r="M291"/>
      <c r="N291"/>
      <c r="O291"/>
      <c r="P291"/>
      <c r="Q291"/>
    </row>
    <row r="292" spans="1:17" ht="15" customHeight="1" x14ac:dyDescent="0.25">
      <c r="A292" s="87">
        <f t="shared" si="4"/>
        <v>292</v>
      </c>
      <c r="B292" s="21" t="s">
        <v>646</v>
      </c>
      <c r="D292" s="21" t="s">
        <v>647</v>
      </c>
      <c r="E292" s="21" t="s">
        <v>146</v>
      </c>
      <c r="F292" s="21" t="s">
        <v>88</v>
      </c>
      <c r="G292" s="21" t="s">
        <v>79</v>
      </c>
      <c r="H292" s="22">
        <v>1972</v>
      </c>
      <c r="I292" s="20">
        <v>56</v>
      </c>
      <c r="K292"/>
      <c r="L292"/>
      <c r="M292"/>
      <c r="N292"/>
      <c r="O292"/>
      <c r="P292"/>
      <c r="Q292"/>
    </row>
    <row r="293" spans="1:17" ht="15" customHeight="1" x14ac:dyDescent="0.25">
      <c r="A293" s="87">
        <f t="shared" si="4"/>
        <v>293</v>
      </c>
      <c r="B293" s="21" t="s">
        <v>648</v>
      </c>
      <c r="D293" s="21" t="s">
        <v>649</v>
      </c>
      <c r="E293" s="21" t="s">
        <v>146</v>
      </c>
      <c r="F293" s="21" t="s">
        <v>88</v>
      </c>
      <c r="G293" s="21" t="s">
        <v>79</v>
      </c>
      <c r="H293" s="22">
        <v>1972</v>
      </c>
      <c r="I293" s="20">
        <v>56</v>
      </c>
      <c r="K293"/>
      <c r="L293"/>
      <c r="M293"/>
      <c r="N293"/>
      <c r="O293"/>
      <c r="P293"/>
      <c r="Q293"/>
    </row>
    <row r="294" spans="1:17" ht="15" customHeight="1" x14ac:dyDescent="0.25">
      <c r="A294" s="87">
        <f t="shared" si="4"/>
        <v>294</v>
      </c>
      <c r="B294" s="21" t="s">
        <v>650</v>
      </c>
      <c r="D294" s="21" t="s">
        <v>651</v>
      </c>
      <c r="E294" s="21" t="s">
        <v>146</v>
      </c>
      <c r="F294" s="21" t="s">
        <v>88</v>
      </c>
      <c r="G294" s="21" t="s">
        <v>79</v>
      </c>
      <c r="H294" s="22">
        <v>1972</v>
      </c>
      <c r="I294" s="20">
        <v>56</v>
      </c>
      <c r="K294"/>
      <c r="L294"/>
      <c r="M294"/>
      <c r="N294"/>
      <c r="O294"/>
      <c r="P294"/>
      <c r="Q294"/>
    </row>
    <row r="295" spans="1:17" ht="15" customHeight="1" x14ac:dyDescent="0.25">
      <c r="A295" s="87">
        <f t="shared" si="4"/>
        <v>295</v>
      </c>
      <c r="B295" s="21" t="s">
        <v>652</v>
      </c>
      <c r="D295" s="21" t="s">
        <v>653</v>
      </c>
      <c r="E295" s="21" t="s">
        <v>146</v>
      </c>
      <c r="F295" s="21" t="s">
        <v>88</v>
      </c>
      <c r="G295" s="21" t="s">
        <v>79</v>
      </c>
      <c r="H295" s="22">
        <v>1972</v>
      </c>
      <c r="I295" s="20">
        <v>56</v>
      </c>
      <c r="K295"/>
      <c r="L295"/>
      <c r="M295"/>
      <c r="N295"/>
      <c r="O295"/>
      <c r="P295"/>
      <c r="Q295"/>
    </row>
    <row r="296" spans="1:17" ht="15" customHeight="1" x14ac:dyDescent="0.25">
      <c r="A296" s="87">
        <f t="shared" si="4"/>
        <v>296</v>
      </c>
      <c r="B296" s="21" t="s">
        <v>654</v>
      </c>
      <c r="D296" s="21" t="s">
        <v>655</v>
      </c>
      <c r="E296" s="21" t="s">
        <v>146</v>
      </c>
      <c r="F296" s="21" t="s">
        <v>88</v>
      </c>
      <c r="G296" s="21" t="s">
        <v>79</v>
      </c>
      <c r="H296" s="22">
        <v>1974</v>
      </c>
      <c r="I296" s="20">
        <v>56</v>
      </c>
      <c r="K296"/>
      <c r="L296"/>
      <c r="M296"/>
      <c r="N296"/>
      <c r="O296"/>
      <c r="P296"/>
      <c r="Q296"/>
    </row>
    <row r="297" spans="1:17" ht="15" customHeight="1" x14ac:dyDescent="0.25">
      <c r="A297" s="87">
        <f t="shared" si="4"/>
        <v>297</v>
      </c>
      <c r="B297" s="21" t="s">
        <v>656</v>
      </c>
      <c r="D297" s="21" t="s">
        <v>657</v>
      </c>
      <c r="E297" s="21" t="s">
        <v>146</v>
      </c>
      <c r="F297" s="21" t="s">
        <v>88</v>
      </c>
      <c r="G297" s="21" t="s">
        <v>79</v>
      </c>
      <c r="H297" s="22">
        <v>1974</v>
      </c>
      <c r="I297" s="20">
        <v>56</v>
      </c>
      <c r="K297"/>
      <c r="L297"/>
      <c r="M297"/>
      <c r="N297"/>
      <c r="O297"/>
      <c r="P297"/>
      <c r="Q297"/>
    </row>
    <row r="298" spans="1:17" ht="15" customHeight="1" x14ac:dyDescent="0.25">
      <c r="A298" s="87">
        <f t="shared" si="4"/>
        <v>298</v>
      </c>
      <c r="B298" s="21" t="s">
        <v>658</v>
      </c>
      <c r="D298" s="21" t="s">
        <v>659</v>
      </c>
      <c r="E298" s="21" t="s">
        <v>146</v>
      </c>
      <c r="F298" s="21" t="s">
        <v>96</v>
      </c>
      <c r="G298" s="21" t="s">
        <v>79</v>
      </c>
      <c r="H298" s="22">
        <v>1975</v>
      </c>
      <c r="I298" s="20">
        <v>57</v>
      </c>
      <c r="K298"/>
      <c r="L298"/>
      <c r="M298"/>
      <c r="N298"/>
      <c r="O298"/>
      <c r="P298"/>
      <c r="Q298"/>
    </row>
    <row r="299" spans="1:17" ht="15" customHeight="1" x14ac:dyDescent="0.25">
      <c r="A299" s="87">
        <f t="shared" si="4"/>
        <v>299</v>
      </c>
      <c r="B299" s="21" t="s">
        <v>660</v>
      </c>
      <c r="D299" s="21" t="s">
        <v>661</v>
      </c>
      <c r="E299" s="21" t="s">
        <v>146</v>
      </c>
      <c r="F299" s="21" t="s">
        <v>96</v>
      </c>
      <c r="G299" s="21" t="s">
        <v>79</v>
      </c>
      <c r="H299" s="22">
        <v>1975</v>
      </c>
      <c r="I299" s="20">
        <v>57</v>
      </c>
      <c r="K299"/>
      <c r="L299"/>
      <c r="M299"/>
      <c r="N299"/>
      <c r="O299"/>
      <c r="P299"/>
      <c r="Q299"/>
    </row>
    <row r="300" spans="1:17" ht="15" customHeight="1" x14ac:dyDescent="0.25">
      <c r="A300" s="87">
        <f t="shared" si="4"/>
        <v>300</v>
      </c>
      <c r="B300" s="21" t="s">
        <v>662</v>
      </c>
      <c r="D300" s="21" t="s">
        <v>663</v>
      </c>
      <c r="E300" s="21" t="s">
        <v>146</v>
      </c>
      <c r="F300" s="21" t="s">
        <v>96</v>
      </c>
      <c r="G300" s="21" t="s">
        <v>79</v>
      </c>
      <c r="H300" s="22">
        <v>1975</v>
      </c>
      <c r="I300" s="20">
        <v>57</v>
      </c>
      <c r="K300"/>
      <c r="L300"/>
      <c r="M300"/>
      <c r="N300"/>
      <c r="O300"/>
      <c r="P300"/>
      <c r="Q300"/>
    </row>
    <row r="301" spans="1:17" ht="15" customHeight="1" x14ac:dyDescent="0.25">
      <c r="A301" s="87">
        <f t="shared" si="4"/>
        <v>301</v>
      </c>
      <c r="B301" s="21" t="s">
        <v>664</v>
      </c>
      <c r="D301" s="21" t="s">
        <v>665</v>
      </c>
      <c r="E301" s="21" t="s">
        <v>146</v>
      </c>
      <c r="F301" s="21" t="s">
        <v>96</v>
      </c>
      <c r="G301" s="21" t="s">
        <v>79</v>
      </c>
      <c r="H301" s="22">
        <v>1975</v>
      </c>
      <c r="I301" s="20">
        <v>57</v>
      </c>
      <c r="K301"/>
      <c r="L301"/>
      <c r="M301"/>
      <c r="N301"/>
      <c r="O301"/>
      <c r="P301"/>
      <c r="Q301"/>
    </row>
    <row r="302" spans="1:17" ht="15" customHeight="1" x14ac:dyDescent="0.25">
      <c r="A302" s="87">
        <f t="shared" si="4"/>
        <v>302</v>
      </c>
      <c r="B302" s="21" t="s">
        <v>666</v>
      </c>
      <c r="D302" s="21" t="s">
        <v>667</v>
      </c>
      <c r="E302" s="21" t="s">
        <v>146</v>
      </c>
      <c r="F302" s="21" t="s">
        <v>96</v>
      </c>
      <c r="G302" s="21" t="s">
        <v>79</v>
      </c>
      <c r="H302" s="22">
        <v>1975</v>
      </c>
      <c r="I302" s="20">
        <v>57</v>
      </c>
      <c r="K302"/>
      <c r="L302"/>
      <c r="M302"/>
      <c r="N302"/>
      <c r="O302"/>
      <c r="P302"/>
      <c r="Q302"/>
    </row>
    <row r="303" spans="1:17" ht="15" customHeight="1" x14ac:dyDescent="0.25">
      <c r="A303" s="87">
        <f t="shared" si="4"/>
        <v>303</v>
      </c>
      <c r="B303" s="21" t="s">
        <v>668</v>
      </c>
      <c r="D303" s="21" t="s">
        <v>669</v>
      </c>
      <c r="E303" s="21" t="s">
        <v>146</v>
      </c>
      <c r="F303" s="21" t="s">
        <v>96</v>
      </c>
      <c r="G303" s="21" t="s">
        <v>79</v>
      </c>
      <c r="H303" s="22">
        <v>1975</v>
      </c>
      <c r="I303" s="20">
        <v>57</v>
      </c>
      <c r="K303"/>
      <c r="L303"/>
      <c r="M303"/>
      <c r="N303"/>
      <c r="O303"/>
      <c r="P303"/>
      <c r="Q303"/>
    </row>
    <row r="304" spans="1:17" ht="15" customHeight="1" x14ac:dyDescent="0.25">
      <c r="A304" s="87">
        <f t="shared" si="4"/>
        <v>304</v>
      </c>
      <c r="B304" s="21" t="s">
        <v>670</v>
      </c>
      <c r="D304" s="21" t="s">
        <v>671</v>
      </c>
      <c r="E304" s="21" t="s">
        <v>146</v>
      </c>
      <c r="F304" s="21" t="s">
        <v>88</v>
      </c>
      <c r="G304" s="21" t="s">
        <v>79</v>
      </c>
      <c r="H304" s="22">
        <v>1974</v>
      </c>
      <c r="I304" s="20">
        <v>110</v>
      </c>
      <c r="K304"/>
      <c r="L304"/>
      <c r="M304"/>
      <c r="N304"/>
      <c r="O304"/>
      <c r="P304"/>
      <c r="Q304"/>
    </row>
    <row r="305" spans="1:17" ht="15" customHeight="1" x14ac:dyDescent="0.25">
      <c r="A305" s="87">
        <f t="shared" si="4"/>
        <v>305</v>
      </c>
      <c r="B305" s="21" t="s">
        <v>672</v>
      </c>
      <c r="D305" s="21" t="s">
        <v>673</v>
      </c>
      <c r="E305" s="21" t="s">
        <v>146</v>
      </c>
      <c r="F305" s="21" t="s">
        <v>88</v>
      </c>
      <c r="G305" s="21" t="s">
        <v>79</v>
      </c>
      <c r="H305" s="22">
        <v>1974</v>
      </c>
      <c r="I305" s="20">
        <v>110</v>
      </c>
      <c r="K305"/>
      <c r="L305"/>
      <c r="M305"/>
      <c r="N305"/>
      <c r="O305"/>
      <c r="P305"/>
      <c r="Q305"/>
    </row>
    <row r="306" spans="1:17" ht="15" customHeight="1" x14ac:dyDescent="0.25">
      <c r="A306" s="87">
        <f t="shared" si="4"/>
        <v>306</v>
      </c>
      <c r="B306" s="21" t="s">
        <v>674</v>
      </c>
      <c r="D306" s="21" t="s">
        <v>675</v>
      </c>
      <c r="E306" s="21" t="s">
        <v>523</v>
      </c>
      <c r="F306" s="21" t="s">
        <v>88</v>
      </c>
      <c r="G306" s="21" t="s">
        <v>79</v>
      </c>
      <c r="H306" s="22">
        <v>2000</v>
      </c>
      <c r="I306" s="20">
        <v>99.1</v>
      </c>
      <c r="K306"/>
      <c r="L306"/>
      <c r="M306"/>
      <c r="N306"/>
      <c r="O306"/>
      <c r="P306"/>
      <c r="Q306"/>
    </row>
    <row r="307" spans="1:17" ht="15" customHeight="1" x14ac:dyDescent="0.25">
      <c r="A307" s="87">
        <f t="shared" si="4"/>
        <v>307</v>
      </c>
      <c r="B307" s="21" t="s">
        <v>676</v>
      </c>
      <c r="D307" s="21" t="s">
        <v>677</v>
      </c>
      <c r="E307" s="21" t="s">
        <v>523</v>
      </c>
      <c r="F307" s="21" t="s">
        <v>88</v>
      </c>
      <c r="G307" s="21" t="s">
        <v>79</v>
      </c>
      <c r="H307" s="22">
        <v>2000</v>
      </c>
      <c r="I307" s="20">
        <v>99.1</v>
      </c>
      <c r="K307"/>
      <c r="L307"/>
      <c r="M307"/>
      <c r="N307"/>
      <c r="O307"/>
      <c r="P307"/>
      <c r="Q307"/>
    </row>
    <row r="308" spans="1:17" ht="15" customHeight="1" x14ac:dyDescent="0.25">
      <c r="A308" s="87">
        <f t="shared" si="4"/>
        <v>308</v>
      </c>
      <c r="B308" s="21" t="s">
        <v>678</v>
      </c>
      <c r="D308" s="21" t="s">
        <v>679</v>
      </c>
      <c r="E308" s="21" t="s">
        <v>523</v>
      </c>
      <c r="F308" s="21" t="s">
        <v>88</v>
      </c>
      <c r="G308" s="21" t="s">
        <v>79</v>
      </c>
      <c r="H308" s="22">
        <v>2000</v>
      </c>
      <c r="I308" s="20">
        <v>99.1</v>
      </c>
      <c r="K308"/>
      <c r="L308"/>
      <c r="M308"/>
      <c r="N308"/>
      <c r="O308"/>
      <c r="P308"/>
      <c r="Q308"/>
    </row>
    <row r="309" spans="1:17" ht="15" customHeight="1" x14ac:dyDescent="0.25">
      <c r="A309" s="87">
        <f t="shared" si="4"/>
        <v>309</v>
      </c>
      <c r="B309" s="21" t="s">
        <v>680</v>
      </c>
      <c r="D309" s="21" t="s">
        <v>681</v>
      </c>
      <c r="E309" s="21" t="s">
        <v>523</v>
      </c>
      <c r="F309" s="21" t="s">
        <v>88</v>
      </c>
      <c r="G309" s="21" t="s">
        <v>79</v>
      </c>
      <c r="H309" s="22">
        <v>2000</v>
      </c>
      <c r="I309" s="20">
        <v>131.5</v>
      </c>
      <c r="K309"/>
      <c r="L309"/>
      <c r="M309"/>
      <c r="N309"/>
      <c r="O309"/>
      <c r="P309"/>
      <c r="Q309"/>
    </row>
    <row r="310" spans="1:17" ht="15" customHeight="1" x14ac:dyDescent="0.25">
      <c r="A310" s="87">
        <f t="shared" si="4"/>
        <v>310</v>
      </c>
      <c r="B310" s="21" t="s">
        <v>2139</v>
      </c>
      <c r="D310" s="21" t="s">
        <v>682</v>
      </c>
      <c r="E310" s="21" t="s">
        <v>683</v>
      </c>
      <c r="F310" s="21" t="s">
        <v>104</v>
      </c>
      <c r="G310" s="21" t="s">
        <v>24</v>
      </c>
      <c r="H310" s="22">
        <v>1965</v>
      </c>
      <c r="I310" s="20">
        <v>235</v>
      </c>
      <c r="K310"/>
      <c r="L310"/>
      <c r="M310"/>
      <c r="N310"/>
      <c r="O310"/>
      <c r="P310"/>
      <c r="Q310"/>
    </row>
    <row r="311" spans="1:17" ht="15" customHeight="1" x14ac:dyDescent="0.25">
      <c r="A311" s="87">
        <f t="shared" si="4"/>
        <v>311</v>
      </c>
      <c r="B311" s="21" t="s">
        <v>684</v>
      </c>
      <c r="D311" s="21" t="s">
        <v>685</v>
      </c>
      <c r="E311" s="21" t="s">
        <v>47</v>
      </c>
      <c r="F311" s="21" t="s">
        <v>96</v>
      </c>
      <c r="G311" s="21" t="s">
        <v>37</v>
      </c>
      <c r="H311" s="22">
        <v>2009</v>
      </c>
      <c r="I311" s="20">
        <v>48</v>
      </c>
      <c r="K311"/>
      <c r="L311"/>
      <c r="M311"/>
      <c r="N311"/>
      <c r="O311"/>
      <c r="P311"/>
      <c r="Q311"/>
    </row>
    <row r="312" spans="1:17" ht="15" customHeight="1" x14ac:dyDescent="0.25">
      <c r="A312" s="87">
        <f t="shared" si="4"/>
        <v>312</v>
      </c>
      <c r="B312" s="21" t="s">
        <v>686</v>
      </c>
      <c r="D312" s="21" t="s">
        <v>687</v>
      </c>
      <c r="E312" s="21" t="s">
        <v>47</v>
      </c>
      <c r="F312" s="21" t="s">
        <v>96</v>
      </c>
      <c r="G312" s="21" t="s">
        <v>37</v>
      </c>
      <c r="H312" s="22">
        <v>2009</v>
      </c>
      <c r="I312" s="20">
        <v>48</v>
      </c>
      <c r="K312"/>
      <c r="L312"/>
      <c r="M312"/>
      <c r="N312"/>
      <c r="O312"/>
      <c r="P312"/>
      <c r="Q312"/>
    </row>
    <row r="313" spans="1:17" ht="15" customHeight="1" x14ac:dyDescent="0.25">
      <c r="A313" s="87">
        <f t="shared" si="4"/>
        <v>313</v>
      </c>
      <c r="B313" s="21" t="s">
        <v>688</v>
      </c>
      <c r="D313" s="21" t="s">
        <v>689</v>
      </c>
      <c r="E313" s="21" t="s">
        <v>47</v>
      </c>
      <c r="F313" s="21" t="s">
        <v>96</v>
      </c>
      <c r="G313" s="21" t="s">
        <v>37</v>
      </c>
      <c r="H313" s="22">
        <v>2009</v>
      </c>
      <c r="I313" s="20">
        <v>48</v>
      </c>
      <c r="K313"/>
      <c r="L313"/>
      <c r="M313"/>
      <c r="N313"/>
      <c r="O313"/>
      <c r="P313"/>
      <c r="Q313"/>
    </row>
    <row r="314" spans="1:17" ht="15" customHeight="1" x14ac:dyDescent="0.25">
      <c r="A314" s="87">
        <f t="shared" si="4"/>
        <v>314</v>
      </c>
      <c r="B314" s="21" t="s">
        <v>690</v>
      </c>
      <c r="D314" s="21" t="s">
        <v>691</v>
      </c>
      <c r="E314" s="21" t="s">
        <v>47</v>
      </c>
      <c r="F314" s="21" t="s">
        <v>96</v>
      </c>
      <c r="G314" s="21" t="s">
        <v>37</v>
      </c>
      <c r="H314" s="22">
        <v>2009</v>
      </c>
      <c r="I314" s="20">
        <v>47</v>
      </c>
      <c r="K314"/>
      <c r="L314"/>
      <c r="M314"/>
      <c r="N314"/>
      <c r="O314"/>
      <c r="P314"/>
      <c r="Q314"/>
    </row>
    <row r="315" spans="1:17" ht="15" customHeight="1" x14ac:dyDescent="0.25">
      <c r="A315" s="87">
        <f t="shared" si="4"/>
        <v>315</v>
      </c>
      <c r="B315" s="21" t="s">
        <v>692</v>
      </c>
      <c r="D315" s="21" t="s">
        <v>693</v>
      </c>
      <c r="E315" s="21" t="s">
        <v>47</v>
      </c>
      <c r="F315" s="21" t="s">
        <v>104</v>
      </c>
      <c r="G315" s="21" t="s">
        <v>37</v>
      </c>
      <c r="H315" s="22">
        <v>1966</v>
      </c>
      <c r="I315" s="20">
        <v>217</v>
      </c>
      <c r="K315"/>
      <c r="L315"/>
      <c r="M315"/>
      <c r="N315"/>
      <c r="O315"/>
      <c r="P315"/>
      <c r="Q315"/>
    </row>
    <row r="316" spans="1:17" ht="15" customHeight="1" x14ac:dyDescent="0.25">
      <c r="A316" s="87">
        <f t="shared" si="4"/>
        <v>316</v>
      </c>
      <c r="B316" s="21" t="s">
        <v>694</v>
      </c>
      <c r="D316" s="21" t="s">
        <v>695</v>
      </c>
      <c r="E316" s="21" t="s">
        <v>47</v>
      </c>
      <c r="F316" s="21" t="s">
        <v>104</v>
      </c>
      <c r="G316" s="21" t="s">
        <v>37</v>
      </c>
      <c r="H316" s="22">
        <v>1968</v>
      </c>
      <c r="I316" s="20">
        <v>230</v>
      </c>
      <c r="K316"/>
      <c r="L316"/>
      <c r="M316"/>
      <c r="N316"/>
      <c r="O316"/>
      <c r="P316"/>
      <c r="Q316"/>
    </row>
    <row r="317" spans="1:17" ht="15" customHeight="1" x14ac:dyDescent="0.25">
      <c r="A317" s="87">
        <f t="shared" si="4"/>
        <v>317</v>
      </c>
      <c r="B317" s="21" t="s">
        <v>696</v>
      </c>
      <c r="D317" s="21" t="s">
        <v>697</v>
      </c>
      <c r="E317" s="21" t="s">
        <v>47</v>
      </c>
      <c r="F317" s="21" t="s">
        <v>104</v>
      </c>
      <c r="G317" s="21" t="s">
        <v>37</v>
      </c>
      <c r="H317" s="22">
        <v>1970</v>
      </c>
      <c r="I317" s="20">
        <v>412</v>
      </c>
      <c r="K317"/>
      <c r="L317"/>
      <c r="M317"/>
      <c r="N317"/>
      <c r="O317"/>
      <c r="P317"/>
      <c r="Q317"/>
    </row>
    <row r="318" spans="1:17" ht="15" customHeight="1" x14ac:dyDescent="0.25">
      <c r="A318" s="87">
        <f t="shared" si="4"/>
        <v>318</v>
      </c>
      <c r="B318" s="21" t="s">
        <v>698</v>
      </c>
      <c r="D318" s="21" t="s">
        <v>699</v>
      </c>
      <c r="E318" s="21" t="s">
        <v>588</v>
      </c>
      <c r="F318" s="21" t="s">
        <v>96</v>
      </c>
      <c r="G318" s="21" t="s">
        <v>37</v>
      </c>
      <c r="H318" s="22">
        <v>2020</v>
      </c>
      <c r="I318" s="20">
        <v>46.5</v>
      </c>
      <c r="K318"/>
      <c r="L318"/>
      <c r="M318"/>
      <c r="N318"/>
      <c r="O318"/>
      <c r="P318"/>
      <c r="Q318"/>
    </row>
    <row r="319" spans="1:17" ht="15" customHeight="1" x14ac:dyDescent="0.25">
      <c r="A319" s="87">
        <f t="shared" si="4"/>
        <v>319</v>
      </c>
      <c r="B319" s="21" t="s">
        <v>700</v>
      </c>
      <c r="D319" s="21" t="s">
        <v>701</v>
      </c>
      <c r="E319" s="21" t="s">
        <v>588</v>
      </c>
      <c r="F319" s="21" t="s">
        <v>96</v>
      </c>
      <c r="G319" s="21" t="s">
        <v>37</v>
      </c>
      <c r="H319" s="22">
        <v>2020</v>
      </c>
      <c r="I319" s="20">
        <v>46.5</v>
      </c>
      <c r="K319"/>
      <c r="L319"/>
      <c r="M319"/>
      <c r="N319"/>
      <c r="O319"/>
      <c r="P319"/>
      <c r="Q319"/>
    </row>
    <row r="320" spans="1:17" ht="15" customHeight="1" x14ac:dyDescent="0.25">
      <c r="A320" s="87">
        <f t="shared" si="4"/>
        <v>320</v>
      </c>
      <c r="B320" s="21" t="s">
        <v>702</v>
      </c>
      <c r="D320" s="21" t="s">
        <v>703</v>
      </c>
      <c r="E320" s="21" t="s">
        <v>588</v>
      </c>
      <c r="F320" s="21" t="s">
        <v>96</v>
      </c>
      <c r="G320" s="21" t="s">
        <v>37</v>
      </c>
      <c r="H320" s="22">
        <v>2019</v>
      </c>
      <c r="I320" s="20">
        <v>46.5</v>
      </c>
      <c r="K320"/>
      <c r="L320"/>
      <c r="M320"/>
      <c r="N320"/>
      <c r="O320"/>
      <c r="P320"/>
      <c r="Q320"/>
    </row>
    <row r="321" spans="1:17" ht="15" customHeight="1" x14ac:dyDescent="0.25">
      <c r="A321" s="87">
        <f t="shared" si="4"/>
        <v>321</v>
      </c>
      <c r="B321" s="21" t="s">
        <v>704</v>
      </c>
      <c r="D321" s="21" t="s">
        <v>705</v>
      </c>
      <c r="E321" s="21" t="s">
        <v>588</v>
      </c>
      <c r="F321" s="21" t="s">
        <v>96</v>
      </c>
      <c r="G321" s="21" t="s">
        <v>37</v>
      </c>
      <c r="H321" s="22">
        <v>2019</v>
      </c>
      <c r="I321" s="20">
        <v>46.5</v>
      </c>
      <c r="K321"/>
      <c r="L321"/>
      <c r="M321"/>
      <c r="N321"/>
      <c r="O321"/>
      <c r="P321"/>
      <c r="Q321"/>
    </row>
    <row r="322" spans="1:17" ht="15" customHeight="1" x14ac:dyDescent="0.25">
      <c r="A322" s="87">
        <f t="shared" si="4"/>
        <v>322</v>
      </c>
      <c r="B322" s="21" t="s">
        <v>706</v>
      </c>
      <c r="D322" s="21" t="s">
        <v>707</v>
      </c>
      <c r="E322" s="21" t="s">
        <v>588</v>
      </c>
      <c r="F322" s="21" t="s">
        <v>88</v>
      </c>
      <c r="G322" s="21" t="s">
        <v>37</v>
      </c>
      <c r="H322" s="22">
        <v>2009</v>
      </c>
      <c r="I322" s="20">
        <v>171</v>
      </c>
      <c r="K322"/>
      <c r="L322"/>
      <c r="M322"/>
      <c r="N322"/>
      <c r="O322"/>
      <c r="P322"/>
      <c r="Q322"/>
    </row>
    <row r="323" spans="1:17" ht="15" customHeight="1" x14ac:dyDescent="0.25">
      <c r="A323" s="87">
        <f t="shared" si="4"/>
        <v>323</v>
      </c>
      <c r="B323" s="21" t="s">
        <v>708</v>
      </c>
      <c r="D323" s="21" t="s">
        <v>709</v>
      </c>
      <c r="E323" s="21" t="s">
        <v>588</v>
      </c>
      <c r="F323" s="21" t="s">
        <v>88</v>
      </c>
      <c r="G323" s="21" t="s">
        <v>37</v>
      </c>
      <c r="H323" s="22">
        <v>2009</v>
      </c>
      <c r="I323" s="20">
        <v>132</v>
      </c>
      <c r="K323"/>
      <c r="L323"/>
      <c r="M323"/>
      <c r="N323"/>
      <c r="O323"/>
      <c r="P323"/>
      <c r="Q323"/>
    </row>
    <row r="324" spans="1:17" ht="15" customHeight="1" x14ac:dyDescent="0.25">
      <c r="A324" s="87">
        <f t="shared" si="4"/>
        <v>324</v>
      </c>
      <c r="B324" s="21" t="s">
        <v>710</v>
      </c>
      <c r="D324" s="21" t="s">
        <v>711</v>
      </c>
      <c r="E324" s="21" t="s">
        <v>78</v>
      </c>
      <c r="F324" s="21" t="s">
        <v>96</v>
      </c>
      <c r="G324" s="21" t="s">
        <v>79</v>
      </c>
      <c r="H324" s="22">
        <v>1967</v>
      </c>
      <c r="I324" s="20">
        <v>13</v>
      </c>
      <c r="K324"/>
      <c r="L324"/>
      <c r="M324"/>
      <c r="N324"/>
      <c r="O324"/>
      <c r="P324"/>
      <c r="Q324"/>
    </row>
    <row r="325" spans="1:17" ht="15" customHeight="1" x14ac:dyDescent="0.25">
      <c r="A325" s="87">
        <f t="shared" si="4"/>
        <v>325</v>
      </c>
      <c r="B325" s="21" t="s">
        <v>712</v>
      </c>
      <c r="D325" s="21" t="s">
        <v>713</v>
      </c>
      <c r="E325" s="21" t="s">
        <v>78</v>
      </c>
      <c r="F325" s="21" t="s">
        <v>104</v>
      </c>
      <c r="G325" s="21" t="s">
        <v>79</v>
      </c>
      <c r="H325" s="22">
        <v>1958</v>
      </c>
      <c r="I325" s="20">
        <v>169</v>
      </c>
      <c r="K325"/>
      <c r="L325"/>
      <c r="M325"/>
      <c r="N325"/>
      <c r="O325"/>
      <c r="P325"/>
      <c r="Q325"/>
    </row>
    <row r="326" spans="1:17" ht="15" customHeight="1" x14ac:dyDescent="0.25">
      <c r="A326" s="87">
        <f t="shared" ref="A326:A389" si="5">A325+1</f>
        <v>326</v>
      </c>
      <c r="B326" s="21" t="s">
        <v>714</v>
      </c>
      <c r="D326" s="21" t="s">
        <v>715</v>
      </c>
      <c r="E326" s="21" t="s">
        <v>78</v>
      </c>
      <c r="F326" s="21" t="s">
        <v>104</v>
      </c>
      <c r="G326" s="21" t="s">
        <v>79</v>
      </c>
      <c r="H326" s="22">
        <v>1958</v>
      </c>
      <c r="I326" s="20">
        <v>169</v>
      </c>
      <c r="K326"/>
      <c r="L326"/>
      <c r="M326"/>
      <c r="N326"/>
      <c r="O326"/>
      <c r="P326"/>
      <c r="Q326"/>
    </row>
    <row r="327" spans="1:17" s="19" customFormat="1" ht="15" customHeight="1" x14ac:dyDescent="0.25">
      <c r="A327" s="87">
        <f t="shared" si="5"/>
        <v>327</v>
      </c>
      <c r="B327" s="21" t="s">
        <v>716</v>
      </c>
      <c r="C327" s="21"/>
      <c r="D327" s="21" t="s">
        <v>717</v>
      </c>
      <c r="E327" s="21" t="s">
        <v>78</v>
      </c>
      <c r="F327" s="21" t="s">
        <v>104</v>
      </c>
      <c r="G327" s="21" t="s">
        <v>79</v>
      </c>
      <c r="H327" s="22">
        <v>1961</v>
      </c>
      <c r="I327" s="20">
        <v>246</v>
      </c>
      <c r="J327"/>
      <c r="K327"/>
      <c r="L327"/>
      <c r="M327"/>
      <c r="N327"/>
      <c r="O327"/>
      <c r="P327"/>
      <c r="Q327"/>
    </row>
    <row r="328" spans="1:17" s="19" customFormat="1" ht="15" customHeight="1" x14ac:dyDescent="0.25">
      <c r="A328" s="87">
        <f t="shared" si="5"/>
        <v>328</v>
      </c>
      <c r="B328" s="21" t="s">
        <v>718</v>
      </c>
      <c r="C328" s="21"/>
      <c r="D328" s="21" t="s">
        <v>719</v>
      </c>
      <c r="E328" s="21" t="s">
        <v>78</v>
      </c>
      <c r="F328" s="21" t="s">
        <v>104</v>
      </c>
      <c r="G328" s="21" t="s">
        <v>79</v>
      </c>
      <c r="H328" s="22">
        <v>1968</v>
      </c>
      <c r="I328" s="20">
        <v>536</v>
      </c>
      <c r="J328"/>
      <c r="K328"/>
      <c r="L328"/>
      <c r="M328"/>
      <c r="N328"/>
      <c r="O328"/>
      <c r="P328"/>
      <c r="Q328"/>
    </row>
    <row r="329" spans="1:17" s="19" customFormat="1" ht="15" customHeight="1" x14ac:dyDescent="0.25">
      <c r="A329" s="87">
        <f t="shared" si="5"/>
        <v>329</v>
      </c>
      <c r="B329" s="21" t="s">
        <v>720</v>
      </c>
      <c r="C329" s="21"/>
      <c r="D329" s="21" t="s">
        <v>721</v>
      </c>
      <c r="E329" s="21" t="s">
        <v>722</v>
      </c>
      <c r="F329" s="21" t="s">
        <v>88</v>
      </c>
      <c r="G329" s="21" t="s">
        <v>134</v>
      </c>
      <c r="H329" s="22">
        <v>1987</v>
      </c>
      <c r="I329" s="20">
        <v>20</v>
      </c>
      <c r="J329"/>
      <c r="K329"/>
      <c r="L329"/>
      <c r="M329"/>
      <c r="N329"/>
      <c r="O329"/>
      <c r="P329"/>
      <c r="Q329"/>
    </row>
    <row r="330" spans="1:17" ht="15" customHeight="1" x14ac:dyDescent="0.25">
      <c r="A330" s="87">
        <f t="shared" si="5"/>
        <v>330</v>
      </c>
      <c r="B330" s="21" t="s">
        <v>723</v>
      </c>
      <c r="D330" s="21" t="s">
        <v>724</v>
      </c>
      <c r="E330" s="21" t="s">
        <v>722</v>
      </c>
      <c r="F330" s="21" t="s">
        <v>88</v>
      </c>
      <c r="G330" s="21" t="s">
        <v>134</v>
      </c>
      <c r="H330" s="22">
        <v>1987</v>
      </c>
      <c r="I330" s="20">
        <v>20</v>
      </c>
      <c r="K330"/>
      <c r="L330"/>
      <c r="M330"/>
      <c r="N330"/>
      <c r="O330"/>
      <c r="P330"/>
      <c r="Q330"/>
    </row>
    <row r="331" spans="1:17" ht="15" customHeight="1" x14ac:dyDescent="0.25">
      <c r="A331" s="87">
        <f t="shared" si="5"/>
        <v>331</v>
      </c>
      <c r="B331" s="21" t="s">
        <v>725</v>
      </c>
      <c r="D331" s="21" t="s">
        <v>726</v>
      </c>
      <c r="E331" s="21" t="s">
        <v>722</v>
      </c>
      <c r="F331" s="21" t="s">
        <v>88</v>
      </c>
      <c r="G331" s="21" t="s">
        <v>134</v>
      </c>
      <c r="H331" s="22">
        <v>1987</v>
      </c>
      <c r="I331" s="20">
        <v>20</v>
      </c>
      <c r="K331"/>
      <c r="L331"/>
      <c r="M331"/>
      <c r="N331"/>
      <c r="O331"/>
      <c r="P331"/>
      <c r="Q331"/>
    </row>
    <row r="332" spans="1:17" ht="15" customHeight="1" x14ac:dyDescent="0.25">
      <c r="A332" s="87">
        <f t="shared" si="5"/>
        <v>332</v>
      </c>
      <c r="B332" s="21" t="s">
        <v>727</v>
      </c>
      <c r="D332" s="21" t="s">
        <v>728</v>
      </c>
      <c r="E332" s="21" t="s">
        <v>722</v>
      </c>
      <c r="F332" s="21" t="s">
        <v>88</v>
      </c>
      <c r="G332" s="21" t="s">
        <v>134</v>
      </c>
      <c r="H332" s="22">
        <v>1987</v>
      </c>
      <c r="I332" s="20">
        <v>17</v>
      </c>
      <c r="K332"/>
      <c r="L332"/>
      <c r="M332"/>
      <c r="N332"/>
      <c r="O332"/>
      <c r="P332"/>
      <c r="Q332"/>
    </row>
    <row r="333" spans="1:17" ht="15" customHeight="1" x14ac:dyDescent="0.25">
      <c r="A333" s="87">
        <f t="shared" si="5"/>
        <v>333</v>
      </c>
      <c r="B333" s="21" t="s">
        <v>729</v>
      </c>
      <c r="D333" s="21" t="s">
        <v>730</v>
      </c>
      <c r="E333" s="21" t="s">
        <v>40</v>
      </c>
      <c r="F333" s="21" t="s">
        <v>96</v>
      </c>
      <c r="G333" s="21" t="s">
        <v>37</v>
      </c>
      <c r="H333" s="22">
        <v>2009</v>
      </c>
      <c r="I333" s="20">
        <v>44</v>
      </c>
      <c r="K333"/>
      <c r="L333"/>
      <c r="M333"/>
      <c r="N333"/>
      <c r="O333"/>
      <c r="P333"/>
      <c r="Q333"/>
    </row>
    <row r="334" spans="1:17" ht="15" customHeight="1" x14ac:dyDescent="0.25">
      <c r="A334" s="87">
        <f t="shared" si="5"/>
        <v>334</v>
      </c>
      <c r="B334" s="21" t="s">
        <v>731</v>
      </c>
      <c r="D334" s="21" t="s">
        <v>732</v>
      </c>
      <c r="E334" s="21" t="s">
        <v>40</v>
      </c>
      <c r="F334" s="21" t="s">
        <v>96</v>
      </c>
      <c r="G334" s="21" t="s">
        <v>37</v>
      </c>
      <c r="H334" s="22">
        <v>2009</v>
      </c>
      <c r="I334" s="20">
        <v>44</v>
      </c>
      <c r="K334"/>
      <c r="L334"/>
      <c r="M334"/>
      <c r="N334"/>
      <c r="O334"/>
      <c r="P334"/>
      <c r="Q334"/>
    </row>
    <row r="335" spans="1:17" ht="15" customHeight="1" x14ac:dyDescent="0.25">
      <c r="A335" s="87">
        <f t="shared" si="5"/>
        <v>335</v>
      </c>
      <c r="B335" s="21" t="s">
        <v>733</v>
      </c>
      <c r="D335" s="21" t="s">
        <v>734</v>
      </c>
      <c r="E335" s="21" t="s">
        <v>40</v>
      </c>
      <c r="F335" s="21" t="s">
        <v>96</v>
      </c>
      <c r="G335" s="21" t="s">
        <v>37</v>
      </c>
      <c r="H335" s="22">
        <v>2009</v>
      </c>
      <c r="I335" s="20">
        <v>44</v>
      </c>
      <c r="K335"/>
      <c r="L335"/>
      <c r="M335"/>
      <c r="N335"/>
      <c r="O335"/>
      <c r="P335"/>
      <c r="Q335"/>
    </row>
    <row r="336" spans="1:17" ht="15" customHeight="1" x14ac:dyDescent="0.25">
      <c r="A336" s="87">
        <f t="shared" si="5"/>
        <v>336</v>
      </c>
      <c r="B336" s="21" t="s">
        <v>735</v>
      </c>
      <c r="D336" s="21" t="s">
        <v>736</v>
      </c>
      <c r="E336" s="21" t="s">
        <v>40</v>
      </c>
      <c r="F336" s="21" t="s">
        <v>96</v>
      </c>
      <c r="G336" s="21" t="s">
        <v>37</v>
      </c>
      <c r="H336" s="22">
        <v>2009</v>
      </c>
      <c r="I336" s="20">
        <v>44</v>
      </c>
      <c r="K336"/>
      <c r="L336"/>
      <c r="M336"/>
      <c r="N336"/>
      <c r="O336"/>
      <c r="P336"/>
      <c r="Q336"/>
    </row>
    <row r="337" spans="1:17" ht="15" customHeight="1" x14ac:dyDescent="0.25">
      <c r="A337" s="87">
        <f t="shared" si="5"/>
        <v>337</v>
      </c>
      <c r="B337" s="21" t="s">
        <v>737</v>
      </c>
      <c r="C337" s="21" t="s">
        <v>2348</v>
      </c>
      <c r="D337" s="21" t="s">
        <v>738</v>
      </c>
      <c r="E337" s="21" t="s">
        <v>739</v>
      </c>
      <c r="F337" s="21" t="s">
        <v>88</v>
      </c>
      <c r="G337" s="21" t="s">
        <v>24</v>
      </c>
      <c r="H337" s="22">
        <v>2004</v>
      </c>
      <c r="I337" s="20">
        <v>245.4</v>
      </c>
      <c r="K337"/>
      <c r="L337"/>
      <c r="M337"/>
      <c r="N337"/>
      <c r="O337"/>
      <c r="P337"/>
      <c r="Q337"/>
    </row>
    <row r="338" spans="1:17" ht="15" customHeight="1" x14ac:dyDescent="0.25">
      <c r="A338" s="87">
        <f t="shared" si="5"/>
        <v>338</v>
      </c>
      <c r="B338" s="21" t="s">
        <v>740</v>
      </c>
      <c r="C338" s="21" t="s">
        <v>2348</v>
      </c>
      <c r="D338" s="21" t="s">
        <v>741</v>
      </c>
      <c r="E338" s="21" t="s">
        <v>739</v>
      </c>
      <c r="F338" s="21" t="s">
        <v>88</v>
      </c>
      <c r="G338" s="21" t="s">
        <v>24</v>
      </c>
      <c r="H338" s="22">
        <v>2004</v>
      </c>
      <c r="I338" s="20">
        <v>245.4</v>
      </c>
      <c r="K338"/>
      <c r="L338"/>
      <c r="M338"/>
      <c r="N338"/>
      <c r="O338"/>
      <c r="P338"/>
      <c r="Q338"/>
    </row>
    <row r="339" spans="1:17" ht="15" customHeight="1" x14ac:dyDescent="0.25">
      <c r="A339" s="87">
        <f t="shared" si="5"/>
        <v>339</v>
      </c>
      <c r="B339" s="21" t="s">
        <v>742</v>
      </c>
      <c r="C339" s="21" t="s">
        <v>2348</v>
      </c>
      <c r="D339" s="21" t="s">
        <v>743</v>
      </c>
      <c r="E339" s="21" t="s">
        <v>739</v>
      </c>
      <c r="F339" s="21" t="s">
        <v>88</v>
      </c>
      <c r="G339" s="21" t="s">
        <v>24</v>
      </c>
      <c r="H339" s="22">
        <v>2004</v>
      </c>
      <c r="I339" s="20">
        <v>298</v>
      </c>
      <c r="K339"/>
      <c r="L339"/>
      <c r="M339"/>
      <c r="N339"/>
      <c r="O339"/>
      <c r="P339"/>
      <c r="Q339"/>
    </row>
    <row r="340" spans="1:17" ht="15" customHeight="1" x14ac:dyDescent="0.25">
      <c r="A340" s="87">
        <f t="shared" si="5"/>
        <v>340</v>
      </c>
      <c r="B340" s="21" t="s">
        <v>744</v>
      </c>
      <c r="C340" s="21" t="s">
        <v>2349</v>
      </c>
      <c r="D340" s="21" t="s">
        <v>745</v>
      </c>
      <c r="E340" s="21" t="s">
        <v>206</v>
      </c>
      <c r="F340" s="21" t="s">
        <v>88</v>
      </c>
      <c r="G340" s="21" t="s">
        <v>24</v>
      </c>
      <c r="H340" s="22">
        <v>2017</v>
      </c>
      <c r="I340" s="20">
        <v>330.8</v>
      </c>
      <c r="K340"/>
      <c r="L340"/>
      <c r="M340"/>
      <c r="N340"/>
      <c r="O340"/>
      <c r="P340"/>
      <c r="Q340"/>
    </row>
    <row r="341" spans="1:17" ht="15" customHeight="1" x14ac:dyDescent="0.25">
      <c r="A341" s="87">
        <f t="shared" si="5"/>
        <v>341</v>
      </c>
      <c r="B341" s="21" t="s">
        <v>746</v>
      </c>
      <c r="C341" s="21" t="s">
        <v>2349</v>
      </c>
      <c r="D341" s="21" t="s">
        <v>747</v>
      </c>
      <c r="E341" s="21" t="s">
        <v>206</v>
      </c>
      <c r="F341" s="21" t="s">
        <v>88</v>
      </c>
      <c r="G341" s="21" t="s">
        <v>24</v>
      </c>
      <c r="H341" s="22">
        <v>2017</v>
      </c>
      <c r="I341" s="20">
        <v>331.3</v>
      </c>
      <c r="K341"/>
      <c r="L341"/>
      <c r="M341"/>
      <c r="N341"/>
      <c r="O341"/>
      <c r="P341"/>
      <c r="Q341"/>
    </row>
    <row r="342" spans="1:17" ht="15" customHeight="1" x14ac:dyDescent="0.25">
      <c r="A342" s="87">
        <f t="shared" si="5"/>
        <v>342</v>
      </c>
      <c r="B342" s="21" t="s">
        <v>748</v>
      </c>
      <c r="C342" s="21" t="s">
        <v>2349</v>
      </c>
      <c r="D342" s="21" t="s">
        <v>749</v>
      </c>
      <c r="E342" s="21" t="s">
        <v>206</v>
      </c>
      <c r="F342" s="21" t="s">
        <v>88</v>
      </c>
      <c r="G342" s="21" t="s">
        <v>24</v>
      </c>
      <c r="H342" s="22">
        <v>2017</v>
      </c>
      <c r="I342" s="20">
        <v>470.8</v>
      </c>
      <c r="K342"/>
      <c r="L342"/>
      <c r="M342"/>
      <c r="N342"/>
      <c r="O342"/>
      <c r="P342"/>
      <c r="Q342"/>
    </row>
    <row r="343" spans="1:17" ht="15" customHeight="1" x14ac:dyDescent="0.25">
      <c r="A343" s="87">
        <f t="shared" si="5"/>
        <v>343</v>
      </c>
      <c r="B343" s="21" t="s">
        <v>750</v>
      </c>
      <c r="D343" s="21" t="s">
        <v>751</v>
      </c>
      <c r="E343" s="21" t="s">
        <v>206</v>
      </c>
      <c r="F343" s="21" t="s">
        <v>88</v>
      </c>
      <c r="G343" s="21" t="s">
        <v>24</v>
      </c>
      <c r="H343" s="22">
        <v>2002</v>
      </c>
      <c r="I343" s="20">
        <v>245.3</v>
      </c>
      <c r="K343"/>
      <c r="L343"/>
      <c r="M343"/>
      <c r="N343"/>
      <c r="O343"/>
      <c r="P343"/>
      <c r="Q343"/>
    </row>
    <row r="344" spans="1:17" ht="15" customHeight="1" x14ac:dyDescent="0.25">
      <c r="A344" s="87">
        <f t="shared" si="5"/>
        <v>344</v>
      </c>
      <c r="B344" s="21" t="s">
        <v>752</v>
      </c>
      <c r="D344" s="21" t="s">
        <v>753</v>
      </c>
      <c r="E344" s="21" t="s">
        <v>206</v>
      </c>
      <c r="F344" s="21" t="s">
        <v>88</v>
      </c>
      <c r="G344" s="21" t="s">
        <v>24</v>
      </c>
      <c r="H344" s="22">
        <v>2002</v>
      </c>
      <c r="I344" s="20">
        <v>245.3</v>
      </c>
      <c r="K344"/>
      <c r="L344"/>
      <c r="M344"/>
      <c r="N344"/>
      <c r="O344"/>
      <c r="P344"/>
      <c r="Q344"/>
    </row>
    <row r="345" spans="1:17" ht="15" customHeight="1" x14ac:dyDescent="0.25">
      <c r="A345" s="87">
        <f t="shared" si="5"/>
        <v>345</v>
      </c>
      <c r="B345" s="21" t="s">
        <v>754</v>
      </c>
      <c r="D345" s="21" t="s">
        <v>755</v>
      </c>
      <c r="E345" s="21" t="s">
        <v>206</v>
      </c>
      <c r="F345" s="21" t="s">
        <v>88</v>
      </c>
      <c r="G345" s="21" t="s">
        <v>24</v>
      </c>
      <c r="H345" s="22">
        <v>2002</v>
      </c>
      <c r="I345" s="20">
        <v>270</v>
      </c>
      <c r="K345"/>
      <c r="L345"/>
      <c r="M345"/>
      <c r="N345"/>
      <c r="O345"/>
      <c r="P345"/>
      <c r="Q345"/>
    </row>
    <row r="346" spans="1:17" ht="15" customHeight="1" x14ac:dyDescent="0.25">
      <c r="A346" s="87">
        <f t="shared" si="5"/>
        <v>346</v>
      </c>
      <c r="B346" s="21" t="s">
        <v>756</v>
      </c>
      <c r="D346" s="21" t="s">
        <v>757</v>
      </c>
      <c r="E346" s="21" t="s">
        <v>47</v>
      </c>
      <c r="F346" s="21" t="s">
        <v>758</v>
      </c>
      <c r="G346" s="21" t="s">
        <v>37</v>
      </c>
      <c r="H346" s="22">
        <v>2002</v>
      </c>
      <c r="I346" s="20">
        <v>9.8000000000000007</v>
      </c>
      <c r="K346"/>
      <c r="L346"/>
      <c r="M346"/>
      <c r="N346"/>
      <c r="O346"/>
      <c r="P346"/>
      <c r="Q346"/>
    </row>
    <row r="347" spans="1:17" ht="15" customHeight="1" x14ac:dyDescent="0.25">
      <c r="A347" s="87">
        <f t="shared" si="5"/>
        <v>347</v>
      </c>
      <c r="B347" s="21" t="s">
        <v>759</v>
      </c>
      <c r="D347" s="21" t="s">
        <v>760</v>
      </c>
      <c r="E347" s="21" t="s">
        <v>47</v>
      </c>
      <c r="F347" s="21" t="s">
        <v>758</v>
      </c>
      <c r="G347" s="21" t="s">
        <v>37</v>
      </c>
      <c r="H347" s="22">
        <v>2005</v>
      </c>
      <c r="I347" s="20">
        <v>9.6</v>
      </c>
      <c r="K347"/>
      <c r="L347"/>
      <c r="M347"/>
      <c r="N347"/>
      <c r="O347"/>
      <c r="P347"/>
      <c r="Q347"/>
    </row>
    <row r="348" spans="1:17" ht="15" customHeight="1" x14ac:dyDescent="0.25">
      <c r="A348" s="87">
        <f t="shared" si="5"/>
        <v>348</v>
      </c>
      <c r="B348" s="21" t="s">
        <v>761</v>
      </c>
      <c r="D348" s="21" t="s">
        <v>762</v>
      </c>
      <c r="E348" s="21" t="s">
        <v>227</v>
      </c>
      <c r="F348" s="21" t="s">
        <v>758</v>
      </c>
      <c r="G348" s="21" t="s">
        <v>24</v>
      </c>
      <c r="H348" s="22">
        <v>2011</v>
      </c>
      <c r="I348" s="20">
        <v>3.2</v>
      </c>
      <c r="K348"/>
      <c r="L348"/>
      <c r="M348"/>
      <c r="N348"/>
      <c r="O348"/>
      <c r="P348"/>
      <c r="Q348"/>
    </row>
    <row r="349" spans="1:17" ht="15" customHeight="1" x14ac:dyDescent="0.25">
      <c r="A349" s="87">
        <f t="shared" si="5"/>
        <v>349</v>
      </c>
      <c r="B349" s="21" t="s">
        <v>763</v>
      </c>
      <c r="D349" s="21" t="s">
        <v>764</v>
      </c>
      <c r="E349" s="21" t="s">
        <v>375</v>
      </c>
      <c r="F349" s="21" t="s">
        <v>758</v>
      </c>
      <c r="G349" s="21" t="s">
        <v>24</v>
      </c>
      <c r="H349" s="22">
        <v>2015</v>
      </c>
      <c r="I349" s="20">
        <v>4</v>
      </c>
      <c r="K349"/>
      <c r="L349"/>
      <c r="M349"/>
      <c r="N349"/>
      <c r="O349"/>
      <c r="P349"/>
      <c r="Q349"/>
    </row>
    <row r="350" spans="1:17" ht="15" customHeight="1" x14ac:dyDescent="0.25">
      <c r="A350" s="87">
        <f t="shared" si="5"/>
        <v>350</v>
      </c>
      <c r="B350" s="21" t="s">
        <v>765</v>
      </c>
      <c r="D350" s="21" t="s">
        <v>766</v>
      </c>
      <c r="E350" s="21" t="s">
        <v>47</v>
      </c>
      <c r="F350" s="21" t="s">
        <v>758</v>
      </c>
      <c r="G350" s="21" t="s">
        <v>37</v>
      </c>
      <c r="H350" s="22">
        <v>2013</v>
      </c>
      <c r="I350" s="20">
        <v>4.2</v>
      </c>
      <c r="K350"/>
      <c r="L350"/>
      <c r="M350"/>
      <c r="N350"/>
      <c r="O350"/>
      <c r="P350"/>
      <c r="Q350"/>
    </row>
    <row r="351" spans="1:17" ht="15" customHeight="1" x14ac:dyDescent="0.25">
      <c r="A351" s="87">
        <f t="shared" si="5"/>
        <v>351</v>
      </c>
      <c r="B351" s="21" t="s">
        <v>767</v>
      </c>
      <c r="D351" s="21" t="s">
        <v>768</v>
      </c>
      <c r="E351" s="21" t="s">
        <v>195</v>
      </c>
      <c r="F351" s="21" t="s">
        <v>758</v>
      </c>
      <c r="G351" s="21" t="s">
        <v>37</v>
      </c>
      <c r="H351" s="22">
        <v>2007</v>
      </c>
      <c r="I351" s="20">
        <v>6.4</v>
      </c>
      <c r="K351"/>
      <c r="L351"/>
      <c r="M351"/>
      <c r="N351"/>
      <c r="O351"/>
      <c r="P351"/>
      <c r="Q351"/>
    </row>
    <row r="352" spans="1:17" ht="15" customHeight="1" x14ac:dyDescent="0.25">
      <c r="A352" s="87">
        <f t="shared" si="5"/>
        <v>352</v>
      </c>
      <c r="B352" s="21" t="s">
        <v>769</v>
      </c>
      <c r="D352" s="21" t="s">
        <v>770</v>
      </c>
      <c r="E352" s="21" t="s">
        <v>227</v>
      </c>
      <c r="F352" s="21" t="s">
        <v>758</v>
      </c>
      <c r="G352" s="21" t="s">
        <v>24</v>
      </c>
      <c r="H352" s="22">
        <v>1988</v>
      </c>
      <c r="I352" s="20">
        <v>6.2</v>
      </c>
      <c r="K352"/>
      <c r="L352"/>
      <c r="M352"/>
      <c r="N352"/>
      <c r="O352"/>
      <c r="P352"/>
      <c r="Q352"/>
    </row>
    <row r="353" spans="1:17" ht="15" customHeight="1" x14ac:dyDescent="0.25">
      <c r="A353" s="87">
        <f t="shared" si="5"/>
        <v>353</v>
      </c>
      <c r="B353" s="21" t="s">
        <v>771</v>
      </c>
      <c r="D353" s="21" t="s">
        <v>772</v>
      </c>
      <c r="E353" s="21" t="s">
        <v>227</v>
      </c>
      <c r="F353" s="21" t="s">
        <v>758</v>
      </c>
      <c r="G353" s="21" t="s">
        <v>24</v>
      </c>
      <c r="H353" s="22">
        <v>2009</v>
      </c>
      <c r="I353" s="20">
        <v>6.4</v>
      </c>
      <c r="K353"/>
      <c r="L353"/>
      <c r="M353"/>
      <c r="N353"/>
      <c r="O353"/>
      <c r="P353"/>
      <c r="Q353"/>
    </row>
    <row r="354" spans="1:17" ht="15" customHeight="1" x14ac:dyDescent="0.25">
      <c r="A354" s="87">
        <f t="shared" si="5"/>
        <v>354</v>
      </c>
      <c r="B354" s="21" t="s">
        <v>773</v>
      </c>
      <c r="D354" s="21" t="s">
        <v>774</v>
      </c>
      <c r="E354" s="21" t="s">
        <v>775</v>
      </c>
      <c r="F354" s="21" t="s">
        <v>758</v>
      </c>
      <c r="G354" s="21" t="s">
        <v>37</v>
      </c>
      <c r="H354" s="22">
        <v>2011</v>
      </c>
      <c r="I354" s="20">
        <v>3.2</v>
      </c>
      <c r="K354"/>
      <c r="L354"/>
      <c r="M354"/>
      <c r="N354"/>
      <c r="O354"/>
      <c r="P354"/>
      <c r="Q354"/>
    </row>
    <row r="355" spans="1:17" ht="15" customHeight="1" x14ac:dyDescent="0.25">
      <c r="A355" s="87">
        <f t="shared" si="5"/>
        <v>355</v>
      </c>
      <c r="B355" s="21" t="s">
        <v>776</v>
      </c>
      <c r="D355" s="21" t="s">
        <v>777</v>
      </c>
      <c r="E355" s="21" t="s">
        <v>778</v>
      </c>
      <c r="F355" s="21" t="s">
        <v>758</v>
      </c>
      <c r="G355" s="21" t="s">
        <v>24</v>
      </c>
      <c r="H355" s="22">
        <v>2010</v>
      </c>
      <c r="I355" s="20">
        <v>4.8</v>
      </c>
      <c r="K355"/>
      <c r="L355"/>
      <c r="M355"/>
      <c r="N355"/>
      <c r="O355"/>
      <c r="P355"/>
      <c r="Q355"/>
    </row>
    <row r="356" spans="1:17" s="19" customFormat="1" ht="15" customHeight="1" x14ac:dyDescent="0.25">
      <c r="A356" s="87">
        <f t="shared" si="5"/>
        <v>356</v>
      </c>
      <c r="B356" s="89" t="s">
        <v>779</v>
      </c>
      <c r="C356" s="21"/>
      <c r="D356" s="89"/>
      <c r="E356" s="89"/>
      <c r="F356" s="89"/>
      <c r="G356" s="89"/>
      <c r="H356" s="90"/>
      <c r="I356" s="91">
        <f>SUM(I4:I355)</f>
        <v>65207.6</v>
      </c>
      <c r="J356"/>
      <c r="K356"/>
      <c r="L356"/>
      <c r="M356"/>
      <c r="N356"/>
      <c r="O356"/>
      <c r="P356"/>
      <c r="Q356"/>
    </row>
    <row r="357" spans="1:17" ht="15" customHeight="1" x14ac:dyDescent="0.25">
      <c r="A357" s="87">
        <f t="shared" si="5"/>
        <v>357</v>
      </c>
      <c r="B357" s="89"/>
      <c r="D357" s="89"/>
      <c r="E357" s="89"/>
      <c r="F357" s="89"/>
      <c r="G357" s="89"/>
      <c r="H357" s="90"/>
      <c r="I357" s="91"/>
      <c r="K357"/>
      <c r="L357"/>
      <c r="M357"/>
      <c r="N357"/>
      <c r="O357"/>
      <c r="P357"/>
      <c r="Q357"/>
    </row>
    <row r="358" spans="1:17" s="19" customFormat="1" ht="15" customHeight="1" x14ac:dyDescent="0.25">
      <c r="A358" s="87">
        <f t="shared" si="5"/>
        <v>358</v>
      </c>
      <c r="B358" s="89" t="s">
        <v>780</v>
      </c>
      <c r="C358" s="21"/>
      <c r="D358" s="89"/>
      <c r="E358" s="89"/>
      <c r="F358" s="89"/>
      <c r="G358" s="89"/>
      <c r="H358" s="90"/>
      <c r="I358" s="91"/>
      <c r="J358"/>
      <c r="K358"/>
      <c r="L358"/>
      <c r="M358"/>
      <c r="N358"/>
      <c r="O358"/>
      <c r="P358"/>
      <c r="Q358"/>
    </row>
    <row r="359" spans="1:17" ht="15" customHeight="1" x14ac:dyDescent="0.25">
      <c r="A359" s="87">
        <f t="shared" si="5"/>
        <v>359</v>
      </c>
      <c r="B359" s="21" t="s">
        <v>781</v>
      </c>
      <c r="D359" s="21" t="s">
        <v>782</v>
      </c>
      <c r="E359" s="21" t="s">
        <v>783</v>
      </c>
      <c r="F359" s="21" t="s">
        <v>784</v>
      </c>
      <c r="G359" s="21" t="s">
        <v>134</v>
      </c>
      <c r="H359" s="22">
        <v>1983</v>
      </c>
      <c r="I359" s="20">
        <v>37.9</v>
      </c>
      <c r="K359"/>
      <c r="L359"/>
      <c r="M359"/>
      <c r="N359"/>
      <c r="O359"/>
      <c r="P359"/>
      <c r="Q359"/>
    </row>
    <row r="360" spans="1:17" s="19" customFormat="1" ht="15" customHeight="1" x14ac:dyDescent="0.25">
      <c r="A360" s="87">
        <f t="shared" si="5"/>
        <v>360</v>
      </c>
      <c r="B360" s="21" t="s">
        <v>785</v>
      </c>
      <c r="C360" s="21"/>
      <c r="D360" s="21" t="s">
        <v>786</v>
      </c>
      <c r="E360" s="21" t="s">
        <v>783</v>
      </c>
      <c r="F360" s="21" t="s">
        <v>784</v>
      </c>
      <c r="G360" s="21" t="s">
        <v>134</v>
      </c>
      <c r="H360" s="22">
        <v>1983</v>
      </c>
      <c r="I360" s="20">
        <v>37.9</v>
      </c>
      <c r="J360"/>
      <c r="K360"/>
      <c r="L360"/>
      <c r="M360"/>
      <c r="N360"/>
      <c r="O360"/>
      <c r="P360"/>
      <c r="Q360"/>
    </row>
    <row r="361" spans="1:17" s="19" customFormat="1" ht="15" customHeight="1" x14ac:dyDescent="0.25">
      <c r="A361" s="87">
        <f t="shared" si="5"/>
        <v>361</v>
      </c>
      <c r="B361" s="21" t="s">
        <v>787</v>
      </c>
      <c r="C361" s="21"/>
      <c r="D361" s="21" t="s">
        <v>788</v>
      </c>
      <c r="E361" s="21" t="s">
        <v>195</v>
      </c>
      <c r="F361" s="21" t="s">
        <v>784</v>
      </c>
      <c r="G361" s="21" t="s">
        <v>37</v>
      </c>
      <c r="H361" s="22">
        <v>1940</v>
      </c>
      <c r="I361" s="20">
        <v>8</v>
      </c>
      <c r="J361"/>
      <c r="K361"/>
      <c r="L361"/>
      <c r="M361"/>
      <c r="N361"/>
      <c r="O361"/>
      <c r="P361"/>
      <c r="Q361"/>
    </row>
    <row r="362" spans="1:17" s="19" customFormat="1" ht="15" customHeight="1" x14ac:dyDescent="0.25">
      <c r="A362" s="87">
        <f t="shared" si="5"/>
        <v>362</v>
      </c>
      <c r="B362" s="21" t="s">
        <v>789</v>
      </c>
      <c r="C362" s="21"/>
      <c r="D362" s="21" t="s">
        <v>790</v>
      </c>
      <c r="E362" s="21" t="s">
        <v>195</v>
      </c>
      <c r="F362" s="21" t="s">
        <v>784</v>
      </c>
      <c r="G362" s="21" t="s">
        <v>37</v>
      </c>
      <c r="H362" s="22">
        <v>1940</v>
      </c>
      <c r="I362" s="20">
        <v>9</v>
      </c>
      <c r="J362"/>
      <c r="K362"/>
      <c r="L362"/>
      <c r="M362"/>
      <c r="N362"/>
      <c r="O362"/>
      <c r="P362"/>
      <c r="Q362"/>
    </row>
    <row r="363" spans="1:17" ht="15" customHeight="1" x14ac:dyDescent="0.25">
      <c r="A363" s="87">
        <f t="shared" si="5"/>
        <v>363</v>
      </c>
      <c r="B363" s="21" t="s">
        <v>791</v>
      </c>
      <c r="D363" s="21" t="s">
        <v>792</v>
      </c>
      <c r="E363" s="21" t="s">
        <v>259</v>
      </c>
      <c r="F363" s="21" t="s">
        <v>784</v>
      </c>
      <c r="G363" s="21" t="s">
        <v>37</v>
      </c>
      <c r="H363" s="22">
        <v>1938</v>
      </c>
      <c r="I363" s="20">
        <v>16</v>
      </c>
      <c r="K363"/>
      <c r="L363"/>
      <c r="M363"/>
      <c r="N363"/>
      <c r="O363"/>
      <c r="P363"/>
      <c r="Q363"/>
    </row>
    <row r="364" spans="1:17" ht="15" customHeight="1" x14ac:dyDescent="0.25">
      <c r="A364" s="87">
        <f t="shared" si="5"/>
        <v>364</v>
      </c>
      <c r="B364" s="21" t="s">
        <v>793</v>
      </c>
      <c r="D364" s="21" t="s">
        <v>794</v>
      </c>
      <c r="E364" s="21" t="s">
        <v>259</v>
      </c>
      <c r="F364" s="21" t="s">
        <v>784</v>
      </c>
      <c r="G364" s="21" t="s">
        <v>37</v>
      </c>
      <c r="H364" s="22">
        <v>1938</v>
      </c>
      <c r="I364" s="20">
        <v>16</v>
      </c>
      <c r="K364"/>
      <c r="L364"/>
      <c r="M364"/>
      <c r="N364"/>
      <c r="O364"/>
      <c r="P364"/>
      <c r="Q364"/>
    </row>
    <row r="365" spans="1:17" ht="15" customHeight="1" x14ac:dyDescent="0.25">
      <c r="A365" s="87">
        <f t="shared" si="5"/>
        <v>365</v>
      </c>
      <c r="B365" s="21" t="s">
        <v>795</v>
      </c>
      <c r="D365" s="21" t="s">
        <v>796</v>
      </c>
      <c r="E365" s="21" t="s">
        <v>259</v>
      </c>
      <c r="F365" s="21" t="s">
        <v>784</v>
      </c>
      <c r="G365" s="21" t="s">
        <v>37</v>
      </c>
      <c r="H365" s="22">
        <v>1950</v>
      </c>
      <c r="I365" s="20">
        <v>17</v>
      </c>
      <c r="K365"/>
      <c r="L365"/>
      <c r="M365"/>
      <c r="N365"/>
      <c r="O365"/>
      <c r="P365"/>
      <c r="Q365"/>
    </row>
    <row r="366" spans="1:17" ht="15" customHeight="1" x14ac:dyDescent="0.25">
      <c r="A366" s="87">
        <f t="shared" si="5"/>
        <v>366</v>
      </c>
      <c r="B366" s="21" t="s">
        <v>797</v>
      </c>
      <c r="D366" s="21" t="s">
        <v>798</v>
      </c>
      <c r="E366" s="21" t="s">
        <v>471</v>
      </c>
      <c r="F366" s="21" t="s">
        <v>784</v>
      </c>
      <c r="G366" s="21" t="s">
        <v>24</v>
      </c>
      <c r="H366" s="22">
        <v>1944</v>
      </c>
      <c r="I366" s="20">
        <v>49.5</v>
      </c>
      <c r="K366"/>
      <c r="L366"/>
      <c r="M366"/>
      <c r="N366"/>
      <c r="O366"/>
      <c r="P366"/>
      <c r="Q366"/>
    </row>
    <row r="367" spans="1:17" ht="15" customHeight="1" x14ac:dyDescent="0.25">
      <c r="A367" s="87">
        <f t="shared" si="5"/>
        <v>367</v>
      </c>
      <c r="B367" s="21" t="s">
        <v>799</v>
      </c>
      <c r="D367" s="21" t="s">
        <v>800</v>
      </c>
      <c r="E367" s="21" t="s">
        <v>471</v>
      </c>
      <c r="F367" s="21" t="s">
        <v>784</v>
      </c>
      <c r="G367" s="21" t="s">
        <v>24</v>
      </c>
      <c r="H367" s="22">
        <v>1948</v>
      </c>
      <c r="I367" s="20">
        <v>49.5</v>
      </c>
      <c r="K367"/>
      <c r="L367"/>
      <c r="M367"/>
      <c r="N367"/>
      <c r="O367"/>
      <c r="P367"/>
      <c r="Q367"/>
    </row>
    <row r="368" spans="1:17" ht="15" customHeight="1" x14ac:dyDescent="0.25">
      <c r="A368" s="87">
        <f t="shared" si="5"/>
        <v>368</v>
      </c>
      <c r="B368" s="21" t="s">
        <v>801</v>
      </c>
      <c r="D368" s="21" t="s">
        <v>802</v>
      </c>
      <c r="E368" s="21" t="s">
        <v>803</v>
      </c>
      <c r="F368" s="21" t="s">
        <v>784</v>
      </c>
      <c r="G368" s="21" t="s">
        <v>37</v>
      </c>
      <c r="H368" s="22">
        <v>2005</v>
      </c>
      <c r="I368" s="20">
        <v>9.6</v>
      </c>
      <c r="K368"/>
      <c r="L368"/>
      <c r="M368"/>
      <c r="N368"/>
      <c r="O368"/>
      <c r="P368"/>
      <c r="Q368"/>
    </row>
    <row r="369" spans="1:17" ht="15" customHeight="1" x14ac:dyDescent="0.25">
      <c r="A369" s="87">
        <f t="shared" si="5"/>
        <v>369</v>
      </c>
      <c r="B369" s="21" t="s">
        <v>804</v>
      </c>
      <c r="D369" s="21" t="s">
        <v>805</v>
      </c>
      <c r="E369" s="21" t="s">
        <v>806</v>
      </c>
      <c r="F369" s="21" t="s">
        <v>784</v>
      </c>
      <c r="G369" s="21" t="s">
        <v>37</v>
      </c>
      <c r="H369" s="22">
        <v>1954</v>
      </c>
      <c r="I369" s="20">
        <v>12</v>
      </c>
      <c r="K369"/>
      <c r="L369"/>
      <c r="M369"/>
      <c r="N369"/>
      <c r="O369"/>
      <c r="P369"/>
      <c r="Q369"/>
    </row>
    <row r="370" spans="1:17" ht="15" customHeight="1" x14ac:dyDescent="0.25">
      <c r="A370" s="87">
        <f t="shared" si="5"/>
        <v>370</v>
      </c>
      <c r="B370" s="21" t="s">
        <v>807</v>
      </c>
      <c r="D370" s="21" t="s">
        <v>808</v>
      </c>
      <c r="E370" s="21" t="s">
        <v>806</v>
      </c>
      <c r="F370" s="21" t="s">
        <v>784</v>
      </c>
      <c r="G370" s="21" t="s">
        <v>37</v>
      </c>
      <c r="H370" s="22">
        <v>1954</v>
      </c>
      <c r="I370" s="20">
        <v>12</v>
      </c>
      <c r="K370"/>
      <c r="L370"/>
      <c r="M370"/>
      <c r="N370"/>
      <c r="O370"/>
      <c r="P370"/>
      <c r="Q370"/>
    </row>
    <row r="371" spans="1:17" ht="15" customHeight="1" x14ac:dyDescent="0.25">
      <c r="A371" s="87">
        <f t="shared" si="5"/>
        <v>371</v>
      </c>
      <c r="B371" s="21" t="s">
        <v>809</v>
      </c>
      <c r="D371" s="21" t="s">
        <v>810</v>
      </c>
      <c r="E371" s="21" t="s">
        <v>806</v>
      </c>
      <c r="F371" s="21" t="s">
        <v>784</v>
      </c>
      <c r="G371" s="21" t="s">
        <v>37</v>
      </c>
      <c r="H371" s="22">
        <v>1954</v>
      </c>
      <c r="I371" s="20">
        <v>12</v>
      </c>
      <c r="K371"/>
      <c r="L371"/>
      <c r="M371"/>
      <c r="N371"/>
      <c r="O371"/>
      <c r="P371"/>
      <c r="Q371"/>
    </row>
    <row r="372" spans="1:17" ht="15" customHeight="1" x14ac:dyDescent="0.25">
      <c r="A372" s="87">
        <f t="shared" si="5"/>
        <v>372</v>
      </c>
      <c r="B372" s="21" t="s">
        <v>811</v>
      </c>
      <c r="D372" s="21" t="s">
        <v>812</v>
      </c>
      <c r="E372" s="21" t="s">
        <v>813</v>
      </c>
      <c r="F372" s="21" t="s">
        <v>784</v>
      </c>
      <c r="G372" s="21" t="s">
        <v>37</v>
      </c>
      <c r="H372" s="22">
        <v>1951</v>
      </c>
      <c r="I372" s="20">
        <v>29</v>
      </c>
      <c r="K372"/>
      <c r="L372"/>
      <c r="M372"/>
      <c r="N372"/>
      <c r="O372"/>
      <c r="P372"/>
      <c r="Q372"/>
    </row>
    <row r="373" spans="1:17" ht="15" customHeight="1" x14ac:dyDescent="0.25">
      <c r="A373" s="87">
        <f t="shared" si="5"/>
        <v>373</v>
      </c>
      <c r="B373" s="21" t="s">
        <v>814</v>
      </c>
      <c r="D373" s="21" t="s">
        <v>815</v>
      </c>
      <c r="E373" s="21" t="s">
        <v>813</v>
      </c>
      <c r="F373" s="21" t="s">
        <v>784</v>
      </c>
      <c r="G373" s="21" t="s">
        <v>37</v>
      </c>
      <c r="H373" s="22">
        <v>1951</v>
      </c>
      <c r="I373" s="20">
        <v>29</v>
      </c>
      <c r="K373"/>
      <c r="L373"/>
      <c r="M373"/>
      <c r="N373"/>
      <c r="O373"/>
      <c r="P373"/>
      <c r="Q373"/>
    </row>
    <row r="374" spans="1:17" ht="15" customHeight="1" x14ac:dyDescent="0.25">
      <c r="A374" s="87">
        <f t="shared" si="5"/>
        <v>374</v>
      </c>
      <c r="B374" s="21" t="s">
        <v>816</v>
      </c>
      <c r="D374" s="21" t="s">
        <v>817</v>
      </c>
      <c r="E374" s="21" t="s">
        <v>775</v>
      </c>
      <c r="F374" s="21" t="s">
        <v>784</v>
      </c>
      <c r="G374" s="21" t="s">
        <v>37</v>
      </c>
      <c r="H374" s="22">
        <v>1989</v>
      </c>
      <c r="I374" s="20">
        <v>6</v>
      </c>
      <c r="K374"/>
      <c r="L374"/>
      <c r="M374"/>
      <c r="N374"/>
      <c r="O374"/>
      <c r="P374"/>
      <c r="Q374"/>
    </row>
    <row r="375" spans="1:17" ht="15" customHeight="1" x14ac:dyDescent="0.25">
      <c r="A375" s="87">
        <f t="shared" si="5"/>
        <v>375</v>
      </c>
      <c r="B375" s="21" t="s">
        <v>818</v>
      </c>
      <c r="D375" s="21" t="s">
        <v>819</v>
      </c>
      <c r="E375" s="21" t="s">
        <v>259</v>
      </c>
      <c r="F375" s="21" t="s">
        <v>784</v>
      </c>
      <c r="G375" s="21" t="s">
        <v>37</v>
      </c>
      <c r="H375" s="22">
        <v>1938</v>
      </c>
      <c r="I375" s="20">
        <v>14</v>
      </c>
      <c r="K375"/>
      <c r="L375"/>
      <c r="M375"/>
      <c r="N375"/>
      <c r="O375"/>
      <c r="P375"/>
      <c r="Q375"/>
    </row>
    <row r="376" spans="1:17" ht="15" customHeight="1" x14ac:dyDescent="0.25">
      <c r="A376" s="87">
        <f t="shared" si="5"/>
        <v>376</v>
      </c>
      <c r="B376" s="21" t="s">
        <v>820</v>
      </c>
      <c r="D376" s="21" t="s">
        <v>821</v>
      </c>
      <c r="E376" s="21" t="s">
        <v>813</v>
      </c>
      <c r="F376" s="21" t="s">
        <v>784</v>
      </c>
      <c r="G376" s="21" t="s">
        <v>37</v>
      </c>
      <c r="H376" s="22">
        <v>1951</v>
      </c>
      <c r="I376" s="20">
        <v>21</v>
      </c>
      <c r="K376"/>
      <c r="L376"/>
      <c r="M376"/>
      <c r="N376"/>
      <c r="O376"/>
      <c r="P376"/>
      <c r="Q376"/>
    </row>
    <row r="377" spans="1:17" ht="15" customHeight="1" x14ac:dyDescent="0.25">
      <c r="A377" s="87">
        <f t="shared" si="5"/>
        <v>377</v>
      </c>
      <c r="B377" s="21" t="s">
        <v>822</v>
      </c>
      <c r="D377" s="21" t="s">
        <v>823</v>
      </c>
      <c r="E377" s="21" t="s">
        <v>813</v>
      </c>
      <c r="F377" s="21" t="s">
        <v>784</v>
      </c>
      <c r="G377" s="21" t="s">
        <v>37</v>
      </c>
      <c r="H377" s="22">
        <v>1951</v>
      </c>
      <c r="I377" s="20">
        <v>20</v>
      </c>
      <c r="K377"/>
      <c r="L377"/>
      <c r="M377"/>
      <c r="N377"/>
      <c r="O377"/>
      <c r="P377"/>
      <c r="Q377"/>
    </row>
    <row r="378" spans="1:17" ht="15" customHeight="1" x14ac:dyDescent="0.25">
      <c r="A378" s="87">
        <f t="shared" si="5"/>
        <v>378</v>
      </c>
      <c r="B378" s="21" t="s">
        <v>824</v>
      </c>
      <c r="D378" s="21" t="s">
        <v>825</v>
      </c>
      <c r="E378" s="21" t="s">
        <v>195</v>
      </c>
      <c r="F378" s="21" t="s">
        <v>784</v>
      </c>
      <c r="G378" s="21" t="s">
        <v>37</v>
      </c>
      <c r="H378" s="22">
        <v>1941</v>
      </c>
      <c r="I378" s="20">
        <v>34</v>
      </c>
      <c r="K378"/>
      <c r="L378"/>
      <c r="M378"/>
      <c r="N378"/>
      <c r="O378"/>
      <c r="P378"/>
      <c r="Q378"/>
    </row>
    <row r="379" spans="1:17" ht="15" customHeight="1" x14ac:dyDescent="0.25">
      <c r="A379" s="87">
        <f t="shared" si="5"/>
        <v>379</v>
      </c>
      <c r="B379" s="21" t="s">
        <v>826</v>
      </c>
      <c r="D379" s="21" t="s">
        <v>827</v>
      </c>
      <c r="E379" s="21" t="s">
        <v>195</v>
      </c>
      <c r="F379" s="21" t="s">
        <v>784</v>
      </c>
      <c r="G379" s="21" t="s">
        <v>37</v>
      </c>
      <c r="H379" s="22">
        <v>1941</v>
      </c>
      <c r="I379" s="20">
        <v>36</v>
      </c>
      <c r="K379"/>
      <c r="L379"/>
      <c r="M379"/>
      <c r="N379"/>
      <c r="O379"/>
      <c r="P379"/>
      <c r="Q379"/>
    </row>
    <row r="380" spans="1:17" ht="15" customHeight="1" x14ac:dyDescent="0.25">
      <c r="A380" s="87">
        <f t="shared" si="5"/>
        <v>380</v>
      </c>
      <c r="B380" s="21" t="s">
        <v>828</v>
      </c>
      <c r="D380" s="21" t="s">
        <v>829</v>
      </c>
      <c r="E380" s="21" t="s">
        <v>195</v>
      </c>
      <c r="F380" s="21" t="s">
        <v>784</v>
      </c>
      <c r="G380" s="21" t="s">
        <v>37</v>
      </c>
      <c r="H380" s="22">
        <v>1941</v>
      </c>
      <c r="I380" s="20">
        <v>36</v>
      </c>
      <c r="K380"/>
      <c r="L380"/>
      <c r="M380"/>
      <c r="N380"/>
      <c r="O380"/>
      <c r="P380"/>
      <c r="Q380"/>
    </row>
    <row r="381" spans="1:17" s="19" customFormat="1" ht="15" customHeight="1" x14ac:dyDescent="0.25">
      <c r="A381" s="87">
        <f t="shared" si="5"/>
        <v>381</v>
      </c>
      <c r="B381" s="21" t="s">
        <v>830</v>
      </c>
      <c r="C381" s="21"/>
      <c r="D381" s="21" t="s">
        <v>831</v>
      </c>
      <c r="E381" s="21" t="s">
        <v>116</v>
      </c>
      <c r="F381" s="21" t="s">
        <v>784</v>
      </c>
      <c r="G381" s="21" t="s">
        <v>24</v>
      </c>
      <c r="H381" s="22">
        <v>1953</v>
      </c>
      <c r="I381" s="20">
        <v>22</v>
      </c>
      <c r="J381"/>
      <c r="K381"/>
      <c r="L381"/>
      <c r="M381"/>
      <c r="N381"/>
      <c r="O381"/>
      <c r="P381"/>
      <c r="Q381"/>
    </row>
    <row r="382" spans="1:17" ht="15" customHeight="1" x14ac:dyDescent="0.25">
      <c r="A382" s="87">
        <f t="shared" si="5"/>
        <v>382</v>
      </c>
      <c r="B382" s="21" t="s">
        <v>832</v>
      </c>
      <c r="D382" s="21" t="s">
        <v>833</v>
      </c>
      <c r="E382" s="21" t="s">
        <v>116</v>
      </c>
      <c r="F382" s="21" t="s">
        <v>784</v>
      </c>
      <c r="G382" s="21" t="s">
        <v>24</v>
      </c>
      <c r="H382" s="22">
        <v>1953</v>
      </c>
      <c r="I382" s="20">
        <v>22</v>
      </c>
      <c r="K382"/>
      <c r="L382"/>
      <c r="M382"/>
      <c r="N382"/>
      <c r="O382"/>
      <c r="P382"/>
      <c r="Q382"/>
    </row>
    <row r="383" spans="1:17" ht="15" customHeight="1" x14ac:dyDescent="0.25">
      <c r="A383" s="87">
        <f t="shared" si="5"/>
        <v>383</v>
      </c>
      <c r="B383" s="89" t="s">
        <v>834</v>
      </c>
      <c r="D383" s="89"/>
      <c r="E383" s="89"/>
      <c r="F383" s="89"/>
      <c r="G383" s="89"/>
      <c r="H383" s="90"/>
      <c r="I383" s="91">
        <f t="shared" ref="I383" si="6">SUM(I359:I382)</f>
        <v>555.4</v>
      </c>
      <c r="K383"/>
      <c r="L383"/>
      <c r="M383"/>
      <c r="N383"/>
      <c r="O383"/>
      <c r="P383"/>
      <c r="Q383"/>
    </row>
    <row r="384" spans="1:17" ht="15" customHeight="1" x14ac:dyDescent="0.25">
      <c r="A384" s="87">
        <f t="shared" si="5"/>
        <v>384</v>
      </c>
      <c r="B384" s="21" t="s">
        <v>835</v>
      </c>
      <c r="D384" s="21" t="s">
        <v>836</v>
      </c>
      <c r="I384" s="20">
        <v>414.17904847198059</v>
      </c>
      <c r="K384"/>
      <c r="L384"/>
      <c r="M384"/>
      <c r="N384"/>
      <c r="O384"/>
      <c r="P384"/>
      <c r="Q384"/>
    </row>
    <row r="385" spans="1:17" s="19" customFormat="1" ht="15" customHeight="1" x14ac:dyDescent="0.25">
      <c r="A385" s="87">
        <f t="shared" si="5"/>
        <v>385</v>
      </c>
      <c r="B385" s="89"/>
      <c r="C385" s="21"/>
      <c r="D385" s="89"/>
      <c r="E385" s="89"/>
      <c r="F385" s="89"/>
      <c r="G385" s="89"/>
      <c r="H385" s="90"/>
      <c r="I385" s="91"/>
      <c r="J385"/>
      <c r="K385"/>
      <c r="L385"/>
      <c r="M385"/>
      <c r="N385"/>
      <c r="O385"/>
      <c r="P385"/>
      <c r="Q385"/>
    </row>
    <row r="386" spans="1:17" ht="15" customHeight="1" x14ac:dyDescent="0.25">
      <c r="A386" s="87">
        <f t="shared" si="5"/>
        <v>386</v>
      </c>
      <c r="B386" s="21" t="s">
        <v>837</v>
      </c>
      <c r="K386"/>
      <c r="L386"/>
      <c r="M386"/>
      <c r="N386"/>
      <c r="O386"/>
      <c r="P386"/>
      <c r="Q386"/>
    </row>
    <row r="387" spans="1:17" s="19" customFormat="1" ht="15" customHeight="1" x14ac:dyDescent="0.25">
      <c r="A387" s="87">
        <f t="shared" si="5"/>
        <v>387</v>
      </c>
      <c r="B387" s="21" t="s">
        <v>838</v>
      </c>
      <c r="C387" s="21"/>
      <c r="D387" s="21" t="s">
        <v>839</v>
      </c>
      <c r="E387" s="21" t="s">
        <v>334</v>
      </c>
      <c r="F387" s="21" t="s">
        <v>784</v>
      </c>
      <c r="G387" s="21" t="s">
        <v>24</v>
      </c>
      <c r="H387" s="22">
        <v>2014</v>
      </c>
      <c r="I387" s="20">
        <v>1.4</v>
      </c>
      <c r="J387"/>
      <c r="K387"/>
      <c r="L387"/>
      <c r="M387"/>
      <c r="N387"/>
      <c r="O387"/>
      <c r="P387"/>
      <c r="Q387"/>
    </row>
    <row r="388" spans="1:17" ht="15" customHeight="1" x14ac:dyDescent="0.25">
      <c r="A388" s="87">
        <f t="shared" si="5"/>
        <v>388</v>
      </c>
      <c r="B388" s="21" t="s">
        <v>840</v>
      </c>
      <c r="D388" s="21" t="s">
        <v>841</v>
      </c>
      <c r="E388" s="21" t="s">
        <v>842</v>
      </c>
      <c r="F388" s="21" t="s">
        <v>784</v>
      </c>
      <c r="G388" s="21" t="s">
        <v>37</v>
      </c>
      <c r="H388" s="22">
        <v>1931</v>
      </c>
      <c r="I388" s="20">
        <v>4.8</v>
      </c>
      <c r="K388"/>
      <c r="L388"/>
      <c r="M388"/>
      <c r="N388"/>
      <c r="O388"/>
      <c r="P388"/>
      <c r="Q388"/>
    </row>
    <row r="389" spans="1:17" s="19" customFormat="1" ht="15" customHeight="1" x14ac:dyDescent="0.25">
      <c r="A389" s="87">
        <f t="shared" si="5"/>
        <v>389</v>
      </c>
      <c r="B389" s="21" t="s">
        <v>843</v>
      </c>
      <c r="C389" s="21"/>
      <c r="D389" s="21" t="s">
        <v>844</v>
      </c>
      <c r="E389" s="21" t="s">
        <v>321</v>
      </c>
      <c r="F389" s="21" t="s">
        <v>784</v>
      </c>
      <c r="G389" s="21" t="s">
        <v>37</v>
      </c>
      <c r="H389" s="22">
        <v>1928</v>
      </c>
      <c r="I389" s="20">
        <v>7.7</v>
      </c>
      <c r="J389"/>
      <c r="K389"/>
      <c r="L389"/>
      <c r="M389"/>
      <c r="N389"/>
      <c r="O389"/>
      <c r="P389"/>
      <c r="Q389"/>
    </row>
    <row r="390" spans="1:17" s="19" customFormat="1" ht="15" customHeight="1" x14ac:dyDescent="0.25">
      <c r="A390" s="87">
        <f t="shared" ref="A390:A453" si="7">A389+1</f>
        <v>390</v>
      </c>
      <c r="B390" s="21" t="s">
        <v>845</v>
      </c>
      <c r="C390" s="21"/>
      <c r="D390" s="21" t="s">
        <v>846</v>
      </c>
      <c r="E390" s="21" t="s">
        <v>321</v>
      </c>
      <c r="F390" s="21" t="s">
        <v>784</v>
      </c>
      <c r="G390" s="21" t="s">
        <v>37</v>
      </c>
      <c r="H390" s="22">
        <v>1928</v>
      </c>
      <c r="I390" s="20">
        <v>3.6</v>
      </c>
      <c r="J390"/>
      <c r="K390"/>
      <c r="L390"/>
      <c r="M390"/>
      <c r="N390"/>
      <c r="O390"/>
      <c r="P390"/>
      <c r="Q390"/>
    </row>
    <row r="391" spans="1:17" ht="15" customHeight="1" x14ac:dyDescent="0.25">
      <c r="A391" s="87">
        <f t="shared" si="7"/>
        <v>391</v>
      </c>
      <c r="B391" s="21" t="s">
        <v>847</v>
      </c>
      <c r="D391" s="21" t="s">
        <v>848</v>
      </c>
      <c r="E391" s="21" t="s">
        <v>227</v>
      </c>
      <c r="F391" s="21" t="s">
        <v>784</v>
      </c>
      <c r="G391" s="21" t="s">
        <v>24</v>
      </c>
      <c r="H391" s="22">
        <v>1991</v>
      </c>
      <c r="I391" s="20">
        <v>2.2000000000000002</v>
      </c>
      <c r="K391"/>
      <c r="L391"/>
      <c r="M391"/>
      <c r="N391"/>
      <c r="O391"/>
      <c r="P391"/>
      <c r="Q391"/>
    </row>
    <row r="392" spans="1:17" ht="15" customHeight="1" x14ac:dyDescent="0.25">
      <c r="A392" s="87">
        <f t="shared" si="7"/>
        <v>392</v>
      </c>
      <c r="B392" s="89" t="s">
        <v>849</v>
      </c>
      <c r="D392" s="89"/>
      <c r="E392" s="89"/>
      <c r="F392" s="89"/>
      <c r="G392" s="89"/>
      <c r="H392" s="90"/>
      <c r="I392" s="91">
        <f t="shared" ref="I392" si="8">SUM(I386:I391)</f>
        <v>19.7</v>
      </c>
      <c r="K392"/>
      <c r="L392"/>
      <c r="M392"/>
      <c r="N392"/>
      <c r="O392"/>
      <c r="P392"/>
      <c r="Q392"/>
    </row>
    <row r="393" spans="1:17" ht="15" customHeight="1" x14ac:dyDescent="0.25">
      <c r="A393" s="87">
        <f t="shared" si="7"/>
        <v>393</v>
      </c>
      <c r="B393" s="21" t="s">
        <v>850</v>
      </c>
      <c r="D393" s="21" t="s">
        <v>1939</v>
      </c>
      <c r="I393" s="20">
        <f>I392*(I384/I383)</f>
        <v>14.690902511519658</v>
      </c>
      <c r="K393"/>
      <c r="L393"/>
      <c r="M393"/>
      <c r="N393"/>
      <c r="O393"/>
      <c r="P393"/>
      <c r="Q393"/>
    </row>
    <row r="394" spans="1:17" ht="15" customHeight="1" x14ac:dyDescent="0.25">
      <c r="A394" s="87">
        <f t="shared" si="7"/>
        <v>394</v>
      </c>
      <c r="K394"/>
      <c r="L394"/>
      <c r="M394"/>
      <c r="N394"/>
      <c r="O394"/>
      <c r="P394"/>
      <c r="Q394"/>
    </row>
    <row r="395" spans="1:17" ht="15" customHeight="1" x14ac:dyDescent="0.25">
      <c r="A395" s="87">
        <f t="shared" si="7"/>
        <v>395</v>
      </c>
      <c r="B395" s="21" t="s">
        <v>851</v>
      </c>
      <c r="D395" s="21" t="s">
        <v>852</v>
      </c>
      <c r="I395" s="20">
        <f>-6*(I384/I383)-75-78-824</f>
        <v>-981.47438655173187</v>
      </c>
      <c r="K395"/>
      <c r="L395"/>
      <c r="M395"/>
      <c r="N395"/>
      <c r="O395"/>
      <c r="P395"/>
      <c r="Q395"/>
    </row>
    <row r="396" spans="1:17" ht="15" customHeight="1" x14ac:dyDescent="0.25">
      <c r="A396" s="87">
        <f t="shared" si="7"/>
        <v>396</v>
      </c>
      <c r="B396" s="21" t="s">
        <v>853</v>
      </c>
      <c r="D396" s="21" t="s">
        <v>854</v>
      </c>
      <c r="I396" s="20">
        <f>I395+I393+I384+I356</f>
        <v>64654.995564431767</v>
      </c>
      <c r="K396"/>
      <c r="L396"/>
      <c r="M396"/>
      <c r="N396"/>
      <c r="O396"/>
      <c r="P396"/>
      <c r="Q396"/>
    </row>
    <row r="397" spans="1:17" ht="15" customHeight="1" x14ac:dyDescent="0.25">
      <c r="A397" s="87">
        <f t="shared" si="7"/>
        <v>397</v>
      </c>
      <c r="B397" s="89"/>
      <c r="D397" s="89"/>
      <c r="E397" s="89"/>
      <c r="F397" s="89"/>
      <c r="G397" s="89"/>
      <c r="H397" s="90"/>
      <c r="I397" s="91"/>
      <c r="K397"/>
      <c r="L397"/>
      <c r="M397"/>
      <c r="N397"/>
      <c r="O397"/>
      <c r="P397"/>
      <c r="Q397"/>
    </row>
    <row r="398" spans="1:17" ht="15" customHeight="1" x14ac:dyDescent="0.25">
      <c r="A398" s="87">
        <f t="shared" si="7"/>
        <v>398</v>
      </c>
      <c r="B398" s="89" t="s">
        <v>855</v>
      </c>
      <c r="D398" s="89"/>
      <c r="E398" s="89"/>
      <c r="F398" s="89"/>
      <c r="G398" s="89"/>
      <c r="H398" s="90"/>
      <c r="I398" s="91"/>
      <c r="K398"/>
      <c r="L398"/>
      <c r="M398"/>
      <c r="N398"/>
      <c r="O398"/>
      <c r="P398"/>
      <c r="Q398"/>
    </row>
    <row r="399" spans="1:17" ht="15" customHeight="1" x14ac:dyDescent="0.25">
      <c r="A399" s="87">
        <f t="shared" si="7"/>
        <v>399</v>
      </c>
      <c r="B399" s="21" t="s">
        <v>856</v>
      </c>
      <c r="D399" s="21" t="s">
        <v>857</v>
      </c>
      <c r="E399" s="21" t="s">
        <v>242</v>
      </c>
      <c r="F399" s="21" t="s">
        <v>228</v>
      </c>
      <c r="G399" s="21" t="s">
        <v>243</v>
      </c>
      <c r="H399" s="22">
        <v>2016</v>
      </c>
      <c r="I399" s="20">
        <v>56</v>
      </c>
      <c r="K399"/>
      <c r="L399"/>
      <c r="M399"/>
      <c r="N399"/>
      <c r="O399"/>
      <c r="P399"/>
      <c r="Q399"/>
    </row>
    <row r="400" spans="1:17" ht="15" customHeight="1" x14ac:dyDescent="0.25">
      <c r="A400" s="87">
        <f t="shared" si="7"/>
        <v>400</v>
      </c>
      <c r="B400" s="21" t="s">
        <v>858</v>
      </c>
      <c r="D400" s="21" t="s">
        <v>859</v>
      </c>
      <c r="E400" s="21" t="s">
        <v>242</v>
      </c>
      <c r="F400" s="21" t="s">
        <v>228</v>
      </c>
      <c r="G400" s="21" t="s">
        <v>243</v>
      </c>
      <c r="H400" s="22">
        <v>2016</v>
      </c>
      <c r="I400" s="20">
        <v>56</v>
      </c>
      <c r="K400"/>
      <c r="L400"/>
      <c r="M400"/>
      <c r="N400"/>
      <c r="O400"/>
      <c r="P400"/>
      <c r="Q400"/>
    </row>
    <row r="401" spans="1:17" ht="15" customHeight="1" x14ac:dyDescent="0.25">
      <c r="A401" s="87">
        <f t="shared" si="7"/>
        <v>401</v>
      </c>
      <c r="B401" s="21" t="s">
        <v>860</v>
      </c>
      <c r="D401" s="21" t="s">
        <v>861</v>
      </c>
      <c r="E401" s="21" t="s">
        <v>242</v>
      </c>
      <c r="F401" s="21" t="s">
        <v>228</v>
      </c>
      <c r="G401" s="21" t="s">
        <v>243</v>
      </c>
      <c r="H401" s="22">
        <v>2016</v>
      </c>
      <c r="I401" s="20">
        <v>56</v>
      </c>
      <c r="K401"/>
      <c r="L401"/>
      <c r="M401"/>
      <c r="N401"/>
      <c r="O401"/>
      <c r="P401"/>
      <c r="Q401"/>
    </row>
    <row r="402" spans="1:17" ht="15" customHeight="1" x14ac:dyDescent="0.25">
      <c r="A402" s="87">
        <f t="shared" si="7"/>
        <v>402</v>
      </c>
      <c r="B402" s="21" t="s">
        <v>862</v>
      </c>
      <c r="D402" s="21" t="s">
        <v>863</v>
      </c>
      <c r="E402" s="21" t="s">
        <v>242</v>
      </c>
      <c r="F402" s="21" t="s">
        <v>96</v>
      </c>
      <c r="G402" s="21" t="s">
        <v>243</v>
      </c>
      <c r="H402" s="22">
        <v>2016</v>
      </c>
      <c r="I402" s="20">
        <v>195</v>
      </c>
      <c r="K402"/>
      <c r="L402"/>
      <c r="M402"/>
      <c r="N402"/>
      <c r="O402"/>
      <c r="P402"/>
      <c r="Q402"/>
    </row>
    <row r="403" spans="1:17" ht="15" customHeight="1" x14ac:dyDescent="0.25">
      <c r="A403" s="87">
        <f t="shared" si="7"/>
        <v>403</v>
      </c>
      <c r="B403" s="21" t="s">
        <v>864</v>
      </c>
      <c r="D403" s="21" t="s">
        <v>865</v>
      </c>
      <c r="E403" s="21" t="s">
        <v>242</v>
      </c>
      <c r="F403" s="21" t="s">
        <v>96</v>
      </c>
      <c r="G403" s="21" t="s">
        <v>243</v>
      </c>
      <c r="H403" s="22">
        <v>2016</v>
      </c>
      <c r="I403" s="20">
        <v>195</v>
      </c>
      <c r="K403"/>
      <c r="L403"/>
      <c r="M403"/>
      <c r="N403"/>
      <c r="O403"/>
      <c r="P403"/>
      <c r="Q403"/>
    </row>
    <row r="404" spans="1:17" ht="15" customHeight="1" x14ac:dyDescent="0.25">
      <c r="A404" s="87">
        <f t="shared" si="7"/>
        <v>404</v>
      </c>
      <c r="B404" s="21" t="s">
        <v>866</v>
      </c>
      <c r="D404" s="21" t="s">
        <v>867</v>
      </c>
      <c r="E404" s="21" t="s">
        <v>868</v>
      </c>
      <c r="F404" s="21" t="s">
        <v>88</v>
      </c>
      <c r="G404" s="21" t="s">
        <v>24</v>
      </c>
      <c r="H404" s="22">
        <v>2000</v>
      </c>
      <c r="I404" s="20">
        <v>180</v>
      </c>
      <c r="K404"/>
      <c r="L404"/>
      <c r="M404"/>
      <c r="N404"/>
      <c r="O404"/>
      <c r="P404"/>
      <c r="Q404"/>
    </row>
    <row r="405" spans="1:17" ht="15" customHeight="1" x14ac:dyDescent="0.25">
      <c r="A405" s="87">
        <f t="shared" si="7"/>
        <v>405</v>
      </c>
      <c r="B405" s="21" t="s">
        <v>869</v>
      </c>
      <c r="D405" s="21" t="s">
        <v>870</v>
      </c>
      <c r="E405" s="21" t="s">
        <v>868</v>
      </c>
      <c r="F405" s="21" t="s">
        <v>88</v>
      </c>
      <c r="G405" s="21" t="s">
        <v>24</v>
      </c>
      <c r="H405" s="22">
        <v>2000</v>
      </c>
      <c r="I405" s="20">
        <v>180</v>
      </c>
      <c r="K405"/>
      <c r="L405"/>
      <c r="M405"/>
      <c r="N405"/>
      <c r="O405"/>
      <c r="P405"/>
      <c r="Q405"/>
    </row>
    <row r="406" spans="1:17" ht="15" customHeight="1" x14ac:dyDescent="0.25">
      <c r="A406" s="87">
        <f t="shared" si="7"/>
        <v>406</v>
      </c>
      <c r="B406" s="21" t="s">
        <v>871</v>
      </c>
      <c r="D406" s="21" t="s">
        <v>872</v>
      </c>
      <c r="E406" s="21" t="s">
        <v>868</v>
      </c>
      <c r="F406" s="21" t="s">
        <v>88</v>
      </c>
      <c r="G406" s="21" t="s">
        <v>24</v>
      </c>
      <c r="H406" s="22">
        <v>2000</v>
      </c>
      <c r="I406" s="20">
        <v>180</v>
      </c>
      <c r="K406"/>
      <c r="L406"/>
      <c r="M406"/>
      <c r="N406"/>
      <c r="O406"/>
      <c r="P406"/>
      <c r="Q406"/>
    </row>
    <row r="407" spans="1:17" ht="15" customHeight="1" x14ac:dyDescent="0.25">
      <c r="A407" s="87">
        <f t="shared" si="7"/>
        <v>407</v>
      </c>
      <c r="B407" s="21" t="s">
        <v>873</v>
      </c>
      <c r="D407" s="21" t="s">
        <v>874</v>
      </c>
      <c r="E407" s="21" t="s">
        <v>868</v>
      </c>
      <c r="F407" s="21" t="s">
        <v>88</v>
      </c>
      <c r="G407" s="21" t="s">
        <v>24</v>
      </c>
      <c r="H407" s="22">
        <v>2000</v>
      </c>
      <c r="I407" s="20">
        <v>400</v>
      </c>
      <c r="K407"/>
      <c r="L407"/>
      <c r="M407"/>
      <c r="N407"/>
      <c r="O407"/>
      <c r="P407"/>
      <c r="Q407"/>
    </row>
    <row r="408" spans="1:17" ht="15" customHeight="1" x14ac:dyDescent="0.25">
      <c r="A408" s="87">
        <f t="shared" si="7"/>
        <v>408</v>
      </c>
      <c r="B408" s="21" t="s">
        <v>875</v>
      </c>
      <c r="D408" s="21" t="s">
        <v>876</v>
      </c>
      <c r="E408" s="21" t="s">
        <v>56</v>
      </c>
      <c r="F408" s="21" t="s">
        <v>88</v>
      </c>
      <c r="G408" s="21" t="s">
        <v>24</v>
      </c>
      <c r="H408" s="22">
        <v>2001</v>
      </c>
      <c r="I408" s="20">
        <v>162</v>
      </c>
      <c r="K408"/>
      <c r="L408"/>
      <c r="M408"/>
      <c r="N408"/>
      <c r="O408"/>
      <c r="P408"/>
      <c r="Q408"/>
    </row>
    <row r="409" spans="1:17" ht="15" customHeight="1" x14ac:dyDescent="0.25">
      <c r="A409" s="87">
        <f t="shared" si="7"/>
        <v>409</v>
      </c>
      <c r="B409" s="21" t="s">
        <v>877</v>
      </c>
      <c r="D409" s="21" t="s">
        <v>878</v>
      </c>
      <c r="E409" s="21" t="s">
        <v>56</v>
      </c>
      <c r="F409" s="21" t="s">
        <v>88</v>
      </c>
      <c r="G409" s="21" t="s">
        <v>24</v>
      </c>
      <c r="H409" s="22">
        <v>2001</v>
      </c>
      <c r="I409" s="20">
        <v>179</v>
      </c>
      <c r="K409"/>
      <c r="L409"/>
      <c r="M409"/>
      <c r="N409"/>
      <c r="O409"/>
      <c r="P409"/>
      <c r="Q409"/>
    </row>
    <row r="410" spans="1:17" ht="15" customHeight="1" x14ac:dyDescent="0.25">
      <c r="A410" s="87">
        <f t="shared" si="7"/>
        <v>410</v>
      </c>
      <c r="B410" s="21" t="s">
        <v>879</v>
      </c>
      <c r="D410" s="21" t="s">
        <v>880</v>
      </c>
      <c r="E410" s="21" t="s">
        <v>56</v>
      </c>
      <c r="F410" s="21" t="s">
        <v>88</v>
      </c>
      <c r="G410" s="21" t="s">
        <v>24</v>
      </c>
      <c r="H410" s="22">
        <v>2001</v>
      </c>
      <c r="I410" s="20">
        <v>178</v>
      </c>
      <c r="K410"/>
      <c r="L410"/>
      <c r="M410"/>
      <c r="N410"/>
      <c r="O410"/>
      <c r="P410"/>
      <c r="Q410"/>
    </row>
    <row r="411" spans="1:17" ht="15" customHeight="1" x14ac:dyDescent="0.25">
      <c r="A411" s="87">
        <f t="shared" si="7"/>
        <v>411</v>
      </c>
      <c r="B411" s="21" t="s">
        <v>881</v>
      </c>
      <c r="D411" s="21" t="s">
        <v>882</v>
      </c>
      <c r="E411" s="21" t="s">
        <v>56</v>
      </c>
      <c r="F411" s="21" t="s">
        <v>88</v>
      </c>
      <c r="G411" s="21" t="s">
        <v>24</v>
      </c>
      <c r="H411" s="22">
        <v>2001</v>
      </c>
      <c r="I411" s="20">
        <v>389</v>
      </c>
      <c r="K411"/>
      <c r="L411"/>
      <c r="M411"/>
      <c r="N411"/>
      <c r="O411"/>
      <c r="P411"/>
      <c r="Q411"/>
    </row>
    <row r="412" spans="1:17" ht="15" customHeight="1" x14ac:dyDescent="0.25">
      <c r="A412" s="87">
        <f t="shared" si="7"/>
        <v>412</v>
      </c>
      <c r="B412" s="21" t="s">
        <v>883</v>
      </c>
      <c r="D412" s="21" t="s">
        <v>884</v>
      </c>
      <c r="E412" s="21" t="s">
        <v>885</v>
      </c>
      <c r="F412" s="21" t="s">
        <v>88</v>
      </c>
      <c r="G412" s="21" t="s">
        <v>24</v>
      </c>
      <c r="H412" s="22">
        <v>2003</v>
      </c>
      <c r="I412" s="20">
        <v>154</v>
      </c>
      <c r="K412"/>
      <c r="L412"/>
      <c r="M412"/>
      <c r="N412"/>
      <c r="O412"/>
      <c r="P412"/>
      <c r="Q412"/>
    </row>
    <row r="413" spans="1:17" ht="15" customHeight="1" x14ac:dyDescent="0.25">
      <c r="A413" s="87">
        <f t="shared" si="7"/>
        <v>413</v>
      </c>
      <c r="B413" s="21" t="s">
        <v>886</v>
      </c>
      <c r="D413" s="21" t="s">
        <v>887</v>
      </c>
      <c r="E413" s="21" t="s">
        <v>885</v>
      </c>
      <c r="F413" s="21" t="s">
        <v>88</v>
      </c>
      <c r="G413" s="21" t="s">
        <v>24</v>
      </c>
      <c r="H413" s="22">
        <v>2003</v>
      </c>
      <c r="I413" s="20">
        <v>151</v>
      </c>
      <c r="K413"/>
      <c r="L413"/>
      <c r="M413"/>
      <c r="N413"/>
      <c r="O413"/>
      <c r="P413"/>
      <c r="Q413"/>
    </row>
    <row r="414" spans="1:17" ht="15" customHeight="1" x14ac:dyDescent="0.25">
      <c r="A414" s="87">
        <f t="shared" si="7"/>
        <v>414</v>
      </c>
      <c r="B414" s="21" t="s">
        <v>888</v>
      </c>
      <c r="D414" s="21" t="s">
        <v>889</v>
      </c>
      <c r="E414" s="21" t="s">
        <v>885</v>
      </c>
      <c r="F414" s="21" t="s">
        <v>88</v>
      </c>
      <c r="G414" s="21" t="s">
        <v>24</v>
      </c>
      <c r="H414" s="22">
        <v>2003</v>
      </c>
      <c r="I414" s="20">
        <v>312</v>
      </c>
      <c r="K414"/>
      <c r="L414"/>
      <c r="M414"/>
      <c r="N414"/>
      <c r="O414"/>
      <c r="P414"/>
      <c r="Q414"/>
    </row>
    <row r="415" spans="1:17" ht="15" customHeight="1" x14ac:dyDescent="0.25">
      <c r="A415" s="87">
        <f t="shared" si="7"/>
        <v>415</v>
      </c>
      <c r="B415" s="21" t="s">
        <v>890</v>
      </c>
      <c r="D415" s="21" t="s">
        <v>891</v>
      </c>
      <c r="E415" s="21" t="s">
        <v>885</v>
      </c>
      <c r="F415" s="21" t="s">
        <v>88</v>
      </c>
      <c r="G415" s="21" t="s">
        <v>24</v>
      </c>
      <c r="H415" s="22">
        <v>2003</v>
      </c>
      <c r="I415" s="20">
        <v>149</v>
      </c>
      <c r="K415"/>
      <c r="L415"/>
      <c r="M415"/>
      <c r="N415"/>
      <c r="O415"/>
      <c r="P415"/>
      <c r="Q415"/>
    </row>
    <row r="416" spans="1:17" ht="15" customHeight="1" x14ac:dyDescent="0.25">
      <c r="A416" s="87">
        <f t="shared" si="7"/>
        <v>416</v>
      </c>
      <c r="B416" s="21" t="s">
        <v>892</v>
      </c>
      <c r="D416" s="21" t="s">
        <v>893</v>
      </c>
      <c r="E416" s="21" t="s">
        <v>885</v>
      </c>
      <c r="F416" s="21" t="s">
        <v>88</v>
      </c>
      <c r="G416" s="21" t="s">
        <v>24</v>
      </c>
      <c r="H416" s="22">
        <v>2003</v>
      </c>
      <c r="I416" s="20">
        <v>150</v>
      </c>
      <c r="K416"/>
      <c r="L416"/>
      <c r="M416"/>
      <c r="N416"/>
      <c r="O416"/>
      <c r="P416"/>
      <c r="Q416"/>
    </row>
    <row r="417" spans="1:17" ht="15" customHeight="1" x14ac:dyDescent="0.25">
      <c r="A417" s="87">
        <f t="shared" si="7"/>
        <v>417</v>
      </c>
      <c r="B417" s="21" t="s">
        <v>894</v>
      </c>
      <c r="D417" s="21" t="s">
        <v>895</v>
      </c>
      <c r="E417" s="21" t="s">
        <v>885</v>
      </c>
      <c r="F417" s="21" t="s">
        <v>88</v>
      </c>
      <c r="G417" s="21" t="s">
        <v>24</v>
      </c>
      <c r="H417" s="22">
        <v>2003</v>
      </c>
      <c r="I417" s="20">
        <v>317</v>
      </c>
      <c r="K417"/>
      <c r="L417"/>
      <c r="M417"/>
      <c r="N417"/>
      <c r="O417"/>
      <c r="P417"/>
      <c r="Q417"/>
    </row>
    <row r="418" spans="1:17" ht="15" customHeight="1" x14ac:dyDescent="0.25">
      <c r="A418" s="87">
        <f t="shared" si="7"/>
        <v>418</v>
      </c>
      <c r="B418" s="89" t="s">
        <v>896</v>
      </c>
      <c r="D418" s="89"/>
      <c r="E418" s="89"/>
      <c r="F418" s="89"/>
      <c r="G418" s="89"/>
      <c r="H418" s="90"/>
      <c r="I418" s="91">
        <f t="shared" ref="I418" si="9">SUM(I399:I417)</f>
        <v>3639</v>
      </c>
      <c r="K418"/>
      <c r="L418"/>
      <c r="M418"/>
      <c r="N418"/>
      <c r="O418"/>
      <c r="P418"/>
      <c r="Q418"/>
    </row>
    <row r="419" spans="1:17" ht="15" customHeight="1" x14ac:dyDescent="0.25">
      <c r="A419" s="87">
        <f t="shared" si="7"/>
        <v>419</v>
      </c>
      <c r="B419" s="89"/>
      <c r="D419" s="89"/>
      <c r="E419" s="89"/>
      <c r="F419" s="89"/>
      <c r="G419" s="89"/>
      <c r="H419" s="90"/>
      <c r="I419" s="91"/>
      <c r="K419"/>
      <c r="L419"/>
      <c r="M419"/>
      <c r="N419"/>
      <c r="O419"/>
      <c r="P419"/>
      <c r="Q419"/>
    </row>
    <row r="420" spans="1:17" ht="15" customHeight="1" x14ac:dyDescent="0.25">
      <c r="A420" s="87">
        <f t="shared" si="7"/>
        <v>420</v>
      </c>
      <c r="B420" s="89" t="s">
        <v>897</v>
      </c>
      <c r="D420" s="89"/>
      <c r="E420" s="89"/>
      <c r="F420" s="89"/>
      <c r="G420" s="89"/>
      <c r="H420" s="90"/>
      <c r="I420" s="91"/>
      <c r="K420"/>
      <c r="L420"/>
      <c r="M420"/>
      <c r="N420"/>
      <c r="O420"/>
      <c r="P420"/>
      <c r="Q420"/>
    </row>
    <row r="421" spans="1:17" ht="15" customHeight="1" x14ac:dyDescent="0.25">
      <c r="A421" s="87">
        <f t="shared" si="7"/>
        <v>421</v>
      </c>
      <c r="B421" s="21" t="s">
        <v>856</v>
      </c>
      <c r="D421" s="21" t="s">
        <v>898</v>
      </c>
      <c r="E421" s="21" t="s">
        <v>242</v>
      </c>
      <c r="F421" s="21" t="s">
        <v>228</v>
      </c>
      <c r="G421" s="21" t="s">
        <v>243</v>
      </c>
      <c r="H421" s="22">
        <v>2017</v>
      </c>
      <c r="I421" s="20">
        <v>-56</v>
      </c>
      <c r="K421"/>
      <c r="L421"/>
      <c r="M421"/>
      <c r="N421"/>
      <c r="O421"/>
      <c r="P421"/>
      <c r="Q421"/>
    </row>
    <row r="422" spans="1:17" ht="15" customHeight="1" x14ac:dyDescent="0.25">
      <c r="A422" s="87">
        <f t="shared" si="7"/>
        <v>422</v>
      </c>
      <c r="B422" s="21" t="s">
        <v>858</v>
      </c>
      <c r="D422" s="21" t="s">
        <v>899</v>
      </c>
      <c r="E422" s="21" t="s">
        <v>242</v>
      </c>
      <c r="F422" s="21" t="s">
        <v>228</v>
      </c>
      <c r="G422" s="21" t="s">
        <v>243</v>
      </c>
      <c r="H422" s="22">
        <v>2017</v>
      </c>
      <c r="I422" s="20">
        <v>-56</v>
      </c>
      <c r="K422"/>
      <c r="L422"/>
      <c r="M422"/>
      <c r="N422"/>
      <c r="O422"/>
      <c r="P422"/>
      <c r="Q422"/>
    </row>
    <row r="423" spans="1:17" ht="15" customHeight="1" x14ac:dyDescent="0.25">
      <c r="A423" s="87">
        <f t="shared" si="7"/>
        <v>423</v>
      </c>
      <c r="B423" s="21" t="s">
        <v>860</v>
      </c>
      <c r="D423" s="21" t="s">
        <v>900</v>
      </c>
      <c r="E423" s="21" t="s">
        <v>242</v>
      </c>
      <c r="F423" s="21" t="s">
        <v>228</v>
      </c>
      <c r="G423" s="21" t="s">
        <v>243</v>
      </c>
      <c r="H423" s="22">
        <v>2017</v>
      </c>
      <c r="I423" s="20">
        <v>-56</v>
      </c>
      <c r="K423"/>
      <c r="L423"/>
      <c r="M423"/>
      <c r="N423"/>
      <c r="O423"/>
      <c r="P423"/>
      <c r="Q423"/>
    </row>
    <row r="424" spans="1:17" ht="15" customHeight="1" x14ac:dyDescent="0.25">
      <c r="A424" s="87">
        <f t="shared" si="7"/>
        <v>424</v>
      </c>
      <c r="B424" s="21" t="s">
        <v>862</v>
      </c>
      <c r="D424" s="21" t="s">
        <v>901</v>
      </c>
      <c r="E424" s="21" t="s">
        <v>242</v>
      </c>
      <c r="F424" s="21" t="s">
        <v>96</v>
      </c>
      <c r="G424" s="21" t="s">
        <v>243</v>
      </c>
      <c r="H424" s="22">
        <v>2017</v>
      </c>
      <c r="I424" s="20">
        <v>-195</v>
      </c>
      <c r="K424"/>
      <c r="L424"/>
      <c r="M424"/>
      <c r="N424"/>
      <c r="O424"/>
      <c r="P424"/>
      <c r="Q424"/>
    </row>
    <row r="425" spans="1:17" ht="15" customHeight="1" x14ac:dyDescent="0.25">
      <c r="A425" s="87">
        <f t="shared" si="7"/>
        <v>425</v>
      </c>
      <c r="B425" s="21" t="s">
        <v>864</v>
      </c>
      <c r="D425" s="21" t="s">
        <v>902</v>
      </c>
      <c r="E425" s="21" t="s">
        <v>242</v>
      </c>
      <c r="F425" s="21" t="s">
        <v>96</v>
      </c>
      <c r="G425" s="21" t="s">
        <v>243</v>
      </c>
      <c r="H425" s="22">
        <v>2017</v>
      </c>
      <c r="I425" s="20">
        <v>-195</v>
      </c>
      <c r="K425"/>
      <c r="L425"/>
      <c r="M425"/>
      <c r="N425"/>
      <c r="O425"/>
      <c r="P425"/>
      <c r="Q425"/>
    </row>
    <row r="426" spans="1:17" ht="15" customHeight="1" x14ac:dyDescent="0.25">
      <c r="A426" s="87">
        <f t="shared" si="7"/>
        <v>426</v>
      </c>
      <c r="B426" s="89" t="s">
        <v>2140</v>
      </c>
      <c r="D426" s="89"/>
      <c r="E426" s="89"/>
      <c r="F426" s="89"/>
      <c r="G426" s="89"/>
      <c r="H426" s="90"/>
      <c r="I426" s="91">
        <f t="shared" ref="I426" si="10">SUM(I421:I425)</f>
        <v>-558</v>
      </c>
      <c r="K426"/>
      <c r="L426"/>
      <c r="M426"/>
      <c r="N426"/>
      <c r="O426"/>
      <c r="P426"/>
      <c r="Q426"/>
    </row>
    <row r="427" spans="1:17" ht="15" customHeight="1" x14ac:dyDescent="0.25">
      <c r="A427" s="87">
        <f t="shared" si="7"/>
        <v>427</v>
      </c>
      <c r="B427" s="89"/>
      <c r="D427" s="89"/>
      <c r="E427" s="89"/>
      <c r="F427" s="89"/>
      <c r="G427" s="89"/>
      <c r="H427" s="90"/>
      <c r="I427" s="91"/>
      <c r="K427"/>
      <c r="L427"/>
      <c r="M427"/>
      <c r="N427"/>
      <c r="O427"/>
      <c r="P427"/>
      <c r="Q427"/>
    </row>
    <row r="428" spans="1:17" ht="15" customHeight="1" x14ac:dyDescent="0.25">
      <c r="A428" s="87">
        <f t="shared" si="7"/>
        <v>428</v>
      </c>
      <c r="B428" s="21" t="s">
        <v>903</v>
      </c>
      <c r="D428" s="21" t="s">
        <v>904</v>
      </c>
      <c r="I428" s="20">
        <v>0</v>
      </c>
      <c r="K428"/>
      <c r="L428"/>
      <c r="M428"/>
      <c r="N428"/>
      <c r="O428"/>
      <c r="P428"/>
      <c r="Q428"/>
    </row>
    <row r="429" spans="1:17" ht="15" customHeight="1" x14ac:dyDescent="0.25">
      <c r="A429" s="87">
        <f t="shared" si="7"/>
        <v>429</v>
      </c>
      <c r="B429" s="89"/>
      <c r="D429" s="89"/>
      <c r="E429" s="89"/>
      <c r="F429" s="89"/>
      <c r="G429" s="89"/>
      <c r="H429" s="90"/>
      <c r="I429" s="91"/>
      <c r="K429"/>
      <c r="L429"/>
      <c r="M429"/>
      <c r="N429"/>
      <c r="O429"/>
      <c r="P429"/>
      <c r="Q429"/>
    </row>
    <row r="430" spans="1:17" ht="15" customHeight="1" x14ac:dyDescent="0.25">
      <c r="A430" s="87">
        <f t="shared" si="7"/>
        <v>430</v>
      </c>
      <c r="B430" s="21" t="s">
        <v>905</v>
      </c>
      <c r="D430" s="21" t="s">
        <v>906</v>
      </c>
      <c r="F430" s="21" t="s">
        <v>907</v>
      </c>
      <c r="I430" s="20">
        <v>2779.6670466626979</v>
      </c>
      <c r="K430"/>
      <c r="L430"/>
      <c r="M430"/>
      <c r="N430"/>
      <c r="O430"/>
      <c r="P430"/>
      <c r="Q430"/>
    </row>
    <row r="431" spans="1:17" ht="15" customHeight="1" x14ac:dyDescent="0.25">
      <c r="A431" s="87">
        <f t="shared" si="7"/>
        <v>431</v>
      </c>
      <c r="B431" s="21" t="s">
        <v>908</v>
      </c>
      <c r="D431" s="21" t="s">
        <v>909</v>
      </c>
      <c r="F431" s="21" t="s">
        <v>907</v>
      </c>
      <c r="I431" s="20">
        <v>-37</v>
      </c>
      <c r="K431"/>
      <c r="L431"/>
      <c r="M431"/>
      <c r="N431"/>
      <c r="O431"/>
      <c r="P431"/>
      <c r="Q431"/>
    </row>
    <row r="432" spans="1:17" ht="15" customHeight="1" x14ac:dyDescent="0.25">
      <c r="A432" s="87">
        <f t="shared" si="7"/>
        <v>432</v>
      </c>
      <c r="B432" s="89"/>
      <c r="D432" s="89"/>
      <c r="E432" s="89"/>
      <c r="F432" s="89"/>
      <c r="G432" s="89"/>
      <c r="H432" s="90"/>
      <c r="I432" s="91"/>
      <c r="K432"/>
      <c r="L432"/>
      <c r="M432"/>
      <c r="N432"/>
      <c r="O432"/>
      <c r="P432"/>
      <c r="Q432"/>
    </row>
    <row r="433" spans="1:17" ht="15" customHeight="1" x14ac:dyDescent="0.25">
      <c r="A433" s="87">
        <f t="shared" si="7"/>
        <v>433</v>
      </c>
      <c r="B433" s="89" t="s">
        <v>910</v>
      </c>
      <c r="D433" s="89"/>
      <c r="E433" s="89"/>
      <c r="F433" s="89"/>
      <c r="G433" s="89"/>
      <c r="H433" s="90"/>
      <c r="I433" s="91"/>
      <c r="K433"/>
      <c r="L433"/>
      <c r="M433"/>
      <c r="N433"/>
      <c r="O433"/>
      <c r="P433"/>
      <c r="Q433"/>
    </row>
    <row r="434" spans="1:17" ht="15" customHeight="1" x14ac:dyDescent="0.25">
      <c r="A434" s="87">
        <f t="shared" si="7"/>
        <v>434</v>
      </c>
      <c r="B434" s="21" t="s">
        <v>911</v>
      </c>
      <c r="D434" s="21" t="s">
        <v>912</v>
      </c>
      <c r="E434" s="21" t="s">
        <v>913</v>
      </c>
      <c r="F434" s="21" t="s">
        <v>914</v>
      </c>
      <c r="G434" s="21" t="s">
        <v>30</v>
      </c>
      <c r="H434" s="22">
        <v>2016</v>
      </c>
      <c r="I434" s="20">
        <v>100</v>
      </c>
      <c r="K434"/>
      <c r="L434"/>
      <c r="M434"/>
      <c r="N434"/>
      <c r="O434"/>
      <c r="P434"/>
      <c r="Q434"/>
    </row>
    <row r="435" spans="1:17" ht="15" customHeight="1" x14ac:dyDescent="0.25">
      <c r="A435" s="87">
        <f t="shared" si="7"/>
        <v>435</v>
      </c>
      <c r="B435" s="21" t="s">
        <v>915</v>
      </c>
      <c r="D435" s="21" t="s">
        <v>916</v>
      </c>
      <c r="E435" s="21" t="s">
        <v>913</v>
      </c>
      <c r="F435" s="21" t="s">
        <v>914</v>
      </c>
      <c r="G435" s="21" t="s">
        <v>30</v>
      </c>
      <c r="H435" s="22">
        <v>2016</v>
      </c>
      <c r="I435" s="20">
        <v>102</v>
      </c>
      <c r="K435"/>
      <c r="L435"/>
      <c r="M435"/>
      <c r="N435"/>
      <c r="O435"/>
      <c r="P435"/>
      <c r="Q435"/>
    </row>
    <row r="436" spans="1:17" ht="15" customHeight="1" x14ac:dyDescent="0.25">
      <c r="A436" s="87">
        <f t="shared" si="7"/>
        <v>436</v>
      </c>
      <c r="B436" s="21" t="s">
        <v>917</v>
      </c>
      <c r="D436" s="21" t="s">
        <v>918</v>
      </c>
      <c r="E436" s="21" t="s">
        <v>919</v>
      </c>
      <c r="F436" s="21" t="s">
        <v>914</v>
      </c>
      <c r="G436" s="21" t="s">
        <v>30</v>
      </c>
      <c r="H436" s="22">
        <v>2017</v>
      </c>
      <c r="I436" s="20">
        <v>120</v>
      </c>
      <c r="K436"/>
      <c r="L436"/>
      <c r="M436"/>
      <c r="N436"/>
      <c r="O436"/>
      <c r="P436"/>
      <c r="Q436"/>
    </row>
    <row r="437" spans="1:17" ht="15" customHeight="1" x14ac:dyDescent="0.25">
      <c r="A437" s="87">
        <f t="shared" si="7"/>
        <v>437</v>
      </c>
      <c r="B437" s="21" t="s">
        <v>920</v>
      </c>
      <c r="D437" s="21" t="s">
        <v>921</v>
      </c>
      <c r="E437" s="21" t="s">
        <v>919</v>
      </c>
      <c r="F437" s="21" t="s">
        <v>914</v>
      </c>
      <c r="G437" s="21" t="s">
        <v>30</v>
      </c>
      <c r="H437" s="22">
        <v>2017</v>
      </c>
      <c r="I437" s="20">
        <v>108</v>
      </c>
      <c r="K437"/>
      <c r="L437"/>
      <c r="M437"/>
      <c r="N437"/>
      <c r="O437"/>
      <c r="P437"/>
      <c r="Q437"/>
    </row>
    <row r="438" spans="1:17" ht="15" customHeight="1" x14ac:dyDescent="0.25">
      <c r="A438" s="87">
        <f t="shared" si="7"/>
        <v>438</v>
      </c>
      <c r="B438" s="21" t="s">
        <v>922</v>
      </c>
      <c r="D438" s="21" t="s">
        <v>923</v>
      </c>
      <c r="E438" s="21" t="s">
        <v>619</v>
      </c>
      <c r="F438" s="21" t="s">
        <v>914</v>
      </c>
      <c r="G438" s="21" t="s">
        <v>30</v>
      </c>
      <c r="H438" s="22">
        <v>2016</v>
      </c>
      <c r="I438" s="20">
        <v>165</v>
      </c>
      <c r="K438"/>
      <c r="L438"/>
      <c r="M438"/>
      <c r="N438"/>
      <c r="O438"/>
      <c r="P438"/>
      <c r="Q438"/>
    </row>
    <row r="439" spans="1:17" ht="15" customHeight="1" x14ac:dyDescent="0.25">
      <c r="A439" s="87">
        <f t="shared" si="7"/>
        <v>439</v>
      </c>
      <c r="B439" s="21" t="s">
        <v>1604</v>
      </c>
      <c r="D439" s="21" t="s">
        <v>2225</v>
      </c>
      <c r="E439" s="21" t="s">
        <v>619</v>
      </c>
      <c r="F439" s="21" t="s">
        <v>914</v>
      </c>
      <c r="G439" s="21" t="s">
        <v>30</v>
      </c>
      <c r="H439" s="22">
        <v>2021</v>
      </c>
      <c r="I439" s="20">
        <v>173.3</v>
      </c>
      <c r="K439"/>
      <c r="L439"/>
      <c r="M439"/>
      <c r="N439"/>
      <c r="O439"/>
      <c r="P439"/>
      <c r="Q439"/>
    </row>
    <row r="440" spans="1:17" ht="15" customHeight="1" x14ac:dyDescent="0.25">
      <c r="A440" s="87">
        <f t="shared" si="7"/>
        <v>440</v>
      </c>
      <c r="B440" s="21" t="s">
        <v>924</v>
      </c>
      <c r="D440" s="21" t="s">
        <v>925</v>
      </c>
      <c r="E440" s="21" t="s">
        <v>99</v>
      </c>
      <c r="F440" s="21" t="s">
        <v>914</v>
      </c>
      <c r="G440" s="21" t="s">
        <v>30</v>
      </c>
      <c r="H440" s="22">
        <v>2017</v>
      </c>
      <c r="I440" s="20">
        <v>150.6</v>
      </c>
      <c r="K440"/>
      <c r="L440"/>
      <c r="M440"/>
      <c r="N440"/>
      <c r="O440"/>
      <c r="P440"/>
      <c r="Q440"/>
    </row>
    <row r="441" spans="1:17" ht="15" customHeight="1" x14ac:dyDescent="0.25">
      <c r="A441" s="87">
        <f t="shared" si="7"/>
        <v>441</v>
      </c>
      <c r="B441" s="21" t="s">
        <v>926</v>
      </c>
      <c r="D441" s="21" t="s">
        <v>927</v>
      </c>
      <c r="E441" s="21" t="s">
        <v>99</v>
      </c>
      <c r="F441" s="21" t="s">
        <v>914</v>
      </c>
      <c r="G441" s="21" t="s">
        <v>30</v>
      </c>
      <c r="H441" s="22">
        <v>2017</v>
      </c>
      <c r="I441" s="20">
        <v>98.4</v>
      </c>
      <c r="K441"/>
      <c r="L441"/>
      <c r="M441"/>
      <c r="N441"/>
      <c r="O441"/>
      <c r="P441"/>
      <c r="Q441"/>
    </row>
    <row r="442" spans="1:17" ht="15" customHeight="1" x14ac:dyDescent="0.25">
      <c r="A442" s="87">
        <f t="shared" si="7"/>
        <v>442</v>
      </c>
      <c r="B442" s="21" t="s">
        <v>2226</v>
      </c>
      <c r="D442" s="21" t="s">
        <v>2227</v>
      </c>
      <c r="E442" s="21" t="s">
        <v>919</v>
      </c>
      <c r="F442" s="21" t="s">
        <v>914</v>
      </c>
      <c r="G442" s="21" t="s">
        <v>30</v>
      </c>
      <c r="H442" s="22">
        <v>2021</v>
      </c>
      <c r="I442" s="20">
        <v>98</v>
      </c>
      <c r="K442"/>
      <c r="L442"/>
      <c r="M442"/>
      <c r="N442"/>
      <c r="O442"/>
      <c r="P442"/>
      <c r="Q442"/>
    </row>
    <row r="443" spans="1:17" ht="15" customHeight="1" x14ac:dyDescent="0.25">
      <c r="A443" s="87">
        <f t="shared" si="7"/>
        <v>443</v>
      </c>
      <c r="B443" s="21" t="s">
        <v>2228</v>
      </c>
      <c r="D443" s="21" t="s">
        <v>2229</v>
      </c>
      <c r="E443" s="21" t="s">
        <v>919</v>
      </c>
      <c r="F443" s="21" t="s">
        <v>914</v>
      </c>
      <c r="G443" s="21" t="s">
        <v>30</v>
      </c>
      <c r="H443" s="22">
        <v>2021</v>
      </c>
      <c r="I443" s="20">
        <v>96</v>
      </c>
      <c r="K443"/>
      <c r="L443"/>
      <c r="M443"/>
      <c r="N443"/>
      <c r="O443"/>
      <c r="P443"/>
      <c r="Q443"/>
    </row>
    <row r="444" spans="1:17" ht="15" customHeight="1" x14ac:dyDescent="0.25">
      <c r="A444" s="87">
        <f t="shared" si="7"/>
        <v>444</v>
      </c>
      <c r="B444" s="21" t="s">
        <v>1610</v>
      </c>
      <c r="D444" s="21" t="s">
        <v>2230</v>
      </c>
      <c r="E444" s="21" t="s">
        <v>619</v>
      </c>
      <c r="F444" s="21" t="s">
        <v>914</v>
      </c>
      <c r="G444" s="21" t="s">
        <v>30</v>
      </c>
      <c r="H444" s="22">
        <v>2021</v>
      </c>
      <c r="I444" s="20">
        <v>25.2</v>
      </c>
      <c r="K444"/>
      <c r="L444"/>
      <c r="M444"/>
      <c r="N444"/>
      <c r="O444"/>
      <c r="P444"/>
      <c r="Q444"/>
    </row>
    <row r="445" spans="1:17" ht="15" customHeight="1" x14ac:dyDescent="0.25">
      <c r="A445" s="87">
        <f t="shared" si="7"/>
        <v>445</v>
      </c>
      <c r="B445" s="21" t="s">
        <v>928</v>
      </c>
      <c r="D445" s="21" t="s">
        <v>929</v>
      </c>
      <c r="E445" s="21" t="s">
        <v>913</v>
      </c>
      <c r="F445" s="21" t="s">
        <v>914</v>
      </c>
      <c r="G445" s="21" t="s">
        <v>30</v>
      </c>
      <c r="H445" s="22">
        <v>2021</v>
      </c>
      <c r="I445" s="20">
        <v>141.6</v>
      </c>
      <c r="K445"/>
      <c r="L445"/>
      <c r="M445"/>
      <c r="N445"/>
      <c r="O445"/>
      <c r="P445"/>
      <c r="Q445"/>
    </row>
    <row r="446" spans="1:17" ht="15" customHeight="1" x14ac:dyDescent="0.25">
      <c r="A446" s="87">
        <f t="shared" si="7"/>
        <v>446</v>
      </c>
      <c r="B446" s="21" t="s">
        <v>930</v>
      </c>
      <c r="D446" s="21" t="s">
        <v>931</v>
      </c>
      <c r="E446" s="21" t="s">
        <v>913</v>
      </c>
      <c r="F446" s="21" t="s">
        <v>914</v>
      </c>
      <c r="G446" s="21" t="s">
        <v>30</v>
      </c>
      <c r="H446" s="22">
        <v>2021</v>
      </c>
      <c r="I446" s="20">
        <v>141.6</v>
      </c>
      <c r="K446"/>
      <c r="L446"/>
      <c r="M446"/>
      <c r="N446"/>
      <c r="O446"/>
      <c r="P446"/>
      <c r="Q446"/>
    </row>
    <row r="447" spans="1:17" ht="15" customHeight="1" x14ac:dyDescent="0.25">
      <c r="A447" s="87">
        <f t="shared" si="7"/>
        <v>447</v>
      </c>
      <c r="B447" s="21" t="s">
        <v>932</v>
      </c>
      <c r="D447" s="21" t="s">
        <v>933</v>
      </c>
      <c r="E447" s="21" t="s">
        <v>934</v>
      </c>
      <c r="F447" s="21" t="s">
        <v>914</v>
      </c>
      <c r="G447" s="21" t="s">
        <v>30</v>
      </c>
      <c r="H447" s="22">
        <v>2019</v>
      </c>
      <c r="I447" s="20">
        <v>103.3</v>
      </c>
      <c r="K447"/>
      <c r="L447"/>
      <c r="M447"/>
      <c r="N447"/>
      <c r="O447"/>
      <c r="P447"/>
      <c r="Q447"/>
    </row>
    <row r="448" spans="1:17" ht="15" customHeight="1" x14ac:dyDescent="0.25">
      <c r="A448" s="87">
        <f t="shared" si="7"/>
        <v>448</v>
      </c>
      <c r="B448" s="21" t="s">
        <v>935</v>
      </c>
      <c r="D448" s="21" t="s">
        <v>936</v>
      </c>
      <c r="E448" s="21" t="s">
        <v>934</v>
      </c>
      <c r="F448" s="21" t="s">
        <v>914</v>
      </c>
      <c r="G448" s="21" t="s">
        <v>30</v>
      </c>
      <c r="H448" s="22">
        <v>2019</v>
      </c>
      <c r="I448" s="20">
        <v>103.3</v>
      </c>
      <c r="K448"/>
      <c r="L448"/>
      <c r="M448"/>
      <c r="N448"/>
      <c r="O448"/>
      <c r="P448"/>
      <c r="Q448"/>
    </row>
    <row r="449" spans="1:17" ht="15" customHeight="1" x14ac:dyDescent="0.25">
      <c r="A449" s="87">
        <f t="shared" si="7"/>
        <v>449</v>
      </c>
      <c r="B449" s="21" t="s">
        <v>937</v>
      </c>
      <c r="D449" s="21" t="s">
        <v>938</v>
      </c>
      <c r="E449" s="21" t="s">
        <v>934</v>
      </c>
      <c r="F449" s="21" t="s">
        <v>914</v>
      </c>
      <c r="G449" s="21" t="s">
        <v>30</v>
      </c>
      <c r="H449" s="22">
        <v>2019</v>
      </c>
      <c r="I449" s="20">
        <v>100.4</v>
      </c>
      <c r="K449"/>
      <c r="L449"/>
      <c r="M449"/>
      <c r="N449"/>
      <c r="O449"/>
      <c r="P449"/>
      <c r="Q449"/>
    </row>
    <row r="450" spans="1:17" ht="15" customHeight="1" x14ac:dyDescent="0.25">
      <c r="A450" s="87">
        <f t="shared" si="7"/>
        <v>450</v>
      </c>
      <c r="B450" s="21" t="s">
        <v>939</v>
      </c>
      <c r="D450" s="21" t="s">
        <v>940</v>
      </c>
      <c r="E450" s="21" t="s">
        <v>919</v>
      </c>
      <c r="F450" s="21" t="s">
        <v>914</v>
      </c>
      <c r="G450" s="21" t="s">
        <v>30</v>
      </c>
      <c r="H450" s="22">
        <v>2013</v>
      </c>
      <c r="I450" s="20">
        <v>200.1</v>
      </c>
      <c r="K450"/>
      <c r="L450"/>
      <c r="M450"/>
      <c r="N450"/>
      <c r="O450"/>
      <c r="P450"/>
      <c r="Q450"/>
    </row>
    <row r="451" spans="1:17" ht="15" customHeight="1" x14ac:dyDescent="0.25">
      <c r="A451" s="87">
        <f t="shared" si="7"/>
        <v>451</v>
      </c>
      <c r="B451" s="21" t="s">
        <v>941</v>
      </c>
      <c r="D451" s="21" t="s">
        <v>942</v>
      </c>
      <c r="E451" s="21" t="s">
        <v>919</v>
      </c>
      <c r="F451" s="21" t="s">
        <v>914</v>
      </c>
      <c r="G451" s="21" t="s">
        <v>30</v>
      </c>
      <c r="H451" s="22">
        <v>2013</v>
      </c>
      <c r="I451" s="20">
        <v>201.6</v>
      </c>
      <c r="K451"/>
      <c r="L451"/>
      <c r="M451"/>
      <c r="N451"/>
      <c r="O451"/>
      <c r="P451"/>
      <c r="Q451"/>
    </row>
    <row r="452" spans="1:17" ht="15" customHeight="1" x14ac:dyDescent="0.25">
      <c r="A452" s="87">
        <f t="shared" si="7"/>
        <v>452</v>
      </c>
      <c r="B452" s="21" t="s">
        <v>943</v>
      </c>
      <c r="D452" s="21" t="s">
        <v>944</v>
      </c>
      <c r="E452" s="21" t="s">
        <v>919</v>
      </c>
      <c r="F452" s="21" t="s">
        <v>914</v>
      </c>
      <c r="G452" s="21" t="s">
        <v>30</v>
      </c>
      <c r="H452" s="22">
        <v>2012</v>
      </c>
      <c r="I452" s="20">
        <v>99.8</v>
      </c>
      <c r="K452"/>
      <c r="L452"/>
      <c r="M452"/>
      <c r="N452"/>
      <c r="O452"/>
      <c r="P452"/>
      <c r="Q452"/>
    </row>
    <row r="453" spans="1:17" ht="15" customHeight="1" x14ac:dyDescent="0.25">
      <c r="A453" s="87">
        <f t="shared" si="7"/>
        <v>453</v>
      </c>
      <c r="B453" s="21" t="s">
        <v>945</v>
      </c>
      <c r="D453" s="21" t="s">
        <v>946</v>
      </c>
      <c r="E453" s="21" t="s">
        <v>919</v>
      </c>
      <c r="F453" s="21" t="s">
        <v>914</v>
      </c>
      <c r="G453" s="21" t="s">
        <v>30</v>
      </c>
      <c r="H453" s="22">
        <v>2012</v>
      </c>
      <c r="I453" s="20">
        <v>103.5</v>
      </c>
      <c r="K453"/>
      <c r="L453"/>
      <c r="M453"/>
      <c r="N453"/>
      <c r="O453"/>
      <c r="P453"/>
      <c r="Q453"/>
    </row>
    <row r="454" spans="1:17" ht="15" customHeight="1" x14ac:dyDescent="0.25">
      <c r="A454" s="87">
        <f t="shared" ref="A454:A517" si="11">A453+1</f>
        <v>454</v>
      </c>
      <c r="B454" s="21" t="s">
        <v>947</v>
      </c>
      <c r="D454" s="21" t="s">
        <v>948</v>
      </c>
      <c r="E454" s="21" t="s">
        <v>934</v>
      </c>
      <c r="F454" s="21" t="s">
        <v>914</v>
      </c>
      <c r="G454" s="21" t="s">
        <v>30</v>
      </c>
      <c r="H454" s="22">
        <v>2019</v>
      </c>
      <c r="I454" s="20">
        <v>162.80000000000001</v>
      </c>
      <c r="K454"/>
      <c r="L454"/>
      <c r="M454"/>
      <c r="N454"/>
      <c r="O454"/>
      <c r="P454"/>
      <c r="Q454"/>
    </row>
    <row r="455" spans="1:17" ht="15" customHeight="1" x14ac:dyDescent="0.25">
      <c r="A455" s="87">
        <f t="shared" si="11"/>
        <v>455</v>
      </c>
      <c r="B455" s="21" t="s">
        <v>1615</v>
      </c>
      <c r="D455" s="21" t="s">
        <v>2005</v>
      </c>
      <c r="E455" s="21" t="s">
        <v>619</v>
      </c>
      <c r="F455" s="21" t="s">
        <v>914</v>
      </c>
      <c r="G455" s="21" t="s">
        <v>30</v>
      </c>
      <c r="H455" s="22">
        <v>2020</v>
      </c>
      <c r="I455" s="20">
        <v>144.9</v>
      </c>
      <c r="K455"/>
      <c r="L455"/>
      <c r="M455"/>
      <c r="N455"/>
      <c r="O455"/>
      <c r="P455"/>
      <c r="Q455"/>
    </row>
    <row r="456" spans="1:17" ht="15" customHeight="1" x14ac:dyDescent="0.25">
      <c r="A456" s="87">
        <f t="shared" si="11"/>
        <v>456</v>
      </c>
      <c r="B456" s="21" t="s">
        <v>949</v>
      </c>
      <c r="D456" s="21" t="s">
        <v>950</v>
      </c>
      <c r="E456" s="21" t="s">
        <v>934</v>
      </c>
      <c r="F456" s="21" t="s">
        <v>914</v>
      </c>
      <c r="G456" s="21" t="s">
        <v>30</v>
      </c>
      <c r="H456" s="22">
        <v>2009</v>
      </c>
      <c r="I456" s="20">
        <v>179.9</v>
      </c>
      <c r="K456"/>
      <c r="L456"/>
      <c r="M456"/>
      <c r="N456"/>
      <c r="O456"/>
      <c r="P456"/>
      <c r="Q456"/>
    </row>
    <row r="457" spans="1:17" ht="15" customHeight="1" x14ac:dyDescent="0.25">
      <c r="A457" s="87">
        <f t="shared" si="11"/>
        <v>457</v>
      </c>
      <c r="B457" s="21" t="s">
        <v>951</v>
      </c>
      <c r="D457" s="21" t="s">
        <v>952</v>
      </c>
      <c r="E457" s="21" t="s">
        <v>934</v>
      </c>
      <c r="F457" s="21" t="s">
        <v>914</v>
      </c>
      <c r="G457" s="21" t="s">
        <v>30</v>
      </c>
      <c r="H457" s="22">
        <v>2010</v>
      </c>
      <c r="I457" s="20">
        <v>200.1</v>
      </c>
      <c r="K457"/>
      <c r="L457"/>
      <c r="M457"/>
      <c r="N457"/>
      <c r="O457"/>
      <c r="P457"/>
      <c r="Q457"/>
    </row>
    <row r="458" spans="1:17" ht="15" customHeight="1" x14ac:dyDescent="0.25">
      <c r="A458" s="87">
        <f t="shared" si="11"/>
        <v>458</v>
      </c>
      <c r="B458" s="21" t="s">
        <v>953</v>
      </c>
      <c r="D458" s="21" t="s">
        <v>954</v>
      </c>
      <c r="E458" s="21" t="s">
        <v>913</v>
      </c>
      <c r="F458" s="21" t="s">
        <v>914</v>
      </c>
      <c r="G458" s="21" t="s">
        <v>30</v>
      </c>
      <c r="H458" s="22">
        <v>2009</v>
      </c>
      <c r="I458" s="20">
        <v>160.80000000000001</v>
      </c>
      <c r="K458"/>
      <c r="L458"/>
      <c r="M458"/>
      <c r="N458"/>
      <c r="O458"/>
      <c r="P458"/>
      <c r="Q458"/>
    </row>
    <row r="459" spans="1:17" ht="15" customHeight="1" x14ac:dyDescent="0.25">
      <c r="A459" s="87">
        <f t="shared" si="11"/>
        <v>459</v>
      </c>
      <c r="B459" s="21" t="s">
        <v>955</v>
      </c>
      <c r="D459" s="21" t="s">
        <v>956</v>
      </c>
      <c r="E459" s="21" t="s">
        <v>913</v>
      </c>
      <c r="F459" s="21" t="s">
        <v>914</v>
      </c>
      <c r="G459" s="21" t="s">
        <v>30</v>
      </c>
      <c r="H459" s="22">
        <v>2009</v>
      </c>
      <c r="I459" s="20">
        <v>141.6</v>
      </c>
      <c r="K459"/>
      <c r="L459"/>
      <c r="M459"/>
      <c r="N459"/>
      <c r="O459"/>
      <c r="P459"/>
      <c r="Q459"/>
    </row>
    <row r="460" spans="1:17" ht="15" customHeight="1" x14ac:dyDescent="0.25">
      <c r="A460" s="87">
        <f t="shared" si="11"/>
        <v>460</v>
      </c>
      <c r="B460" s="21" t="s">
        <v>957</v>
      </c>
      <c r="D460" s="21" t="s">
        <v>958</v>
      </c>
      <c r="E460" s="21" t="s">
        <v>913</v>
      </c>
      <c r="F460" s="21" t="s">
        <v>914</v>
      </c>
      <c r="G460" s="21" t="s">
        <v>30</v>
      </c>
      <c r="H460" s="22">
        <v>2011</v>
      </c>
      <c r="I460" s="20">
        <v>100.8</v>
      </c>
      <c r="K460"/>
      <c r="L460"/>
      <c r="M460"/>
      <c r="N460"/>
      <c r="O460"/>
      <c r="P460"/>
      <c r="Q460"/>
    </row>
    <row r="461" spans="1:17" ht="15" customHeight="1" x14ac:dyDescent="0.25">
      <c r="A461" s="87">
        <f t="shared" si="11"/>
        <v>461</v>
      </c>
      <c r="B461" s="21" t="s">
        <v>959</v>
      </c>
      <c r="D461" s="21" t="s">
        <v>960</v>
      </c>
      <c r="E461" s="21" t="s">
        <v>29</v>
      </c>
      <c r="F461" s="21" t="s">
        <v>914</v>
      </c>
      <c r="G461" s="21" t="s">
        <v>30</v>
      </c>
      <c r="H461" s="22">
        <v>2020</v>
      </c>
      <c r="I461" s="20">
        <v>151.19999999999999</v>
      </c>
      <c r="K461"/>
      <c r="L461"/>
      <c r="M461"/>
      <c r="N461"/>
      <c r="O461"/>
      <c r="P461"/>
      <c r="Q461"/>
    </row>
    <row r="462" spans="1:17" ht="15" customHeight="1" x14ac:dyDescent="0.25">
      <c r="A462" s="87">
        <f t="shared" si="11"/>
        <v>462</v>
      </c>
      <c r="B462" s="21" t="s">
        <v>961</v>
      </c>
      <c r="D462" s="21" t="s">
        <v>962</v>
      </c>
      <c r="E462" s="21" t="s">
        <v>619</v>
      </c>
      <c r="F462" s="21" t="s">
        <v>914</v>
      </c>
      <c r="G462" s="21" t="s">
        <v>30</v>
      </c>
      <c r="H462" s="22">
        <v>2017</v>
      </c>
      <c r="I462" s="20">
        <v>95.2</v>
      </c>
      <c r="K462"/>
      <c r="L462"/>
      <c r="M462"/>
      <c r="N462"/>
      <c r="O462"/>
      <c r="P462"/>
      <c r="Q462"/>
    </row>
    <row r="463" spans="1:17" ht="15" customHeight="1" x14ac:dyDescent="0.25">
      <c r="A463" s="87">
        <f t="shared" si="11"/>
        <v>463</v>
      </c>
      <c r="B463" s="21" t="s">
        <v>1616</v>
      </c>
      <c r="D463" s="21" t="s">
        <v>2231</v>
      </c>
      <c r="E463" s="21" t="s">
        <v>99</v>
      </c>
      <c r="F463" s="21" t="s">
        <v>914</v>
      </c>
      <c r="G463" s="21" t="s">
        <v>30</v>
      </c>
      <c r="H463" s="22">
        <v>2021</v>
      </c>
      <c r="I463" s="20">
        <v>226.1</v>
      </c>
      <c r="K463"/>
      <c r="L463"/>
      <c r="M463"/>
      <c r="N463"/>
      <c r="O463"/>
      <c r="P463"/>
      <c r="Q463"/>
    </row>
    <row r="464" spans="1:17" ht="15" customHeight="1" x14ac:dyDescent="0.25">
      <c r="A464" s="87">
        <f t="shared" si="11"/>
        <v>464</v>
      </c>
      <c r="B464" s="21" t="s">
        <v>963</v>
      </c>
      <c r="D464" s="21" t="s">
        <v>964</v>
      </c>
      <c r="E464" s="21" t="s">
        <v>913</v>
      </c>
      <c r="F464" s="21" t="s">
        <v>914</v>
      </c>
      <c r="G464" s="21" t="s">
        <v>30</v>
      </c>
      <c r="H464" s="22">
        <v>2018</v>
      </c>
      <c r="I464" s="20">
        <v>201</v>
      </c>
      <c r="K464"/>
      <c r="L464"/>
      <c r="M464"/>
      <c r="N464"/>
      <c r="O464"/>
      <c r="P464"/>
      <c r="Q464"/>
    </row>
    <row r="465" spans="1:17" ht="15" customHeight="1" x14ac:dyDescent="0.25">
      <c r="A465" s="87">
        <f t="shared" si="11"/>
        <v>465</v>
      </c>
      <c r="B465" s="21" t="s">
        <v>965</v>
      </c>
      <c r="D465" s="21" t="s">
        <v>966</v>
      </c>
      <c r="E465" s="21" t="s">
        <v>99</v>
      </c>
      <c r="F465" s="21" t="s">
        <v>914</v>
      </c>
      <c r="G465" s="21" t="s">
        <v>30</v>
      </c>
      <c r="H465" s="22">
        <v>2012</v>
      </c>
      <c r="I465" s="20">
        <v>9</v>
      </c>
      <c r="K465"/>
      <c r="L465"/>
      <c r="M465"/>
      <c r="N465"/>
      <c r="O465"/>
      <c r="P465"/>
      <c r="Q465"/>
    </row>
    <row r="466" spans="1:17" ht="15" customHeight="1" x14ac:dyDescent="0.25">
      <c r="A466" s="87">
        <f t="shared" si="11"/>
        <v>466</v>
      </c>
      <c r="B466" s="21" t="s">
        <v>967</v>
      </c>
      <c r="D466" s="21" t="s">
        <v>968</v>
      </c>
      <c r="E466" s="21" t="s">
        <v>969</v>
      </c>
      <c r="F466" s="21" t="s">
        <v>970</v>
      </c>
      <c r="G466" s="21" t="s">
        <v>243</v>
      </c>
      <c r="H466" s="22">
        <v>2015</v>
      </c>
      <c r="I466" s="20">
        <v>149.80000000000001</v>
      </c>
      <c r="K466"/>
      <c r="L466"/>
      <c r="M466"/>
      <c r="N466"/>
      <c r="O466"/>
      <c r="P466"/>
      <c r="Q466"/>
    </row>
    <row r="467" spans="1:17" ht="15" customHeight="1" x14ac:dyDescent="0.25">
      <c r="A467" s="87">
        <f t="shared" si="11"/>
        <v>467</v>
      </c>
      <c r="B467" s="21" t="s">
        <v>971</v>
      </c>
      <c r="D467" s="21" t="s">
        <v>972</v>
      </c>
      <c r="E467" s="21" t="s">
        <v>973</v>
      </c>
      <c r="F467" s="21" t="s">
        <v>970</v>
      </c>
      <c r="G467" s="21" t="s">
        <v>243</v>
      </c>
      <c r="H467" s="22">
        <v>2019</v>
      </c>
      <c r="I467" s="20">
        <v>210.1</v>
      </c>
      <c r="K467"/>
      <c r="L467"/>
      <c r="M467"/>
      <c r="N467"/>
      <c r="O467"/>
      <c r="P467"/>
      <c r="Q467"/>
    </row>
    <row r="468" spans="1:17" ht="15" customHeight="1" x14ac:dyDescent="0.25">
      <c r="A468" s="87">
        <f t="shared" si="11"/>
        <v>468</v>
      </c>
      <c r="B468" s="21" t="s">
        <v>974</v>
      </c>
      <c r="D468" s="21" t="s">
        <v>975</v>
      </c>
      <c r="E468" s="21" t="s">
        <v>976</v>
      </c>
      <c r="F468" s="21" t="s">
        <v>970</v>
      </c>
      <c r="G468" s="21" t="s">
        <v>243</v>
      </c>
      <c r="H468" s="22">
        <v>2017</v>
      </c>
      <c r="I468" s="20">
        <v>50.4</v>
      </c>
      <c r="K468"/>
      <c r="L468"/>
      <c r="M468"/>
      <c r="N468"/>
      <c r="O468"/>
      <c r="P468"/>
      <c r="Q468"/>
    </row>
    <row r="469" spans="1:17" ht="15" customHeight="1" x14ac:dyDescent="0.25">
      <c r="A469" s="87">
        <f t="shared" si="11"/>
        <v>469</v>
      </c>
      <c r="B469" s="21" t="s">
        <v>2141</v>
      </c>
      <c r="D469" s="21" t="s">
        <v>977</v>
      </c>
      <c r="E469" s="21" t="s">
        <v>978</v>
      </c>
      <c r="F469" s="21" t="s">
        <v>970</v>
      </c>
      <c r="G469" s="21" t="s">
        <v>243</v>
      </c>
      <c r="H469" s="22">
        <v>2016</v>
      </c>
      <c r="I469" s="20">
        <v>100.2</v>
      </c>
      <c r="K469"/>
      <c r="L469"/>
      <c r="M469"/>
      <c r="N469"/>
      <c r="O469"/>
      <c r="P469"/>
      <c r="Q469"/>
    </row>
    <row r="470" spans="1:17" ht="15" customHeight="1" x14ac:dyDescent="0.25">
      <c r="A470" s="87">
        <f t="shared" si="11"/>
        <v>470</v>
      </c>
      <c r="B470" s="21" t="s">
        <v>979</v>
      </c>
      <c r="D470" s="21" t="s">
        <v>980</v>
      </c>
      <c r="E470" s="21" t="s">
        <v>978</v>
      </c>
      <c r="F470" s="21" t="s">
        <v>970</v>
      </c>
      <c r="G470" s="21" t="s">
        <v>243</v>
      </c>
      <c r="H470" s="22">
        <v>2016</v>
      </c>
      <c r="I470" s="20">
        <v>100.2</v>
      </c>
      <c r="K470"/>
      <c r="L470"/>
      <c r="M470"/>
      <c r="N470"/>
      <c r="O470"/>
      <c r="P470"/>
      <c r="Q470"/>
    </row>
    <row r="471" spans="1:17" ht="15" customHeight="1" x14ac:dyDescent="0.25">
      <c r="A471" s="87">
        <f t="shared" si="11"/>
        <v>471</v>
      </c>
      <c r="B471" s="21" t="s">
        <v>981</v>
      </c>
      <c r="D471" s="21" t="s">
        <v>982</v>
      </c>
      <c r="E471" s="21" t="s">
        <v>983</v>
      </c>
      <c r="F471" s="21" t="s">
        <v>970</v>
      </c>
      <c r="G471" s="21" t="s">
        <v>243</v>
      </c>
      <c r="H471" s="22">
        <v>2017</v>
      </c>
      <c r="I471" s="20">
        <v>163.19999999999999</v>
      </c>
      <c r="K471"/>
      <c r="L471"/>
      <c r="M471"/>
      <c r="N471"/>
      <c r="O471"/>
      <c r="P471"/>
      <c r="Q471"/>
    </row>
    <row r="472" spans="1:17" ht="15" customHeight="1" x14ac:dyDescent="0.25">
      <c r="A472" s="87">
        <f t="shared" si="11"/>
        <v>472</v>
      </c>
      <c r="B472" s="21" t="s">
        <v>984</v>
      </c>
      <c r="D472" s="21" t="s">
        <v>985</v>
      </c>
      <c r="E472" s="21" t="s">
        <v>978</v>
      </c>
      <c r="F472" s="21" t="s">
        <v>970</v>
      </c>
      <c r="G472" s="21" t="s">
        <v>243</v>
      </c>
      <c r="H472" s="22">
        <v>2014</v>
      </c>
      <c r="I472" s="20">
        <v>107.4</v>
      </c>
      <c r="K472"/>
      <c r="L472"/>
      <c r="M472"/>
      <c r="N472"/>
      <c r="O472"/>
      <c r="P472"/>
      <c r="Q472"/>
    </row>
    <row r="473" spans="1:17" ht="15" customHeight="1" x14ac:dyDescent="0.25">
      <c r="A473" s="87">
        <f t="shared" si="11"/>
        <v>473</v>
      </c>
      <c r="B473" s="21" t="s">
        <v>986</v>
      </c>
      <c r="D473" s="21" t="s">
        <v>987</v>
      </c>
      <c r="E473" s="21" t="s">
        <v>978</v>
      </c>
      <c r="F473" s="21" t="s">
        <v>970</v>
      </c>
      <c r="G473" s="21" t="s">
        <v>243</v>
      </c>
      <c r="H473" s="22">
        <v>2014</v>
      </c>
      <c r="I473" s="20">
        <v>103.8</v>
      </c>
      <c r="K473"/>
      <c r="L473"/>
      <c r="M473"/>
      <c r="N473"/>
      <c r="O473"/>
      <c r="P473"/>
      <c r="Q473"/>
    </row>
    <row r="474" spans="1:17" ht="15" customHeight="1" x14ac:dyDescent="0.25">
      <c r="A474" s="87">
        <f t="shared" si="11"/>
        <v>474</v>
      </c>
      <c r="B474" s="21" t="s">
        <v>988</v>
      </c>
      <c r="D474" s="21" t="s">
        <v>989</v>
      </c>
      <c r="E474" s="21" t="s">
        <v>990</v>
      </c>
      <c r="F474" s="21" t="s">
        <v>970</v>
      </c>
      <c r="G474" s="21" t="s">
        <v>243</v>
      </c>
      <c r="H474" s="22">
        <v>2015</v>
      </c>
      <c r="I474" s="20">
        <v>99.9</v>
      </c>
      <c r="K474"/>
      <c r="L474"/>
      <c r="M474"/>
      <c r="N474"/>
      <c r="O474"/>
      <c r="P474"/>
      <c r="Q474"/>
    </row>
    <row r="475" spans="1:17" ht="15" customHeight="1" x14ac:dyDescent="0.25">
      <c r="A475" s="87">
        <f t="shared" si="11"/>
        <v>475</v>
      </c>
      <c r="B475" s="21" t="s">
        <v>991</v>
      </c>
      <c r="D475" s="21" t="s">
        <v>992</v>
      </c>
      <c r="E475" s="21" t="s">
        <v>990</v>
      </c>
      <c r="F475" s="21" t="s">
        <v>970</v>
      </c>
      <c r="G475" s="21" t="s">
        <v>243</v>
      </c>
      <c r="H475" s="22">
        <v>2015</v>
      </c>
      <c r="I475" s="20">
        <v>100</v>
      </c>
      <c r="K475"/>
      <c r="L475"/>
      <c r="M475"/>
      <c r="N475"/>
      <c r="O475"/>
      <c r="P475"/>
      <c r="Q475"/>
    </row>
    <row r="476" spans="1:17" ht="15" customHeight="1" x14ac:dyDescent="0.25">
      <c r="A476" s="87">
        <f t="shared" si="11"/>
        <v>476</v>
      </c>
      <c r="B476" s="21" t="s">
        <v>993</v>
      </c>
      <c r="D476" s="21" t="s">
        <v>994</v>
      </c>
      <c r="E476" s="21" t="s">
        <v>990</v>
      </c>
      <c r="F476" s="21" t="s">
        <v>970</v>
      </c>
      <c r="G476" s="21" t="s">
        <v>243</v>
      </c>
      <c r="H476" s="22">
        <v>2015</v>
      </c>
      <c r="I476" s="20">
        <v>146.19999999999999</v>
      </c>
      <c r="K476"/>
      <c r="L476"/>
      <c r="M476"/>
      <c r="N476"/>
      <c r="O476"/>
      <c r="P476"/>
      <c r="Q476"/>
    </row>
    <row r="477" spans="1:17" ht="15" customHeight="1" x14ac:dyDescent="0.25">
      <c r="A477" s="87">
        <f t="shared" si="11"/>
        <v>477</v>
      </c>
      <c r="B477" s="21" t="s">
        <v>995</v>
      </c>
      <c r="D477" s="21" t="s">
        <v>996</v>
      </c>
      <c r="E477" s="21" t="s">
        <v>990</v>
      </c>
      <c r="F477" s="21" t="s">
        <v>970</v>
      </c>
      <c r="G477" s="21" t="s">
        <v>243</v>
      </c>
      <c r="H477" s="22">
        <v>2015</v>
      </c>
      <c r="I477" s="20">
        <v>153.6</v>
      </c>
      <c r="K477"/>
      <c r="L477"/>
      <c r="M477"/>
      <c r="N477"/>
      <c r="O477"/>
      <c r="P477"/>
      <c r="Q477"/>
    </row>
    <row r="478" spans="1:17" ht="15" customHeight="1" x14ac:dyDescent="0.25">
      <c r="A478" s="87">
        <f t="shared" si="11"/>
        <v>478</v>
      </c>
      <c r="B478" s="21" t="s">
        <v>997</v>
      </c>
      <c r="D478" s="21" t="s">
        <v>998</v>
      </c>
      <c r="E478" s="21" t="s">
        <v>976</v>
      </c>
      <c r="F478" s="21" t="s">
        <v>970</v>
      </c>
      <c r="G478" s="21" t="s">
        <v>243</v>
      </c>
      <c r="H478" s="22">
        <v>2015</v>
      </c>
      <c r="I478" s="20">
        <v>100</v>
      </c>
      <c r="K478"/>
      <c r="L478"/>
      <c r="M478"/>
      <c r="N478"/>
      <c r="O478"/>
      <c r="P478"/>
      <c r="Q478"/>
    </row>
    <row r="479" spans="1:17" ht="15" customHeight="1" x14ac:dyDescent="0.25">
      <c r="A479" s="87">
        <f t="shared" si="11"/>
        <v>479</v>
      </c>
      <c r="B479" s="21" t="s">
        <v>999</v>
      </c>
      <c r="D479" s="21" t="s">
        <v>1000</v>
      </c>
      <c r="E479" s="21" t="s">
        <v>976</v>
      </c>
      <c r="F479" s="21" t="s">
        <v>970</v>
      </c>
      <c r="G479" s="21" t="s">
        <v>243</v>
      </c>
      <c r="H479" s="22">
        <v>2015</v>
      </c>
      <c r="I479" s="20">
        <v>100</v>
      </c>
      <c r="K479"/>
      <c r="L479"/>
      <c r="M479"/>
      <c r="N479"/>
      <c r="O479"/>
      <c r="P479"/>
      <c r="Q479"/>
    </row>
    <row r="480" spans="1:17" ht="15" customHeight="1" x14ac:dyDescent="0.25">
      <c r="A480" s="87">
        <f t="shared" si="11"/>
        <v>480</v>
      </c>
      <c r="B480" s="21" t="s">
        <v>1001</v>
      </c>
      <c r="D480" s="21" t="s">
        <v>1002</v>
      </c>
      <c r="E480" s="21" t="s">
        <v>1003</v>
      </c>
      <c r="F480" s="21" t="s">
        <v>970</v>
      </c>
      <c r="G480" s="21" t="s">
        <v>243</v>
      </c>
      <c r="H480" s="22">
        <v>2017</v>
      </c>
      <c r="I480" s="20">
        <v>115.2</v>
      </c>
      <c r="K480"/>
      <c r="L480"/>
      <c r="M480"/>
      <c r="N480"/>
      <c r="O480"/>
      <c r="P480"/>
      <c r="Q480"/>
    </row>
    <row r="481" spans="1:17" ht="15" customHeight="1" x14ac:dyDescent="0.25">
      <c r="A481" s="87">
        <f t="shared" si="11"/>
        <v>481</v>
      </c>
      <c r="B481" s="21" t="s">
        <v>1004</v>
      </c>
      <c r="D481" s="21" t="s">
        <v>1005</v>
      </c>
      <c r="E481" s="21" t="s">
        <v>1003</v>
      </c>
      <c r="F481" s="21" t="s">
        <v>970</v>
      </c>
      <c r="G481" s="21" t="s">
        <v>243</v>
      </c>
      <c r="H481" s="22">
        <v>2017</v>
      </c>
      <c r="I481" s="20">
        <v>115.2</v>
      </c>
      <c r="K481"/>
      <c r="L481"/>
      <c r="M481"/>
      <c r="N481"/>
      <c r="O481"/>
      <c r="P481"/>
      <c r="Q481"/>
    </row>
    <row r="482" spans="1:17" ht="15" customHeight="1" x14ac:dyDescent="0.25">
      <c r="A482" s="87">
        <f t="shared" si="11"/>
        <v>482</v>
      </c>
      <c r="B482" s="21" t="s">
        <v>1006</v>
      </c>
      <c r="D482" s="21" t="s">
        <v>1007</v>
      </c>
      <c r="E482" s="21" t="s">
        <v>1008</v>
      </c>
      <c r="F482" s="21" t="s">
        <v>970</v>
      </c>
      <c r="G482" s="21" t="s">
        <v>243</v>
      </c>
      <c r="H482" s="22">
        <v>2008</v>
      </c>
      <c r="I482" s="20">
        <v>150</v>
      </c>
      <c r="K482"/>
      <c r="L482"/>
      <c r="M482"/>
      <c r="N482"/>
      <c r="O482"/>
      <c r="P482"/>
      <c r="Q482"/>
    </row>
    <row r="483" spans="1:17" ht="15" customHeight="1" x14ac:dyDescent="0.25">
      <c r="A483" s="87">
        <f t="shared" si="11"/>
        <v>483</v>
      </c>
      <c r="B483" s="21" t="s">
        <v>1009</v>
      </c>
      <c r="D483" s="21" t="s">
        <v>1010</v>
      </c>
      <c r="E483" s="21" t="s">
        <v>1011</v>
      </c>
      <c r="F483" s="21" t="s">
        <v>970</v>
      </c>
      <c r="G483" s="21" t="s">
        <v>243</v>
      </c>
      <c r="H483" s="22">
        <v>2014</v>
      </c>
      <c r="I483" s="20">
        <v>144.30000000000001</v>
      </c>
      <c r="K483"/>
      <c r="L483"/>
      <c r="M483"/>
      <c r="N483"/>
      <c r="O483"/>
      <c r="P483"/>
      <c r="Q483"/>
    </row>
    <row r="484" spans="1:17" ht="15" customHeight="1" x14ac:dyDescent="0.25">
      <c r="A484" s="87">
        <f t="shared" si="11"/>
        <v>484</v>
      </c>
      <c r="B484" s="21" t="s">
        <v>1012</v>
      </c>
      <c r="D484" s="21" t="s">
        <v>1013</v>
      </c>
      <c r="E484" s="21" t="s">
        <v>1011</v>
      </c>
      <c r="F484" s="21" t="s">
        <v>970</v>
      </c>
      <c r="G484" s="21" t="s">
        <v>243</v>
      </c>
      <c r="H484" s="22">
        <v>2014</v>
      </c>
      <c r="I484" s="20">
        <v>144.30000000000001</v>
      </c>
      <c r="K484"/>
      <c r="L484"/>
      <c r="M484"/>
      <c r="N484"/>
      <c r="O484"/>
      <c r="P484"/>
      <c r="Q484"/>
    </row>
    <row r="485" spans="1:17" ht="15" customHeight="1" x14ac:dyDescent="0.25">
      <c r="A485" s="87">
        <f t="shared" si="11"/>
        <v>485</v>
      </c>
      <c r="B485" s="21" t="s">
        <v>1014</v>
      </c>
      <c r="D485" s="21" t="s">
        <v>1015</v>
      </c>
      <c r="E485" s="21" t="s">
        <v>976</v>
      </c>
      <c r="F485" s="21" t="s">
        <v>970</v>
      </c>
      <c r="G485" s="21" t="s">
        <v>243</v>
      </c>
      <c r="H485" s="22">
        <v>2017</v>
      </c>
      <c r="I485" s="20">
        <v>151.19999999999999</v>
      </c>
      <c r="K485"/>
      <c r="L485"/>
      <c r="M485"/>
      <c r="N485"/>
      <c r="O485"/>
      <c r="P485"/>
      <c r="Q485"/>
    </row>
    <row r="486" spans="1:17" ht="15" customHeight="1" x14ac:dyDescent="0.25">
      <c r="A486" s="87">
        <f t="shared" si="11"/>
        <v>486</v>
      </c>
      <c r="B486" s="21" t="s">
        <v>1016</v>
      </c>
      <c r="D486" s="21" t="s">
        <v>1017</v>
      </c>
      <c r="E486" s="21" t="s">
        <v>978</v>
      </c>
      <c r="F486" s="21" t="s">
        <v>970</v>
      </c>
      <c r="G486" s="21" t="s">
        <v>243</v>
      </c>
      <c r="H486" s="22">
        <v>2014</v>
      </c>
      <c r="I486" s="20">
        <v>109.2</v>
      </c>
      <c r="K486"/>
      <c r="L486"/>
      <c r="M486"/>
      <c r="N486"/>
      <c r="O486"/>
      <c r="P486"/>
      <c r="Q486"/>
    </row>
    <row r="487" spans="1:17" ht="15" customHeight="1" x14ac:dyDescent="0.25">
      <c r="A487" s="87">
        <f t="shared" si="11"/>
        <v>487</v>
      </c>
      <c r="B487" s="21" t="s">
        <v>1018</v>
      </c>
      <c r="D487" s="21" t="s">
        <v>1019</v>
      </c>
      <c r="E487" s="21" t="s">
        <v>978</v>
      </c>
      <c r="F487" s="21" t="s">
        <v>970</v>
      </c>
      <c r="G487" s="21" t="s">
        <v>243</v>
      </c>
      <c r="H487" s="22">
        <v>2014</v>
      </c>
      <c r="I487" s="20">
        <v>109.2</v>
      </c>
      <c r="K487"/>
      <c r="L487"/>
      <c r="M487"/>
      <c r="N487"/>
      <c r="O487"/>
      <c r="P487"/>
      <c r="Q487"/>
    </row>
    <row r="488" spans="1:17" ht="15" customHeight="1" x14ac:dyDescent="0.25">
      <c r="A488" s="87">
        <f t="shared" si="11"/>
        <v>488</v>
      </c>
      <c r="B488" s="21" t="s">
        <v>1020</v>
      </c>
      <c r="D488" s="21" t="s">
        <v>1021</v>
      </c>
      <c r="E488" s="21" t="s">
        <v>978</v>
      </c>
      <c r="F488" s="21" t="s">
        <v>970</v>
      </c>
      <c r="G488" s="21" t="s">
        <v>243</v>
      </c>
      <c r="H488" s="22">
        <v>2014</v>
      </c>
      <c r="I488" s="20">
        <v>94.2</v>
      </c>
      <c r="K488"/>
      <c r="L488"/>
      <c r="M488"/>
      <c r="N488"/>
      <c r="O488"/>
      <c r="P488"/>
      <c r="Q488"/>
    </row>
    <row r="489" spans="1:17" ht="15" customHeight="1" x14ac:dyDescent="0.25">
      <c r="A489" s="87">
        <f t="shared" si="11"/>
        <v>489</v>
      </c>
      <c r="B489" s="21" t="s">
        <v>1022</v>
      </c>
      <c r="D489" s="21" t="s">
        <v>1023</v>
      </c>
      <c r="E489" s="21" t="s">
        <v>978</v>
      </c>
      <c r="F489" s="21" t="s">
        <v>970</v>
      </c>
      <c r="G489" s="21" t="s">
        <v>243</v>
      </c>
      <c r="H489" s="22">
        <v>2014</v>
      </c>
      <c r="I489" s="20">
        <v>96.6</v>
      </c>
      <c r="K489"/>
      <c r="L489"/>
      <c r="M489"/>
      <c r="N489"/>
      <c r="O489"/>
      <c r="P489"/>
      <c r="Q489"/>
    </row>
    <row r="490" spans="1:17" ht="15" customHeight="1" x14ac:dyDescent="0.25">
      <c r="A490" s="87">
        <f t="shared" si="11"/>
        <v>490</v>
      </c>
      <c r="B490" s="21" t="s">
        <v>1024</v>
      </c>
      <c r="D490" s="21" t="s">
        <v>1025</v>
      </c>
      <c r="E490" s="21" t="s">
        <v>978</v>
      </c>
      <c r="F490" s="21" t="s">
        <v>970</v>
      </c>
      <c r="G490" s="21" t="s">
        <v>243</v>
      </c>
      <c r="H490" s="22">
        <v>2015</v>
      </c>
      <c r="I490" s="20">
        <v>150</v>
      </c>
      <c r="K490"/>
      <c r="L490"/>
      <c r="M490"/>
      <c r="N490"/>
      <c r="O490"/>
      <c r="P490"/>
      <c r="Q490"/>
    </row>
    <row r="491" spans="1:17" ht="15" customHeight="1" x14ac:dyDescent="0.25">
      <c r="A491" s="87">
        <f t="shared" si="11"/>
        <v>491</v>
      </c>
      <c r="B491" s="21" t="s">
        <v>1026</v>
      </c>
      <c r="D491" s="21" t="s">
        <v>1027</v>
      </c>
      <c r="E491" s="21" t="s">
        <v>1028</v>
      </c>
      <c r="F491" s="21" t="s">
        <v>970</v>
      </c>
      <c r="G491" s="21" t="s">
        <v>243</v>
      </c>
      <c r="H491" s="22">
        <v>2017</v>
      </c>
      <c r="I491" s="20">
        <v>64</v>
      </c>
      <c r="K491"/>
      <c r="L491"/>
      <c r="M491"/>
      <c r="N491"/>
      <c r="O491"/>
      <c r="P491"/>
      <c r="Q491"/>
    </row>
    <row r="492" spans="1:17" ht="15" customHeight="1" x14ac:dyDescent="0.25">
      <c r="A492" s="87">
        <f t="shared" si="11"/>
        <v>492</v>
      </c>
      <c r="B492" s="21" t="s">
        <v>1029</v>
      </c>
      <c r="D492" s="21" t="s">
        <v>1030</v>
      </c>
      <c r="E492" s="21" t="s">
        <v>1028</v>
      </c>
      <c r="F492" s="21" t="s">
        <v>970</v>
      </c>
      <c r="G492" s="21" t="s">
        <v>243</v>
      </c>
      <c r="H492" s="22">
        <v>2017</v>
      </c>
      <c r="I492" s="20">
        <v>110</v>
      </c>
      <c r="K492"/>
      <c r="L492"/>
      <c r="M492"/>
      <c r="N492"/>
      <c r="O492"/>
      <c r="P492"/>
      <c r="Q492"/>
    </row>
    <row r="493" spans="1:17" ht="15" customHeight="1" x14ac:dyDescent="0.25">
      <c r="A493" s="87">
        <f t="shared" si="11"/>
        <v>493</v>
      </c>
      <c r="B493" s="21" t="s">
        <v>1031</v>
      </c>
      <c r="D493" s="21" t="s">
        <v>1032</v>
      </c>
      <c r="E493" s="21" t="s">
        <v>976</v>
      </c>
      <c r="F493" s="21" t="s">
        <v>970</v>
      </c>
      <c r="G493" s="21" t="s">
        <v>243</v>
      </c>
      <c r="H493" s="22">
        <v>2015</v>
      </c>
      <c r="I493" s="20">
        <v>102</v>
      </c>
      <c r="K493"/>
      <c r="L493"/>
      <c r="M493"/>
      <c r="N493"/>
      <c r="O493"/>
      <c r="P493"/>
      <c r="Q493"/>
    </row>
    <row r="494" spans="1:17" ht="15" customHeight="1" x14ac:dyDescent="0.25">
      <c r="A494" s="87">
        <f t="shared" si="11"/>
        <v>494</v>
      </c>
      <c r="B494" s="21" t="s">
        <v>1033</v>
      </c>
      <c r="D494" s="21" t="s">
        <v>1034</v>
      </c>
      <c r="E494" s="21" t="s">
        <v>976</v>
      </c>
      <c r="F494" s="21" t="s">
        <v>970</v>
      </c>
      <c r="G494" s="21" t="s">
        <v>243</v>
      </c>
      <c r="H494" s="22">
        <v>2015</v>
      </c>
      <c r="I494" s="20">
        <v>98</v>
      </c>
      <c r="K494"/>
      <c r="L494"/>
      <c r="M494"/>
      <c r="N494"/>
      <c r="O494"/>
      <c r="P494"/>
      <c r="Q494"/>
    </row>
    <row r="495" spans="1:17" ht="15" customHeight="1" x14ac:dyDescent="0.25">
      <c r="A495" s="87">
        <f t="shared" si="11"/>
        <v>495</v>
      </c>
      <c r="B495" s="21" t="s">
        <v>1035</v>
      </c>
      <c r="D495" s="21" t="s">
        <v>1036</v>
      </c>
      <c r="E495" s="21" t="s">
        <v>976</v>
      </c>
      <c r="F495" s="21" t="s">
        <v>970</v>
      </c>
      <c r="G495" s="21" t="s">
        <v>243</v>
      </c>
      <c r="H495" s="22">
        <v>2016</v>
      </c>
      <c r="I495" s="20">
        <v>148.5</v>
      </c>
      <c r="K495"/>
      <c r="L495"/>
      <c r="M495"/>
      <c r="N495"/>
      <c r="O495"/>
      <c r="P495"/>
      <c r="Q495"/>
    </row>
    <row r="496" spans="1:17" ht="15" customHeight="1" x14ac:dyDescent="0.25">
      <c r="A496" s="87">
        <f t="shared" si="11"/>
        <v>496</v>
      </c>
      <c r="B496" s="21" t="s">
        <v>1037</v>
      </c>
      <c r="D496" s="21" t="s">
        <v>1038</v>
      </c>
      <c r="E496" s="21" t="s">
        <v>976</v>
      </c>
      <c r="F496" s="21" t="s">
        <v>970</v>
      </c>
      <c r="G496" s="21" t="s">
        <v>243</v>
      </c>
      <c r="H496" s="22">
        <v>2016</v>
      </c>
      <c r="I496" s="20">
        <v>151.80000000000001</v>
      </c>
      <c r="K496"/>
      <c r="L496"/>
      <c r="M496"/>
      <c r="N496"/>
      <c r="O496"/>
      <c r="P496"/>
      <c r="Q496"/>
    </row>
    <row r="497" spans="1:17" ht="15" customHeight="1" x14ac:dyDescent="0.25">
      <c r="A497" s="87">
        <f t="shared" si="11"/>
        <v>497</v>
      </c>
      <c r="B497" s="21" t="s">
        <v>1039</v>
      </c>
      <c r="D497" s="21" t="s">
        <v>1040</v>
      </c>
      <c r="E497" s="21" t="s">
        <v>973</v>
      </c>
      <c r="F497" s="21" t="s">
        <v>970</v>
      </c>
      <c r="G497" s="21" t="s">
        <v>243</v>
      </c>
      <c r="H497" s="22">
        <v>2014</v>
      </c>
      <c r="I497" s="20">
        <v>161</v>
      </c>
      <c r="K497"/>
      <c r="L497"/>
      <c r="M497"/>
      <c r="N497"/>
      <c r="O497"/>
      <c r="P497"/>
      <c r="Q497"/>
    </row>
    <row r="498" spans="1:17" ht="15" customHeight="1" x14ac:dyDescent="0.25">
      <c r="A498" s="87">
        <f t="shared" si="11"/>
        <v>498</v>
      </c>
      <c r="B498" s="21" t="s">
        <v>1041</v>
      </c>
      <c r="D498" s="21" t="s">
        <v>1042</v>
      </c>
      <c r="E498" s="21" t="s">
        <v>973</v>
      </c>
      <c r="F498" s="21" t="s">
        <v>970</v>
      </c>
      <c r="G498" s="21" t="s">
        <v>243</v>
      </c>
      <c r="H498" s="22">
        <v>2015</v>
      </c>
      <c r="I498" s="20">
        <v>98</v>
      </c>
      <c r="K498"/>
      <c r="L498"/>
      <c r="M498"/>
      <c r="N498"/>
      <c r="O498"/>
      <c r="P498"/>
      <c r="Q498"/>
    </row>
    <row r="499" spans="1:17" ht="15" customHeight="1" x14ac:dyDescent="0.25">
      <c r="A499" s="87">
        <f t="shared" si="11"/>
        <v>499</v>
      </c>
      <c r="B499" s="21" t="s">
        <v>1043</v>
      </c>
      <c r="D499" s="21" t="s">
        <v>1044</v>
      </c>
      <c r="E499" s="21" t="s">
        <v>973</v>
      </c>
      <c r="F499" s="21" t="s">
        <v>970</v>
      </c>
      <c r="G499" s="21" t="s">
        <v>243</v>
      </c>
      <c r="H499" s="22">
        <v>2015</v>
      </c>
      <c r="I499" s="20">
        <v>96</v>
      </c>
      <c r="K499"/>
      <c r="L499"/>
      <c r="M499"/>
      <c r="N499"/>
      <c r="O499"/>
      <c r="P499"/>
      <c r="Q499"/>
    </row>
    <row r="500" spans="1:17" ht="15" customHeight="1" x14ac:dyDescent="0.25">
      <c r="A500" s="87">
        <f t="shared" si="11"/>
        <v>500</v>
      </c>
      <c r="B500" s="21" t="s">
        <v>1045</v>
      </c>
      <c r="D500" s="21" t="s">
        <v>1046</v>
      </c>
      <c r="E500" s="21" t="s">
        <v>1008</v>
      </c>
      <c r="F500" s="21" t="s">
        <v>970</v>
      </c>
      <c r="G500" s="21" t="s">
        <v>243</v>
      </c>
      <c r="H500" s="22">
        <v>2016</v>
      </c>
      <c r="I500" s="20">
        <v>114.9</v>
      </c>
      <c r="K500"/>
      <c r="L500"/>
      <c r="M500"/>
      <c r="N500"/>
      <c r="O500"/>
      <c r="P500"/>
      <c r="Q500"/>
    </row>
    <row r="501" spans="1:17" s="19" customFormat="1" ht="15" customHeight="1" x14ac:dyDescent="0.25">
      <c r="A501" s="87">
        <f t="shared" si="11"/>
        <v>501</v>
      </c>
      <c r="B501" s="21" t="s">
        <v>1047</v>
      </c>
      <c r="C501" s="21"/>
      <c r="D501" s="21" t="s">
        <v>1048</v>
      </c>
      <c r="E501" s="21" t="s">
        <v>1008</v>
      </c>
      <c r="F501" s="21" t="s">
        <v>970</v>
      </c>
      <c r="G501" s="21" t="s">
        <v>243</v>
      </c>
      <c r="H501" s="22">
        <v>2016</v>
      </c>
      <c r="I501" s="20">
        <v>142.30000000000001</v>
      </c>
      <c r="J501"/>
      <c r="K501"/>
      <c r="L501"/>
      <c r="M501"/>
      <c r="N501"/>
      <c r="O501"/>
      <c r="P501"/>
      <c r="Q501"/>
    </row>
    <row r="502" spans="1:17" ht="15" customHeight="1" x14ac:dyDescent="0.25">
      <c r="A502" s="87">
        <f t="shared" si="11"/>
        <v>502</v>
      </c>
      <c r="B502" s="21" t="s">
        <v>1049</v>
      </c>
      <c r="D502" s="21" t="s">
        <v>1050</v>
      </c>
      <c r="E502" s="21" t="s">
        <v>976</v>
      </c>
      <c r="F502" s="21" t="s">
        <v>970</v>
      </c>
      <c r="G502" s="21" t="s">
        <v>243</v>
      </c>
      <c r="H502" s="22">
        <v>2007</v>
      </c>
      <c r="I502" s="20">
        <v>57</v>
      </c>
      <c r="K502"/>
      <c r="L502"/>
      <c r="M502"/>
      <c r="N502"/>
      <c r="O502"/>
      <c r="P502"/>
      <c r="Q502"/>
    </row>
    <row r="503" spans="1:17" ht="15" customHeight="1" x14ac:dyDescent="0.25">
      <c r="A503" s="87">
        <f t="shared" si="11"/>
        <v>503</v>
      </c>
      <c r="B503" s="21" t="s">
        <v>2171</v>
      </c>
      <c r="D503" s="21" t="s">
        <v>2174</v>
      </c>
      <c r="E503" s="21" t="s">
        <v>1693</v>
      </c>
      <c r="F503" s="21" t="s">
        <v>1054</v>
      </c>
      <c r="G503" s="21" t="s">
        <v>134</v>
      </c>
      <c r="H503" s="22">
        <v>2021</v>
      </c>
      <c r="I503" s="20">
        <v>36.700000000000003</v>
      </c>
      <c r="K503"/>
      <c r="L503"/>
      <c r="M503"/>
      <c r="N503"/>
      <c r="O503"/>
      <c r="P503"/>
      <c r="Q503"/>
    </row>
    <row r="504" spans="1:17" ht="15" customHeight="1" x14ac:dyDescent="0.25">
      <c r="A504" s="87">
        <f t="shared" si="11"/>
        <v>504</v>
      </c>
      <c r="B504" s="21" t="s">
        <v>2172</v>
      </c>
      <c r="D504" s="21" t="s">
        <v>2175</v>
      </c>
      <c r="E504" s="21" t="s">
        <v>1693</v>
      </c>
      <c r="F504" s="21" t="s">
        <v>1054</v>
      </c>
      <c r="G504" s="21" t="s">
        <v>134</v>
      </c>
      <c r="H504" s="22">
        <v>2021</v>
      </c>
      <c r="I504" s="20">
        <v>35.799999999999997</v>
      </c>
      <c r="K504"/>
      <c r="L504"/>
      <c r="M504"/>
      <c r="N504"/>
      <c r="O504"/>
      <c r="P504"/>
      <c r="Q504"/>
    </row>
    <row r="505" spans="1:17" ht="15" customHeight="1" x14ac:dyDescent="0.25">
      <c r="A505" s="87">
        <f t="shared" si="11"/>
        <v>505</v>
      </c>
      <c r="B505" s="21" t="s">
        <v>2173</v>
      </c>
      <c r="D505" s="21" t="s">
        <v>2176</v>
      </c>
      <c r="E505" s="21" t="s">
        <v>1693</v>
      </c>
      <c r="F505" s="21" t="s">
        <v>1054</v>
      </c>
      <c r="G505" s="21" t="s">
        <v>134</v>
      </c>
      <c r="H505" s="22">
        <v>2021</v>
      </c>
      <c r="I505" s="20">
        <v>177.7</v>
      </c>
      <c r="K505"/>
      <c r="L505"/>
      <c r="M505"/>
      <c r="N505"/>
      <c r="O505"/>
      <c r="P505"/>
      <c r="Q505"/>
    </row>
    <row r="506" spans="1:17" ht="15" customHeight="1" x14ac:dyDescent="0.25">
      <c r="A506" s="87">
        <f t="shared" si="11"/>
        <v>506</v>
      </c>
      <c r="B506" s="21" t="s">
        <v>1051</v>
      </c>
      <c r="D506" s="21" t="s">
        <v>1052</v>
      </c>
      <c r="E506" s="21" t="s">
        <v>1053</v>
      </c>
      <c r="F506" s="21" t="s">
        <v>1054</v>
      </c>
      <c r="G506" s="21" t="s">
        <v>37</v>
      </c>
      <c r="H506" s="22">
        <v>2012</v>
      </c>
      <c r="I506" s="20">
        <v>99.8</v>
      </c>
      <c r="K506"/>
      <c r="L506"/>
      <c r="M506"/>
      <c r="N506"/>
      <c r="O506"/>
      <c r="P506"/>
      <c r="Q506"/>
    </row>
    <row r="507" spans="1:17" ht="15" customHeight="1" x14ac:dyDescent="0.25">
      <c r="A507" s="87">
        <f t="shared" si="11"/>
        <v>507</v>
      </c>
      <c r="B507" s="21" t="s">
        <v>2232</v>
      </c>
      <c r="D507" s="21" t="s">
        <v>2233</v>
      </c>
      <c r="E507" s="21" t="s">
        <v>1113</v>
      </c>
      <c r="F507" s="21" t="s">
        <v>1054</v>
      </c>
      <c r="G507" s="21" t="s">
        <v>134</v>
      </c>
      <c r="H507" s="22">
        <v>2021</v>
      </c>
      <c r="I507" s="20">
        <v>180.1</v>
      </c>
      <c r="K507"/>
      <c r="L507"/>
      <c r="M507"/>
      <c r="N507"/>
      <c r="O507"/>
      <c r="P507"/>
      <c r="Q507"/>
    </row>
    <row r="508" spans="1:17" ht="15" customHeight="1" x14ac:dyDescent="0.25">
      <c r="A508" s="87">
        <f t="shared" si="11"/>
        <v>508</v>
      </c>
      <c r="B508" s="21" t="s">
        <v>2234</v>
      </c>
      <c r="D508" s="21" t="s">
        <v>2235</v>
      </c>
      <c r="E508" s="21" t="s">
        <v>1113</v>
      </c>
      <c r="F508" s="21" t="s">
        <v>1054</v>
      </c>
      <c r="G508" s="21" t="s">
        <v>134</v>
      </c>
      <c r="H508" s="22">
        <v>2021</v>
      </c>
      <c r="I508" s="20">
        <v>145.6</v>
      </c>
      <c r="K508"/>
      <c r="L508"/>
      <c r="M508"/>
      <c r="N508"/>
      <c r="O508"/>
      <c r="P508"/>
      <c r="Q508"/>
    </row>
    <row r="509" spans="1:17" ht="15" customHeight="1" x14ac:dyDescent="0.25">
      <c r="A509" s="87">
        <f t="shared" si="11"/>
        <v>509</v>
      </c>
      <c r="B509" s="21" t="s">
        <v>2236</v>
      </c>
      <c r="D509" s="21" t="s">
        <v>2237</v>
      </c>
      <c r="E509" s="21" t="s">
        <v>1113</v>
      </c>
      <c r="F509" s="21" t="s">
        <v>1054</v>
      </c>
      <c r="G509" s="21" t="s">
        <v>134</v>
      </c>
      <c r="H509" s="22">
        <v>2021</v>
      </c>
      <c r="I509" s="20">
        <v>199.3</v>
      </c>
      <c r="K509"/>
      <c r="L509"/>
      <c r="M509"/>
      <c r="N509"/>
      <c r="O509"/>
      <c r="P509"/>
      <c r="Q509"/>
    </row>
    <row r="510" spans="1:17" ht="15" customHeight="1" x14ac:dyDescent="0.25">
      <c r="A510" s="87">
        <f t="shared" si="11"/>
        <v>510</v>
      </c>
      <c r="B510" s="21" t="s">
        <v>1055</v>
      </c>
      <c r="D510" s="21" t="s">
        <v>1056</v>
      </c>
      <c r="E510" s="21" t="s">
        <v>357</v>
      </c>
      <c r="F510" s="21" t="s">
        <v>1054</v>
      </c>
      <c r="G510" s="21" t="s">
        <v>24</v>
      </c>
      <c r="H510" s="22">
        <v>2007</v>
      </c>
      <c r="I510" s="20">
        <v>120</v>
      </c>
      <c r="K510"/>
      <c r="L510"/>
      <c r="M510"/>
      <c r="N510"/>
      <c r="O510"/>
      <c r="P510"/>
      <c r="Q510"/>
    </row>
    <row r="511" spans="1:17" ht="15" customHeight="1" x14ac:dyDescent="0.25">
      <c r="A511" s="87">
        <f t="shared" si="11"/>
        <v>511</v>
      </c>
      <c r="B511" s="21" t="s">
        <v>1057</v>
      </c>
      <c r="D511" s="21" t="s">
        <v>1058</v>
      </c>
      <c r="E511" s="21" t="s">
        <v>1059</v>
      </c>
      <c r="F511" s="21" t="s">
        <v>1054</v>
      </c>
      <c r="G511" s="21" t="s">
        <v>134</v>
      </c>
      <c r="H511" s="22">
        <v>2013</v>
      </c>
      <c r="I511" s="20">
        <v>8.8000000000000007</v>
      </c>
      <c r="K511"/>
      <c r="L511"/>
      <c r="M511"/>
      <c r="N511"/>
      <c r="O511"/>
      <c r="P511"/>
      <c r="Q511"/>
    </row>
    <row r="512" spans="1:17" ht="15" customHeight="1" x14ac:dyDescent="0.25">
      <c r="A512" s="87">
        <f t="shared" si="11"/>
        <v>512</v>
      </c>
      <c r="B512" s="21" t="s">
        <v>1060</v>
      </c>
      <c r="D512" s="21" t="s">
        <v>1061</v>
      </c>
      <c r="E512" s="21" t="s">
        <v>1059</v>
      </c>
      <c r="F512" s="21" t="s">
        <v>1054</v>
      </c>
      <c r="G512" s="21" t="s">
        <v>134</v>
      </c>
      <c r="H512" s="22">
        <v>2013</v>
      </c>
      <c r="I512" s="20">
        <v>124.3</v>
      </c>
      <c r="K512"/>
      <c r="L512"/>
      <c r="M512"/>
      <c r="N512"/>
      <c r="O512"/>
      <c r="P512"/>
      <c r="Q512"/>
    </row>
    <row r="513" spans="1:17" ht="15" customHeight="1" x14ac:dyDescent="0.25">
      <c r="A513" s="87">
        <f t="shared" si="11"/>
        <v>513</v>
      </c>
      <c r="B513" s="21" t="s">
        <v>1062</v>
      </c>
      <c r="D513" s="21" t="s">
        <v>1063</v>
      </c>
      <c r="E513" s="21" t="s">
        <v>1059</v>
      </c>
      <c r="F513" s="21" t="s">
        <v>1054</v>
      </c>
      <c r="G513" s="21" t="s">
        <v>134</v>
      </c>
      <c r="H513" s="22">
        <v>2020</v>
      </c>
      <c r="I513" s="20">
        <v>89.7</v>
      </c>
      <c r="K513"/>
      <c r="L513"/>
      <c r="M513"/>
      <c r="N513"/>
      <c r="O513"/>
      <c r="P513"/>
      <c r="Q513"/>
    </row>
    <row r="514" spans="1:17" ht="15" customHeight="1" x14ac:dyDescent="0.25">
      <c r="A514" s="87">
        <f t="shared" si="11"/>
        <v>514</v>
      </c>
      <c r="B514" s="21" t="s">
        <v>1064</v>
      </c>
      <c r="D514" s="21" t="s">
        <v>1065</v>
      </c>
      <c r="E514" s="21" t="s">
        <v>1059</v>
      </c>
      <c r="F514" s="21" t="s">
        <v>1054</v>
      </c>
      <c r="G514" s="21" t="s">
        <v>134</v>
      </c>
      <c r="H514" s="22">
        <v>2020</v>
      </c>
      <c r="I514" s="20">
        <v>6.7</v>
      </c>
      <c r="K514"/>
      <c r="L514"/>
      <c r="M514"/>
      <c r="N514"/>
      <c r="O514"/>
      <c r="P514"/>
      <c r="Q514"/>
    </row>
    <row r="515" spans="1:17" s="19" customFormat="1" ht="15" customHeight="1" x14ac:dyDescent="0.25">
      <c r="A515" s="87">
        <f t="shared" si="11"/>
        <v>515</v>
      </c>
      <c r="B515" s="21" t="s">
        <v>1066</v>
      </c>
      <c r="C515" s="21"/>
      <c r="D515" s="21" t="s">
        <v>1067</v>
      </c>
      <c r="E515" s="21" t="s">
        <v>1059</v>
      </c>
      <c r="F515" s="21" t="s">
        <v>1054</v>
      </c>
      <c r="G515" s="21" t="s">
        <v>134</v>
      </c>
      <c r="H515" s="22">
        <v>2020</v>
      </c>
      <c r="I515" s="20">
        <v>13.4</v>
      </c>
      <c r="J515"/>
      <c r="K515"/>
      <c r="L515"/>
      <c r="M515"/>
      <c r="N515"/>
      <c r="O515"/>
      <c r="P515"/>
      <c r="Q515"/>
    </row>
    <row r="516" spans="1:17" s="19" customFormat="1" ht="15" customHeight="1" x14ac:dyDescent="0.25">
      <c r="A516" s="87">
        <f t="shared" si="11"/>
        <v>516</v>
      </c>
      <c r="B516" s="21" t="s">
        <v>1068</v>
      </c>
      <c r="C516" s="21"/>
      <c r="D516" s="21" t="s">
        <v>1069</v>
      </c>
      <c r="E516" s="21" t="s">
        <v>1059</v>
      </c>
      <c r="F516" s="21" t="s">
        <v>1054</v>
      </c>
      <c r="G516" s="21" t="s">
        <v>134</v>
      </c>
      <c r="H516" s="22">
        <v>2020</v>
      </c>
      <c r="I516" s="20">
        <v>182.4</v>
      </c>
      <c r="J516"/>
      <c r="K516"/>
      <c r="L516"/>
      <c r="M516"/>
      <c r="N516"/>
      <c r="O516"/>
      <c r="P516"/>
      <c r="Q516"/>
    </row>
    <row r="517" spans="1:17" ht="15" customHeight="1" x14ac:dyDescent="0.25">
      <c r="A517" s="87">
        <f t="shared" si="11"/>
        <v>517</v>
      </c>
      <c r="B517" s="21" t="s">
        <v>1070</v>
      </c>
      <c r="D517" s="21" t="s">
        <v>1071</v>
      </c>
      <c r="E517" s="21" t="s">
        <v>1072</v>
      </c>
      <c r="F517" s="21" t="s">
        <v>1054</v>
      </c>
      <c r="G517" s="21" t="s">
        <v>134</v>
      </c>
      <c r="H517" s="22">
        <v>2020</v>
      </c>
      <c r="I517" s="20">
        <v>162</v>
      </c>
      <c r="K517"/>
      <c r="L517"/>
      <c r="M517"/>
      <c r="N517"/>
      <c r="O517"/>
      <c r="P517"/>
      <c r="Q517"/>
    </row>
    <row r="518" spans="1:17" ht="15" customHeight="1" x14ac:dyDescent="0.25">
      <c r="A518" s="87">
        <f t="shared" ref="A518:A581" si="12">A517+1</f>
        <v>518</v>
      </c>
      <c r="B518" s="21" t="s">
        <v>1073</v>
      </c>
      <c r="D518" s="21" t="s">
        <v>1074</v>
      </c>
      <c r="E518" s="21" t="s">
        <v>1075</v>
      </c>
      <c r="F518" s="21" t="s">
        <v>1054</v>
      </c>
      <c r="G518" s="21" t="s">
        <v>24</v>
      </c>
      <c r="H518" s="22">
        <v>2017</v>
      </c>
      <c r="I518" s="20">
        <v>44.9</v>
      </c>
      <c r="K518"/>
      <c r="L518"/>
      <c r="M518"/>
      <c r="N518"/>
      <c r="O518"/>
      <c r="P518"/>
      <c r="Q518"/>
    </row>
    <row r="519" spans="1:17" s="19" customFormat="1" ht="15" customHeight="1" x14ac:dyDescent="0.25">
      <c r="A519" s="87">
        <f t="shared" si="12"/>
        <v>519</v>
      </c>
      <c r="B519" s="21" t="s">
        <v>1076</v>
      </c>
      <c r="C519" s="21"/>
      <c r="D519" s="21" t="s">
        <v>1077</v>
      </c>
      <c r="E519" s="21" t="s">
        <v>1075</v>
      </c>
      <c r="F519" s="21" t="s">
        <v>1054</v>
      </c>
      <c r="G519" s="21" t="s">
        <v>24</v>
      </c>
      <c r="H519" s="22">
        <v>2017</v>
      </c>
      <c r="I519" s="20">
        <v>55.7</v>
      </c>
      <c r="J519"/>
      <c r="K519"/>
      <c r="L519"/>
      <c r="M519"/>
      <c r="N519"/>
      <c r="O519"/>
      <c r="P519"/>
      <c r="Q519"/>
    </row>
    <row r="520" spans="1:17" ht="15" customHeight="1" x14ac:dyDescent="0.25">
      <c r="A520" s="87">
        <f t="shared" si="12"/>
        <v>520</v>
      </c>
      <c r="B520" s="21" t="s">
        <v>1078</v>
      </c>
      <c r="D520" s="21" t="s">
        <v>1079</v>
      </c>
      <c r="E520" s="21" t="s">
        <v>1080</v>
      </c>
      <c r="F520" s="21" t="s">
        <v>1054</v>
      </c>
      <c r="G520" s="21" t="s">
        <v>134</v>
      </c>
      <c r="H520" s="22">
        <v>2006</v>
      </c>
      <c r="I520" s="20">
        <v>120.6</v>
      </c>
      <c r="K520"/>
      <c r="L520"/>
      <c r="M520"/>
      <c r="N520"/>
      <c r="O520"/>
      <c r="P520"/>
      <c r="Q520"/>
    </row>
    <row r="521" spans="1:17" s="19" customFormat="1" ht="15" customHeight="1" x14ac:dyDescent="0.25">
      <c r="A521" s="87">
        <f t="shared" si="12"/>
        <v>521</v>
      </c>
      <c r="B521" s="21" t="s">
        <v>1081</v>
      </c>
      <c r="C521" s="21"/>
      <c r="D521" s="21" t="s">
        <v>1082</v>
      </c>
      <c r="E521" s="21" t="s">
        <v>1080</v>
      </c>
      <c r="F521" s="21" t="s">
        <v>1054</v>
      </c>
      <c r="G521" s="21" t="s">
        <v>134</v>
      </c>
      <c r="H521" s="22">
        <v>2007</v>
      </c>
      <c r="I521" s="20">
        <v>115.5</v>
      </c>
      <c r="J521"/>
      <c r="K521"/>
      <c r="L521"/>
      <c r="M521"/>
      <c r="N521"/>
      <c r="O521"/>
      <c r="P521"/>
      <c r="Q521"/>
    </row>
    <row r="522" spans="1:17" ht="15" customHeight="1" x14ac:dyDescent="0.25">
      <c r="A522" s="87">
        <f t="shared" si="12"/>
        <v>522</v>
      </c>
      <c r="B522" s="21" t="s">
        <v>1083</v>
      </c>
      <c r="D522" s="21" t="s">
        <v>1084</v>
      </c>
      <c r="E522" s="21" t="s">
        <v>1080</v>
      </c>
      <c r="F522" s="21" t="s">
        <v>1054</v>
      </c>
      <c r="G522" s="21" t="s">
        <v>134</v>
      </c>
      <c r="H522" s="22">
        <v>2007</v>
      </c>
      <c r="I522" s="20">
        <v>117</v>
      </c>
      <c r="K522"/>
      <c r="L522"/>
      <c r="M522"/>
      <c r="N522"/>
      <c r="O522"/>
      <c r="P522"/>
      <c r="Q522"/>
    </row>
    <row r="523" spans="1:17" ht="15" customHeight="1" x14ac:dyDescent="0.25">
      <c r="A523" s="87">
        <f t="shared" si="12"/>
        <v>523</v>
      </c>
      <c r="B523" s="21" t="s">
        <v>1085</v>
      </c>
      <c r="D523" s="21" t="s">
        <v>1086</v>
      </c>
      <c r="E523" s="21" t="s">
        <v>1080</v>
      </c>
      <c r="F523" s="21" t="s">
        <v>1054</v>
      </c>
      <c r="G523" s="21" t="s">
        <v>134</v>
      </c>
      <c r="H523" s="22">
        <v>2008</v>
      </c>
      <c r="I523" s="20">
        <v>170.2</v>
      </c>
      <c r="K523"/>
      <c r="L523"/>
      <c r="M523"/>
      <c r="N523"/>
      <c r="O523"/>
      <c r="P523"/>
      <c r="Q523"/>
    </row>
    <row r="524" spans="1:17" ht="15" customHeight="1" x14ac:dyDescent="0.25">
      <c r="A524" s="87">
        <f t="shared" si="12"/>
        <v>524</v>
      </c>
      <c r="B524" s="21" t="s">
        <v>1087</v>
      </c>
      <c r="D524" s="21" t="s">
        <v>1088</v>
      </c>
      <c r="E524" s="21" t="s">
        <v>1089</v>
      </c>
      <c r="F524" s="21" t="s">
        <v>1054</v>
      </c>
      <c r="G524" s="21" t="s">
        <v>134</v>
      </c>
      <c r="H524" s="22">
        <v>2009</v>
      </c>
      <c r="I524" s="20">
        <v>88</v>
      </c>
      <c r="K524"/>
      <c r="L524"/>
      <c r="M524"/>
      <c r="N524"/>
      <c r="O524"/>
      <c r="P524"/>
      <c r="Q524"/>
    </row>
    <row r="525" spans="1:17" ht="15" customHeight="1" x14ac:dyDescent="0.25">
      <c r="A525" s="87">
        <f t="shared" si="12"/>
        <v>525</v>
      </c>
      <c r="B525" s="21" t="s">
        <v>1090</v>
      </c>
      <c r="D525" s="21" t="s">
        <v>1091</v>
      </c>
      <c r="E525" s="21" t="s">
        <v>1089</v>
      </c>
      <c r="F525" s="21" t="s">
        <v>1054</v>
      </c>
      <c r="G525" s="21" t="s">
        <v>134</v>
      </c>
      <c r="H525" s="22">
        <v>2009</v>
      </c>
      <c r="I525" s="20">
        <v>90</v>
      </c>
      <c r="K525"/>
      <c r="L525"/>
      <c r="M525"/>
      <c r="N525"/>
      <c r="O525"/>
      <c r="P525"/>
      <c r="Q525"/>
    </row>
    <row r="526" spans="1:17" ht="15" customHeight="1" x14ac:dyDescent="0.25">
      <c r="A526" s="87">
        <f t="shared" si="12"/>
        <v>526</v>
      </c>
      <c r="B526" s="21" t="s">
        <v>1092</v>
      </c>
      <c r="D526" s="21" t="s">
        <v>1093</v>
      </c>
      <c r="E526" s="21" t="s">
        <v>806</v>
      </c>
      <c r="F526" s="21" t="s">
        <v>1054</v>
      </c>
      <c r="G526" s="21" t="s">
        <v>37</v>
      </c>
      <c r="H526" s="22">
        <v>2019</v>
      </c>
      <c r="I526" s="20">
        <v>115.2</v>
      </c>
      <c r="K526"/>
      <c r="L526"/>
      <c r="M526"/>
      <c r="N526"/>
      <c r="O526"/>
      <c r="P526"/>
      <c r="Q526"/>
    </row>
    <row r="527" spans="1:17" ht="15" customHeight="1" x14ac:dyDescent="0.25">
      <c r="A527" s="87">
        <f t="shared" si="12"/>
        <v>527</v>
      </c>
      <c r="B527" s="21" t="s">
        <v>1094</v>
      </c>
      <c r="D527" s="21" t="s">
        <v>1095</v>
      </c>
      <c r="E527" s="21" t="s">
        <v>806</v>
      </c>
      <c r="F527" s="21" t="s">
        <v>1054</v>
      </c>
      <c r="G527" s="21" t="s">
        <v>37</v>
      </c>
      <c r="H527" s="22">
        <v>2019</v>
      </c>
      <c r="I527" s="20">
        <v>122.4</v>
      </c>
      <c r="K527"/>
      <c r="L527"/>
      <c r="M527"/>
      <c r="N527"/>
      <c r="O527"/>
      <c r="P527"/>
      <c r="Q527"/>
    </row>
    <row r="528" spans="1:17" s="19" customFormat="1" ht="15" customHeight="1" x14ac:dyDescent="0.25">
      <c r="A528" s="87">
        <f t="shared" si="12"/>
        <v>528</v>
      </c>
      <c r="B528" s="21" t="s">
        <v>1096</v>
      </c>
      <c r="C528" s="21"/>
      <c r="D528" s="21" t="s">
        <v>1097</v>
      </c>
      <c r="E528" s="21" t="s">
        <v>1098</v>
      </c>
      <c r="F528" s="21" t="s">
        <v>1054</v>
      </c>
      <c r="G528" s="21" t="s">
        <v>134</v>
      </c>
      <c r="H528" s="22">
        <v>2004</v>
      </c>
      <c r="I528" s="20">
        <v>123.1</v>
      </c>
      <c r="J528"/>
      <c r="K528"/>
      <c r="L528"/>
      <c r="M528"/>
      <c r="N528"/>
      <c r="O528"/>
      <c r="P528"/>
      <c r="Q528"/>
    </row>
    <row r="529" spans="1:17" ht="15" customHeight="1" x14ac:dyDescent="0.25">
      <c r="A529" s="87">
        <f t="shared" si="12"/>
        <v>529</v>
      </c>
      <c r="B529" s="21" t="s">
        <v>1099</v>
      </c>
      <c r="D529" s="21" t="s">
        <v>1100</v>
      </c>
      <c r="E529" s="21" t="s">
        <v>1101</v>
      </c>
      <c r="F529" s="21" t="s">
        <v>1054</v>
      </c>
      <c r="G529" s="21" t="s">
        <v>134</v>
      </c>
      <c r="H529" s="22">
        <v>2007</v>
      </c>
      <c r="I529" s="20">
        <v>130.5</v>
      </c>
      <c r="K529"/>
      <c r="L529"/>
      <c r="M529"/>
      <c r="N529"/>
      <c r="O529"/>
      <c r="P529"/>
      <c r="Q529"/>
    </row>
    <row r="530" spans="1:17" s="19" customFormat="1" ht="15" customHeight="1" x14ac:dyDescent="0.25">
      <c r="A530" s="87">
        <f t="shared" si="12"/>
        <v>530</v>
      </c>
      <c r="B530" s="21" t="s">
        <v>1102</v>
      </c>
      <c r="C530" s="21"/>
      <c r="D530" s="21" t="s">
        <v>1103</v>
      </c>
      <c r="E530" s="21" t="s">
        <v>1101</v>
      </c>
      <c r="F530" s="21" t="s">
        <v>1054</v>
      </c>
      <c r="G530" s="21" t="s">
        <v>134</v>
      </c>
      <c r="H530" s="22">
        <v>2007</v>
      </c>
      <c r="I530" s="20">
        <v>120</v>
      </c>
      <c r="J530"/>
      <c r="K530"/>
      <c r="L530"/>
      <c r="M530"/>
      <c r="N530"/>
      <c r="O530"/>
      <c r="P530"/>
      <c r="Q530"/>
    </row>
    <row r="531" spans="1:17" s="19" customFormat="1" ht="15" customHeight="1" x14ac:dyDescent="0.25">
      <c r="A531" s="87">
        <f t="shared" si="12"/>
        <v>531</v>
      </c>
      <c r="B531" s="21" t="s">
        <v>1104</v>
      </c>
      <c r="C531" s="21" t="s">
        <v>2333</v>
      </c>
      <c r="D531" s="21" t="s">
        <v>1105</v>
      </c>
      <c r="E531" s="21" t="s">
        <v>1106</v>
      </c>
      <c r="F531" s="21" t="s">
        <v>1054</v>
      </c>
      <c r="G531" s="21" t="s">
        <v>134</v>
      </c>
      <c r="H531" s="22">
        <v>2007</v>
      </c>
      <c r="I531" s="20">
        <v>231.7</v>
      </c>
      <c r="J531"/>
      <c r="K531"/>
      <c r="L531"/>
      <c r="M531"/>
      <c r="N531"/>
      <c r="O531"/>
      <c r="P531"/>
      <c r="Q531"/>
    </row>
    <row r="532" spans="1:17" ht="15" customHeight="1" x14ac:dyDescent="0.25">
      <c r="A532" s="87">
        <f t="shared" si="12"/>
        <v>532</v>
      </c>
      <c r="B532" s="21" t="s">
        <v>1107</v>
      </c>
      <c r="C532" s="21" t="s">
        <v>2333</v>
      </c>
      <c r="D532" s="21" t="s">
        <v>1108</v>
      </c>
      <c r="E532" s="21" t="s">
        <v>1106</v>
      </c>
      <c r="F532" s="21" t="s">
        <v>1054</v>
      </c>
      <c r="G532" s="21" t="s">
        <v>134</v>
      </c>
      <c r="H532" s="22">
        <v>2007</v>
      </c>
      <c r="I532" s="20">
        <v>149.5</v>
      </c>
      <c r="K532"/>
      <c r="L532"/>
      <c r="M532"/>
      <c r="N532"/>
      <c r="O532"/>
      <c r="P532"/>
      <c r="Q532"/>
    </row>
    <row r="533" spans="1:17" ht="15" customHeight="1" x14ac:dyDescent="0.25">
      <c r="A533" s="87">
        <f t="shared" si="12"/>
        <v>533</v>
      </c>
      <c r="B533" s="21" t="s">
        <v>1109</v>
      </c>
      <c r="C533" s="21" t="s">
        <v>2333</v>
      </c>
      <c r="D533" s="21" t="s">
        <v>1110</v>
      </c>
      <c r="E533" s="21" t="s">
        <v>1106</v>
      </c>
      <c r="F533" s="21" t="s">
        <v>1054</v>
      </c>
      <c r="G533" s="21" t="s">
        <v>134</v>
      </c>
      <c r="H533" s="22">
        <v>2008</v>
      </c>
      <c r="I533" s="20">
        <v>200.9</v>
      </c>
      <c r="K533"/>
      <c r="L533"/>
      <c r="M533"/>
      <c r="N533"/>
      <c r="O533"/>
      <c r="P533"/>
      <c r="Q533"/>
    </row>
    <row r="534" spans="1:17" ht="15" customHeight="1" x14ac:dyDescent="0.25">
      <c r="A534" s="87">
        <f t="shared" si="12"/>
        <v>534</v>
      </c>
      <c r="B534" s="21" t="s">
        <v>1111</v>
      </c>
      <c r="C534" s="21" t="s">
        <v>2334</v>
      </c>
      <c r="D534" s="21" t="s">
        <v>1112</v>
      </c>
      <c r="E534" s="21" t="s">
        <v>1113</v>
      </c>
      <c r="F534" s="21" t="s">
        <v>1054</v>
      </c>
      <c r="G534" s="21" t="s">
        <v>134</v>
      </c>
      <c r="H534" s="22">
        <v>2008</v>
      </c>
      <c r="I534" s="20">
        <v>121.5</v>
      </c>
      <c r="K534"/>
      <c r="L534"/>
      <c r="M534"/>
      <c r="N534"/>
      <c r="O534"/>
      <c r="P534"/>
      <c r="Q534"/>
    </row>
    <row r="535" spans="1:17" ht="15" customHeight="1" x14ac:dyDescent="0.25">
      <c r="A535" s="87">
        <f t="shared" si="12"/>
        <v>535</v>
      </c>
      <c r="B535" s="21" t="s">
        <v>1114</v>
      </c>
      <c r="D535" s="21" t="s">
        <v>1115</v>
      </c>
      <c r="E535" s="21" t="s">
        <v>393</v>
      </c>
      <c r="F535" s="21" t="s">
        <v>1054</v>
      </c>
      <c r="G535" s="21" t="s">
        <v>37</v>
      </c>
      <c r="H535" s="22">
        <v>2010</v>
      </c>
      <c r="I535" s="20">
        <v>75</v>
      </c>
      <c r="K535"/>
      <c r="L535"/>
      <c r="M535"/>
      <c r="N535"/>
      <c r="O535"/>
      <c r="P535"/>
      <c r="Q535"/>
    </row>
    <row r="536" spans="1:17" ht="15" customHeight="1" x14ac:dyDescent="0.25">
      <c r="A536" s="87">
        <f t="shared" si="12"/>
        <v>536</v>
      </c>
      <c r="B536" s="21" t="s">
        <v>1116</v>
      </c>
      <c r="D536" s="21" t="s">
        <v>1117</v>
      </c>
      <c r="E536" s="21" t="s">
        <v>393</v>
      </c>
      <c r="F536" s="21" t="s">
        <v>1054</v>
      </c>
      <c r="G536" s="21" t="s">
        <v>37</v>
      </c>
      <c r="H536" s="22">
        <v>2010</v>
      </c>
      <c r="I536" s="20">
        <v>75</v>
      </c>
      <c r="K536"/>
      <c r="L536"/>
      <c r="M536"/>
      <c r="N536"/>
      <c r="O536"/>
      <c r="P536"/>
      <c r="Q536"/>
    </row>
    <row r="537" spans="1:17" ht="15" customHeight="1" x14ac:dyDescent="0.25">
      <c r="A537" s="87">
        <f t="shared" si="12"/>
        <v>537</v>
      </c>
      <c r="B537" s="21" t="s">
        <v>1118</v>
      </c>
      <c r="D537" s="21" t="s">
        <v>1119</v>
      </c>
      <c r="E537" s="21" t="s">
        <v>1120</v>
      </c>
      <c r="F537" s="21" t="s">
        <v>1054</v>
      </c>
      <c r="G537" s="21" t="s">
        <v>134</v>
      </c>
      <c r="H537" s="22">
        <v>2008</v>
      </c>
      <c r="I537" s="20">
        <v>126.5</v>
      </c>
      <c r="K537"/>
      <c r="L537"/>
      <c r="M537"/>
      <c r="N537"/>
      <c r="O537"/>
      <c r="P537"/>
      <c r="Q537"/>
    </row>
    <row r="538" spans="1:17" ht="15" customHeight="1" x14ac:dyDescent="0.25">
      <c r="A538" s="87">
        <f t="shared" si="12"/>
        <v>538</v>
      </c>
      <c r="B538" s="21" t="s">
        <v>1121</v>
      </c>
      <c r="D538" s="21" t="s">
        <v>1122</v>
      </c>
      <c r="E538" s="21" t="s">
        <v>1101</v>
      </c>
      <c r="F538" s="21" t="s">
        <v>1054</v>
      </c>
      <c r="G538" s="21" t="s">
        <v>134</v>
      </c>
      <c r="H538" s="22">
        <v>2017</v>
      </c>
      <c r="I538" s="20">
        <v>126.5</v>
      </c>
      <c r="K538"/>
      <c r="L538"/>
      <c r="M538"/>
      <c r="N538"/>
      <c r="O538"/>
      <c r="P538"/>
      <c r="Q538"/>
    </row>
    <row r="539" spans="1:17" ht="15" customHeight="1" x14ac:dyDescent="0.25">
      <c r="A539" s="87">
        <f t="shared" si="12"/>
        <v>539</v>
      </c>
      <c r="B539" s="21" t="s">
        <v>1123</v>
      </c>
      <c r="D539" s="21" t="s">
        <v>1124</v>
      </c>
      <c r="E539" s="21" t="s">
        <v>1101</v>
      </c>
      <c r="F539" s="21" t="s">
        <v>1054</v>
      </c>
      <c r="G539" s="21" t="s">
        <v>134</v>
      </c>
      <c r="H539" s="22">
        <v>2017</v>
      </c>
      <c r="I539" s="20">
        <v>126.5</v>
      </c>
      <c r="K539"/>
      <c r="L539"/>
      <c r="M539"/>
      <c r="N539"/>
      <c r="O539"/>
      <c r="P539"/>
      <c r="Q539"/>
    </row>
    <row r="540" spans="1:17" ht="15" customHeight="1" x14ac:dyDescent="0.25">
      <c r="A540" s="87">
        <f t="shared" si="12"/>
        <v>540</v>
      </c>
      <c r="B540" s="21" t="s">
        <v>1125</v>
      </c>
      <c r="C540" s="21" t="s">
        <v>2336</v>
      </c>
      <c r="D540" s="21" t="s">
        <v>1126</v>
      </c>
      <c r="E540" s="21" t="s">
        <v>1127</v>
      </c>
      <c r="F540" s="21" t="s">
        <v>1054</v>
      </c>
      <c r="G540" s="21" t="s">
        <v>134</v>
      </c>
      <c r="H540" s="22">
        <v>2002</v>
      </c>
      <c r="I540" s="20">
        <v>85.1</v>
      </c>
      <c r="K540"/>
      <c r="L540"/>
      <c r="M540"/>
      <c r="N540"/>
      <c r="O540"/>
      <c r="P540"/>
      <c r="Q540"/>
    </row>
    <row r="541" spans="1:17" ht="15" customHeight="1" x14ac:dyDescent="0.25">
      <c r="A541" s="87">
        <f t="shared" si="12"/>
        <v>541</v>
      </c>
      <c r="B541" s="21" t="s">
        <v>1128</v>
      </c>
      <c r="C541" s="21" t="s">
        <v>2336</v>
      </c>
      <c r="D541" s="21" t="s">
        <v>1129</v>
      </c>
      <c r="E541" s="21" t="s">
        <v>1127</v>
      </c>
      <c r="F541" s="21" t="s">
        <v>1054</v>
      </c>
      <c r="G541" s="21" t="s">
        <v>134</v>
      </c>
      <c r="H541" s="22">
        <v>2002</v>
      </c>
      <c r="I541" s="20">
        <v>85.1</v>
      </c>
      <c r="K541"/>
      <c r="L541"/>
      <c r="M541"/>
      <c r="N541"/>
      <c r="O541"/>
      <c r="P541"/>
      <c r="Q541"/>
    </row>
    <row r="542" spans="1:17" ht="15" customHeight="1" x14ac:dyDescent="0.25">
      <c r="A542" s="87">
        <f t="shared" si="12"/>
        <v>542</v>
      </c>
      <c r="B542" s="21" t="s">
        <v>1130</v>
      </c>
      <c r="D542" s="21" t="s">
        <v>1131</v>
      </c>
      <c r="E542" s="21" t="s">
        <v>133</v>
      </c>
      <c r="F542" s="21" t="s">
        <v>1054</v>
      </c>
      <c r="G542" s="21" t="s">
        <v>134</v>
      </c>
      <c r="H542" s="22">
        <v>2008</v>
      </c>
      <c r="I542" s="20">
        <v>118.7</v>
      </c>
      <c r="K542"/>
      <c r="L542"/>
      <c r="M542"/>
      <c r="N542"/>
      <c r="O542"/>
      <c r="P542"/>
      <c r="Q542"/>
    </row>
    <row r="543" spans="1:17" ht="15" customHeight="1" x14ac:dyDescent="0.25">
      <c r="A543" s="87">
        <f t="shared" si="12"/>
        <v>543</v>
      </c>
      <c r="B543" s="21" t="s">
        <v>1132</v>
      </c>
      <c r="D543" s="21" t="s">
        <v>1133</v>
      </c>
      <c r="E543" s="21" t="s">
        <v>1059</v>
      </c>
      <c r="F543" s="21" t="s">
        <v>1054</v>
      </c>
      <c r="G543" s="21" t="s">
        <v>134</v>
      </c>
      <c r="H543" s="22">
        <v>2017</v>
      </c>
      <c r="I543" s="20">
        <v>98.9</v>
      </c>
      <c r="K543"/>
      <c r="L543"/>
      <c r="M543"/>
      <c r="N543"/>
      <c r="O543"/>
      <c r="P543"/>
      <c r="Q543"/>
    </row>
    <row r="544" spans="1:17" ht="15" customHeight="1" x14ac:dyDescent="0.25">
      <c r="A544" s="87">
        <f t="shared" si="12"/>
        <v>544</v>
      </c>
      <c r="B544" s="21" t="s">
        <v>1134</v>
      </c>
      <c r="D544" s="21" t="s">
        <v>1135</v>
      </c>
      <c r="E544" s="21" t="s">
        <v>1059</v>
      </c>
      <c r="F544" s="21" t="s">
        <v>1054</v>
      </c>
      <c r="G544" s="21" t="s">
        <v>134</v>
      </c>
      <c r="H544" s="22">
        <v>2017</v>
      </c>
      <c r="I544" s="20">
        <v>131.1</v>
      </c>
      <c r="K544"/>
      <c r="L544"/>
      <c r="M544"/>
      <c r="N544"/>
      <c r="O544"/>
      <c r="P544"/>
      <c r="Q544"/>
    </row>
    <row r="545" spans="1:17" ht="15" customHeight="1" x14ac:dyDescent="0.25">
      <c r="A545" s="87">
        <f t="shared" si="12"/>
        <v>545</v>
      </c>
      <c r="B545" s="21" t="s">
        <v>1136</v>
      </c>
      <c r="D545" s="21" t="s">
        <v>1137</v>
      </c>
      <c r="E545" s="21" t="s">
        <v>1138</v>
      </c>
      <c r="F545" s="21" t="s">
        <v>1054</v>
      </c>
      <c r="G545" s="21" t="s">
        <v>24</v>
      </c>
      <c r="H545" s="22">
        <v>2018</v>
      </c>
      <c r="I545" s="20">
        <v>200</v>
      </c>
      <c r="K545"/>
      <c r="L545"/>
      <c r="M545"/>
      <c r="N545"/>
      <c r="O545"/>
      <c r="P545"/>
      <c r="Q545"/>
    </row>
    <row r="546" spans="1:17" ht="15" customHeight="1" x14ac:dyDescent="0.25">
      <c r="A546" s="87">
        <f t="shared" si="12"/>
        <v>546</v>
      </c>
      <c r="B546" s="21" t="s">
        <v>1139</v>
      </c>
      <c r="D546" s="21" t="s">
        <v>1140</v>
      </c>
      <c r="E546" s="21" t="s">
        <v>1101</v>
      </c>
      <c r="F546" s="21" t="s">
        <v>1054</v>
      </c>
      <c r="G546" s="21" t="s">
        <v>134</v>
      </c>
      <c r="H546" s="22">
        <v>2017</v>
      </c>
      <c r="I546" s="20">
        <v>79.8</v>
      </c>
      <c r="K546"/>
      <c r="L546"/>
      <c r="M546"/>
      <c r="N546"/>
      <c r="O546"/>
      <c r="P546"/>
      <c r="Q546"/>
    </row>
    <row r="547" spans="1:17" ht="15" customHeight="1" x14ac:dyDescent="0.25">
      <c r="A547" s="87">
        <f t="shared" si="12"/>
        <v>547</v>
      </c>
      <c r="B547" s="21" t="s">
        <v>1141</v>
      </c>
      <c r="D547" s="21" t="s">
        <v>1142</v>
      </c>
      <c r="E547" s="21" t="s">
        <v>1101</v>
      </c>
      <c r="F547" s="21" t="s">
        <v>1054</v>
      </c>
      <c r="G547" s="21" t="s">
        <v>134</v>
      </c>
      <c r="H547" s="22">
        <v>2017</v>
      </c>
      <c r="I547" s="20">
        <v>75.599999999999994</v>
      </c>
      <c r="K547"/>
      <c r="L547"/>
      <c r="M547"/>
      <c r="N547"/>
      <c r="O547"/>
      <c r="P547"/>
      <c r="Q547"/>
    </row>
    <row r="548" spans="1:17" ht="15" customHeight="1" x14ac:dyDescent="0.25">
      <c r="A548" s="87">
        <f t="shared" si="12"/>
        <v>548</v>
      </c>
      <c r="B548" s="21" t="s">
        <v>1143</v>
      </c>
      <c r="D548" s="21" t="s">
        <v>1144</v>
      </c>
      <c r="E548" s="21" t="s">
        <v>1145</v>
      </c>
      <c r="F548" s="21" t="s">
        <v>1054</v>
      </c>
      <c r="G548" s="21" t="s">
        <v>134</v>
      </c>
      <c r="H548" s="22">
        <v>2019</v>
      </c>
      <c r="I548" s="20">
        <v>186.5</v>
      </c>
      <c r="K548"/>
      <c r="L548"/>
      <c r="M548"/>
      <c r="N548"/>
      <c r="O548"/>
      <c r="P548"/>
      <c r="Q548"/>
    </row>
    <row r="549" spans="1:17" ht="15" customHeight="1" x14ac:dyDescent="0.25">
      <c r="A549" s="87">
        <f t="shared" si="12"/>
        <v>549</v>
      </c>
      <c r="B549" s="21" t="s">
        <v>1146</v>
      </c>
      <c r="D549" s="21" t="s">
        <v>1147</v>
      </c>
      <c r="E549" s="21" t="s">
        <v>1145</v>
      </c>
      <c r="F549" s="21" t="s">
        <v>1054</v>
      </c>
      <c r="G549" s="21" t="s">
        <v>134</v>
      </c>
      <c r="H549" s="22">
        <v>2019</v>
      </c>
      <c r="I549" s="20">
        <v>163.80000000000001</v>
      </c>
      <c r="K549"/>
      <c r="L549"/>
      <c r="M549"/>
      <c r="N549"/>
      <c r="O549"/>
      <c r="P549"/>
      <c r="Q549"/>
    </row>
    <row r="550" spans="1:17" ht="15" customHeight="1" x14ac:dyDescent="0.25">
      <c r="A550" s="87">
        <f t="shared" si="12"/>
        <v>550</v>
      </c>
      <c r="B550" s="21" t="s">
        <v>1148</v>
      </c>
      <c r="D550" s="21" t="s">
        <v>1149</v>
      </c>
      <c r="E550" s="21" t="s">
        <v>1150</v>
      </c>
      <c r="F550" s="21" t="s">
        <v>1054</v>
      </c>
      <c r="G550" s="21" t="s">
        <v>134</v>
      </c>
      <c r="H550" s="22">
        <v>2007</v>
      </c>
      <c r="I550" s="20">
        <v>124.2</v>
      </c>
      <c r="K550"/>
      <c r="L550"/>
      <c r="M550"/>
      <c r="N550"/>
      <c r="O550"/>
      <c r="P550"/>
      <c r="Q550"/>
    </row>
    <row r="551" spans="1:17" s="19" customFormat="1" ht="15" customHeight="1" x14ac:dyDescent="0.25">
      <c r="A551" s="87">
        <f t="shared" si="12"/>
        <v>551</v>
      </c>
      <c r="B551" s="21" t="s">
        <v>1151</v>
      </c>
      <c r="C551" s="21"/>
      <c r="D551" s="21" t="s">
        <v>1152</v>
      </c>
      <c r="E551" s="21" t="s">
        <v>1106</v>
      </c>
      <c r="F551" s="21" t="s">
        <v>1054</v>
      </c>
      <c r="G551" s="21" t="s">
        <v>134</v>
      </c>
      <c r="H551" s="22">
        <v>2008</v>
      </c>
      <c r="I551" s="20">
        <v>80</v>
      </c>
      <c r="J551"/>
      <c r="K551"/>
      <c r="L551"/>
      <c r="M551"/>
      <c r="N551"/>
      <c r="O551"/>
      <c r="P551"/>
      <c r="Q551"/>
    </row>
    <row r="552" spans="1:17" s="19" customFormat="1" ht="15" customHeight="1" x14ac:dyDescent="0.25">
      <c r="A552" s="87">
        <f t="shared" si="12"/>
        <v>552</v>
      </c>
      <c r="B552" s="21" t="s">
        <v>1153</v>
      </c>
      <c r="C552" s="21"/>
      <c r="D552" s="21" t="s">
        <v>1154</v>
      </c>
      <c r="E552" s="21" t="s">
        <v>1106</v>
      </c>
      <c r="F552" s="21" t="s">
        <v>1054</v>
      </c>
      <c r="G552" s="21" t="s">
        <v>134</v>
      </c>
      <c r="H552" s="22">
        <v>2010</v>
      </c>
      <c r="I552" s="20">
        <v>69.599999999999994</v>
      </c>
      <c r="J552"/>
      <c r="K552"/>
      <c r="L552"/>
      <c r="M552"/>
      <c r="N552"/>
      <c r="O552"/>
      <c r="P552"/>
      <c r="Q552"/>
    </row>
    <row r="553" spans="1:17" s="19" customFormat="1" ht="15" customHeight="1" x14ac:dyDescent="0.25">
      <c r="A553" s="87">
        <f t="shared" si="12"/>
        <v>553</v>
      </c>
      <c r="B553" s="21" t="s">
        <v>1155</v>
      </c>
      <c r="C553" s="21"/>
      <c r="D553" s="21" t="s">
        <v>1156</v>
      </c>
      <c r="E553" s="21" t="s">
        <v>1138</v>
      </c>
      <c r="F553" s="21" t="s">
        <v>1054</v>
      </c>
      <c r="G553" s="21" t="s">
        <v>24</v>
      </c>
      <c r="H553" s="22">
        <v>2014</v>
      </c>
      <c r="I553" s="20">
        <v>148.6</v>
      </c>
      <c r="J553"/>
      <c r="K553"/>
      <c r="L553"/>
      <c r="M553"/>
      <c r="N553"/>
      <c r="O553"/>
      <c r="P553"/>
      <c r="Q553"/>
    </row>
    <row r="554" spans="1:17" ht="15" customHeight="1" x14ac:dyDescent="0.25">
      <c r="A554" s="87">
        <f t="shared" si="12"/>
        <v>554</v>
      </c>
      <c r="B554" s="21" t="s">
        <v>1157</v>
      </c>
      <c r="D554" s="21" t="s">
        <v>1158</v>
      </c>
      <c r="E554" s="21" t="s">
        <v>1089</v>
      </c>
      <c r="F554" s="21" t="s">
        <v>1054</v>
      </c>
      <c r="G554" s="21" t="s">
        <v>134</v>
      </c>
      <c r="H554" s="22">
        <v>2020</v>
      </c>
      <c r="I554" s="20">
        <v>82</v>
      </c>
      <c r="K554"/>
      <c r="L554"/>
      <c r="M554"/>
      <c r="N554"/>
      <c r="O554"/>
      <c r="P554"/>
      <c r="Q554"/>
    </row>
    <row r="555" spans="1:17" ht="15" customHeight="1" x14ac:dyDescent="0.25">
      <c r="A555" s="87">
        <f t="shared" si="12"/>
        <v>555</v>
      </c>
      <c r="B555" s="21" t="s">
        <v>1159</v>
      </c>
      <c r="D555" s="21" t="s">
        <v>1160</v>
      </c>
      <c r="E555" s="21" t="s">
        <v>1089</v>
      </c>
      <c r="F555" s="21" t="s">
        <v>1054</v>
      </c>
      <c r="G555" s="21" t="s">
        <v>134</v>
      </c>
      <c r="H555" s="22">
        <v>2020</v>
      </c>
      <c r="I555" s="20">
        <v>76</v>
      </c>
      <c r="K555"/>
      <c r="L555"/>
      <c r="M555"/>
      <c r="N555"/>
      <c r="O555"/>
      <c r="P555"/>
      <c r="Q555"/>
    </row>
    <row r="556" spans="1:17" ht="15" customHeight="1" x14ac:dyDescent="0.25">
      <c r="A556" s="87">
        <f t="shared" si="12"/>
        <v>556</v>
      </c>
      <c r="B556" s="21" t="s">
        <v>1161</v>
      </c>
      <c r="C556" s="21" t="s">
        <v>2337</v>
      </c>
      <c r="D556" s="21" t="s">
        <v>1162</v>
      </c>
      <c r="E556" s="21" t="s">
        <v>1101</v>
      </c>
      <c r="F556" s="21" t="s">
        <v>1054</v>
      </c>
      <c r="G556" s="21" t="s">
        <v>134</v>
      </c>
      <c r="H556" s="22">
        <v>2003</v>
      </c>
      <c r="I556" s="20">
        <v>99</v>
      </c>
      <c r="K556"/>
      <c r="L556"/>
      <c r="M556"/>
      <c r="N556"/>
      <c r="O556"/>
      <c r="P556"/>
      <c r="Q556"/>
    </row>
    <row r="557" spans="1:17" ht="15" customHeight="1" x14ac:dyDescent="0.25">
      <c r="A557" s="87">
        <f t="shared" si="12"/>
        <v>557</v>
      </c>
      <c r="B557" s="21" t="s">
        <v>1163</v>
      </c>
      <c r="C557" s="21" t="s">
        <v>2337</v>
      </c>
      <c r="D557" s="21" t="s">
        <v>1164</v>
      </c>
      <c r="E557" s="21" t="s">
        <v>1101</v>
      </c>
      <c r="F557" s="21" t="s">
        <v>1054</v>
      </c>
      <c r="G557" s="21" t="s">
        <v>134</v>
      </c>
      <c r="H557" s="22">
        <v>2003</v>
      </c>
      <c r="I557" s="20">
        <v>61</v>
      </c>
      <c r="K557"/>
      <c r="L557"/>
      <c r="M557"/>
      <c r="N557"/>
      <c r="O557"/>
      <c r="P557"/>
      <c r="Q557"/>
    </row>
    <row r="558" spans="1:17" ht="15" customHeight="1" x14ac:dyDescent="0.25">
      <c r="A558" s="87">
        <f t="shared" si="12"/>
        <v>558</v>
      </c>
      <c r="B558" s="21" t="s">
        <v>1165</v>
      </c>
      <c r="D558" s="21" t="s">
        <v>1166</v>
      </c>
      <c r="E558" s="21" t="s">
        <v>1167</v>
      </c>
      <c r="F558" s="21" t="s">
        <v>1054</v>
      </c>
      <c r="G558" s="21" t="s">
        <v>134</v>
      </c>
      <c r="H558" s="22">
        <v>2015</v>
      </c>
      <c r="I558" s="20">
        <v>150</v>
      </c>
      <c r="K558"/>
      <c r="L558"/>
      <c r="M558"/>
      <c r="N558"/>
      <c r="O558"/>
      <c r="P558"/>
      <c r="Q558"/>
    </row>
    <row r="559" spans="1:17" ht="15" customHeight="1" x14ac:dyDescent="0.25">
      <c r="A559" s="87">
        <f t="shared" si="12"/>
        <v>559</v>
      </c>
      <c r="B559" s="21" t="s">
        <v>1168</v>
      </c>
      <c r="D559" s="21" t="s">
        <v>1169</v>
      </c>
      <c r="E559" s="21" t="s">
        <v>1167</v>
      </c>
      <c r="F559" s="21" t="s">
        <v>1054</v>
      </c>
      <c r="G559" s="21" t="s">
        <v>134</v>
      </c>
      <c r="H559" s="22">
        <v>2015</v>
      </c>
      <c r="I559" s="20">
        <v>150</v>
      </c>
      <c r="K559"/>
      <c r="L559"/>
      <c r="M559"/>
      <c r="N559"/>
      <c r="O559"/>
      <c r="P559"/>
      <c r="Q559"/>
    </row>
    <row r="560" spans="1:17" ht="15" customHeight="1" x14ac:dyDescent="0.25">
      <c r="A560" s="87">
        <f t="shared" si="12"/>
        <v>560</v>
      </c>
      <c r="B560" s="21" t="s">
        <v>1170</v>
      </c>
      <c r="D560" s="21" t="s">
        <v>1171</v>
      </c>
      <c r="E560" s="21" t="s">
        <v>133</v>
      </c>
      <c r="F560" s="21" t="s">
        <v>1054</v>
      </c>
      <c r="G560" s="21" t="s">
        <v>134</v>
      </c>
      <c r="H560" s="22">
        <v>2016</v>
      </c>
      <c r="I560" s="20">
        <v>119.9</v>
      </c>
      <c r="K560"/>
      <c r="L560"/>
      <c r="M560"/>
      <c r="N560"/>
      <c r="O560"/>
      <c r="P560"/>
      <c r="Q560"/>
    </row>
    <row r="561" spans="1:17" ht="15" customHeight="1" x14ac:dyDescent="0.25">
      <c r="A561" s="87">
        <f t="shared" si="12"/>
        <v>561</v>
      </c>
      <c r="B561" s="21" t="s">
        <v>1172</v>
      </c>
      <c r="D561" s="21" t="s">
        <v>1173</v>
      </c>
      <c r="E561" s="21" t="s">
        <v>1174</v>
      </c>
      <c r="F561" s="21" t="s">
        <v>1054</v>
      </c>
      <c r="G561" s="21" t="s">
        <v>134</v>
      </c>
      <c r="H561" s="22">
        <v>2008</v>
      </c>
      <c r="I561" s="20">
        <v>163.5</v>
      </c>
      <c r="K561"/>
      <c r="L561"/>
      <c r="M561"/>
      <c r="N561"/>
      <c r="O561"/>
      <c r="P561"/>
      <c r="Q561"/>
    </row>
    <row r="562" spans="1:17" ht="15" customHeight="1" x14ac:dyDescent="0.25">
      <c r="A562" s="87">
        <f t="shared" si="12"/>
        <v>562</v>
      </c>
      <c r="B562" s="21" t="s">
        <v>1175</v>
      </c>
      <c r="D562" s="21" t="s">
        <v>1176</v>
      </c>
      <c r="E562" s="21" t="s">
        <v>1940</v>
      </c>
      <c r="F562" s="21" t="s">
        <v>1054</v>
      </c>
      <c r="G562" s="21" t="s">
        <v>134</v>
      </c>
      <c r="H562" s="22">
        <v>2018</v>
      </c>
      <c r="I562" s="20">
        <v>152.5</v>
      </c>
      <c r="K562"/>
      <c r="L562"/>
      <c r="M562"/>
      <c r="N562"/>
      <c r="O562"/>
      <c r="P562"/>
      <c r="Q562"/>
    </row>
    <row r="563" spans="1:17" ht="15" customHeight="1" x14ac:dyDescent="0.25">
      <c r="A563" s="87">
        <f t="shared" si="12"/>
        <v>563</v>
      </c>
      <c r="B563" s="21" t="s">
        <v>1177</v>
      </c>
      <c r="D563" s="21" t="s">
        <v>1178</v>
      </c>
      <c r="E563" s="21" t="s">
        <v>1940</v>
      </c>
      <c r="F563" s="21" t="s">
        <v>1054</v>
      </c>
      <c r="G563" s="21" t="s">
        <v>134</v>
      </c>
      <c r="H563" s="22">
        <v>2018</v>
      </c>
      <c r="I563" s="20">
        <v>147.5</v>
      </c>
      <c r="K563"/>
      <c r="L563"/>
      <c r="M563"/>
      <c r="N563"/>
      <c r="O563"/>
      <c r="P563"/>
      <c r="Q563"/>
    </row>
    <row r="564" spans="1:17" ht="15" customHeight="1" x14ac:dyDescent="0.25">
      <c r="A564" s="87">
        <f t="shared" si="12"/>
        <v>564</v>
      </c>
      <c r="B564" s="21" t="s">
        <v>1179</v>
      </c>
      <c r="D564" s="21" t="s">
        <v>1180</v>
      </c>
      <c r="E564" s="21" t="s">
        <v>350</v>
      </c>
      <c r="F564" s="21" t="s">
        <v>1054</v>
      </c>
      <c r="G564" s="21" t="s">
        <v>37</v>
      </c>
      <c r="H564" s="22">
        <v>2016</v>
      </c>
      <c r="I564" s="20">
        <v>52</v>
      </c>
      <c r="K564"/>
      <c r="L564"/>
      <c r="M564"/>
      <c r="N564"/>
      <c r="O564"/>
      <c r="P564"/>
      <c r="Q564"/>
    </row>
    <row r="565" spans="1:17" ht="15" customHeight="1" x14ac:dyDescent="0.25">
      <c r="A565" s="87">
        <f t="shared" si="12"/>
        <v>565</v>
      </c>
      <c r="B565" s="21" t="s">
        <v>1181</v>
      </c>
      <c r="D565" s="21" t="s">
        <v>1182</v>
      </c>
      <c r="E565" s="21" t="s">
        <v>350</v>
      </c>
      <c r="F565" s="21" t="s">
        <v>1054</v>
      </c>
      <c r="G565" s="21" t="s">
        <v>37</v>
      </c>
      <c r="H565" s="22">
        <v>2016</v>
      </c>
      <c r="I565" s="20">
        <v>98</v>
      </c>
      <c r="K565"/>
      <c r="L565"/>
      <c r="M565"/>
      <c r="N565"/>
      <c r="O565"/>
      <c r="P565"/>
      <c r="Q565"/>
    </row>
    <row r="566" spans="1:17" ht="15" customHeight="1" x14ac:dyDescent="0.25">
      <c r="A566" s="87">
        <f t="shared" si="12"/>
        <v>566</v>
      </c>
      <c r="B566" s="21" t="s">
        <v>1183</v>
      </c>
      <c r="D566" s="21" t="s">
        <v>1184</v>
      </c>
      <c r="E566" s="21" t="s">
        <v>350</v>
      </c>
      <c r="F566" s="21" t="s">
        <v>1054</v>
      </c>
      <c r="G566" s="21" t="s">
        <v>37</v>
      </c>
      <c r="H566" s="22">
        <v>2016</v>
      </c>
      <c r="I566" s="20">
        <v>100</v>
      </c>
      <c r="K566"/>
      <c r="L566"/>
      <c r="M566"/>
      <c r="N566"/>
      <c r="O566"/>
      <c r="P566"/>
      <c r="Q566"/>
    </row>
    <row r="567" spans="1:17" ht="15" customHeight="1" x14ac:dyDescent="0.25">
      <c r="A567" s="87">
        <f t="shared" si="12"/>
        <v>567</v>
      </c>
      <c r="B567" s="21" t="s">
        <v>1655</v>
      </c>
      <c r="D567" s="21" t="s">
        <v>2238</v>
      </c>
      <c r="E567" s="21" t="s">
        <v>350</v>
      </c>
      <c r="F567" s="21" t="s">
        <v>1054</v>
      </c>
      <c r="G567" s="21" t="s">
        <v>37</v>
      </c>
      <c r="H567" s="22">
        <v>2021</v>
      </c>
      <c r="I567" s="20">
        <v>50.4</v>
      </c>
      <c r="K567"/>
      <c r="L567"/>
      <c r="M567"/>
      <c r="N567"/>
      <c r="O567"/>
      <c r="P567"/>
      <c r="Q567"/>
    </row>
    <row r="568" spans="1:17" ht="15" customHeight="1" x14ac:dyDescent="0.25">
      <c r="A568" s="87">
        <f t="shared" si="12"/>
        <v>568</v>
      </c>
      <c r="B568" s="21" t="s">
        <v>2239</v>
      </c>
      <c r="D568" s="21" t="s">
        <v>2240</v>
      </c>
      <c r="E568" s="21" t="s">
        <v>1282</v>
      </c>
      <c r="F568" s="21" t="s">
        <v>1054</v>
      </c>
      <c r="G568" s="21" t="s">
        <v>134</v>
      </c>
      <c r="H568" s="22">
        <v>2021</v>
      </c>
      <c r="I568" s="20">
        <v>46</v>
      </c>
      <c r="K568"/>
      <c r="L568"/>
      <c r="M568"/>
      <c r="N568"/>
      <c r="O568"/>
      <c r="P568"/>
      <c r="Q568"/>
    </row>
    <row r="569" spans="1:17" ht="15" customHeight="1" x14ac:dyDescent="0.25">
      <c r="A569" s="87">
        <f t="shared" si="12"/>
        <v>569</v>
      </c>
      <c r="B569" s="21" t="s">
        <v>2241</v>
      </c>
      <c r="D569" s="21" t="s">
        <v>2242</v>
      </c>
      <c r="E569" s="21" t="s">
        <v>1282</v>
      </c>
      <c r="F569" s="21" t="s">
        <v>1054</v>
      </c>
      <c r="G569" s="21" t="s">
        <v>134</v>
      </c>
      <c r="H569" s="22">
        <v>2021</v>
      </c>
      <c r="I569" s="20">
        <v>52</v>
      </c>
      <c r="K569"/>
      <c r="L569"/>
      <c r="M569"/>
      <c r="N569"/>
      <c r="O569"/>
      <c r="P569"/>
      <c r="Q569"/>
    </row>
    <row r="570" spans="1:17" ht="15" customHeight="1" x14ac:dyDescent="0.25">
      <c r="A570" s="87">
        <f t="shared" si="12"/>
        <v>570</v>
      </c>
      <c r="B570" s="21" t="s">
        <v>2243</v>
      </c>
      <c r="D570" s="21" t="s">
        <v>2244</v>
      </c>
      <c r="E570" s="21" t="s">
        <v>1282</v>
      </c>
      <c r="F570" s="21" t="s">
        <v>1054</v>
      </c>
      <c r="G570" s="21" t="s">
        <v>134</v>
      </c>
      <c r="H570" s="22">
        <v>2021</v>
      </c>
      <c r="I570" s="20">
        <v>25.3</v>
      </c>
      <c r="K570"/>
      <c r="L570"/>
      <c r="M570"/>
      <c r="N570"/>
      <c r="O570"/>
      <c r="P570"/>
      <c r="Q570"/>
    </row>
    <row r="571" spans="1:17" ht="15" customHeight="1" x14ac:dyDescent="0.25">
      <c r="A571" s="87">
        <f t="shared" si="12"/>
        <v>571</v>
      </c>
      <c r="B571" s="21" t="s">
        <v>2245</v>
      </c>
      <c r="D571" s="21" t="s">
        <v>2246</v>
      </c>
      <c r="E571" s="21" t="s">
        <v>1282</v>
      </c>
      <c r="F571" s="21" t="s">
        <v>1054</v>
      </c>
      <c r="G571" s="21" t="s">
        <v>134</v>
      </c>
      <c r="H571" s="22">
        <v>2021</v>
      </c>
      <c r="I571" s="20">
        <v>122.5</v>
      </c>
      <c r="K571"/>
      <c r="L571"/>
      <c r="M571"/>
      <c r="N571"/>
      <c r="O571"/>
      <c r="P571"/>
      <c r="Q571"/>
    </row>
    <row r="572" spans="1:17" ht="15" customHeight="1" x14ac:dyDescent="0.25">
      <c r="A572" s="87">
        <f t="shared" si="12"/>
        <v>572</v>
      </c>
      <c r="B572" s="21" t="s">
        <v>2247</v>
      </c>
      <c r="D572" s="21" t="s">
        <v>2248</v>
      </c>
      <c r="E572" s="21" t="s">
        <v>1282</v>
      </c>
      <c r="F572" s="21" t="s">
        <v>1054</v>
      </c>
      <c r="G572" s="21" t="s">
        <v>134</v>
      </c>
      <c r="H572" s="22">
        <v>2021</v>
      </c>
      <c r="I572" s="20">
        <v>25.3</v>
      </c>
      <c r="K572"/>
      <c r="L572"/>
      <c r="M572"/>
      <c r="N572"/>
      <c r="O572"/>
      <c r="P572"/>
      <c r="Q572"/>
    </row>
    <row r="573" spans="1:17" ht="15" customHeight="1" x14ac:dyDescent="0.25">
      <c r="A573" s="87">
        <f t="shared" si="12"/>
        <v>573</v>
      </c>
      <c r="B573" s="21" t="s">
        <v>2249</v>
      </c>
      <c r="D573" s="21" t="s">
        <v>2250</v>
      </c>
      <c r="E573" s="21" t="s">
        <v>1282</v>
      </c>
      <c r="F573" s="21" t="s">
        <v>1054</v>
      </c>
      <c r="G573" s="21" t="s">
        <v>134</v>
      </c>
      <c r="H573" s="22">
        <v>2021</v>
      </c>
      <c r="I573" s="20">
        <v>127.6</v>
      </c>
      <c r="K573"/>
      <c r="L573"/>
      <c r="M573"/>
      <c r="N573"/>
      <c r="O573"/>
      <c r="P573"/>
      <c r="Q573"/>
    </row>
    <row r="574" spans="1:17" ht="15" customHeight="1" x14ac:dyDescent="0.25">
      <c r="A574" s="87">
        <f t="shared" si="12"/>
        <v>574</v>
      </c>
      <c r="B574" s="21" t="s">
        <v>2251</v>
      </c>
      <c r="D574" s="21" t="s">
        <v>2252</v>
      </c>
      <c r="E574" s="21" t="s">
        <v>1282</v>
      </c>
      <c r="F574" s="21" t="s">
        <v>1054</v>
      </c>
      <c r="G574" s="21" t="s">
        <v>134</v>
      </c>
      <c r="H574" s="22">
        <v>2021</v>
      </c>
      <c r="I574" s="20">
        <v>101.6</v>
      </c>
      <c r="K574"/>
      <c r="L574"/>
      <c r="M574"/>
      <c r="N574"/>
      <c r="O574"/>
      <c r="P574"/>
      <c r="Q574"/>
    </row>
    <row r="575" spans="1:17" ht="15" customHeight="1" x14ac:dyDescent="0.25">
      <c r="A575" s="87">
        <f t="shared" si="12"/>
        <v>575</v>
      </c>
      <c r="B575" s="21" t="s">
        <v>1185</v>
      </c>
      <c r="D575" s="21" t="s">
        <v>1186</v>
      </c>
      <c r="E575" s="21" t="s">
        <v>1187</v>
      </c>
      <c r="F575" s="21" t="s">
        <v>1054</v>
      </c>
      <c r="G575" s="21" t="s">
        <v>134</v>
      </c>
      <c r="H575" s="22">
        <v>2017</v>
      </c>
      <c r="I575" s="20">
        <v>131.1</v>
      </c>
      <c r="K575"/>
      <c r="L575"/>
      <c r="M575"/>
      <c r="N575"/>
      <c r="O575"/>
      <c r="P575"/>
      <c r="Q575"/>
    </row>
    <row r="576" spans="1:17" ht="15" customHeight="1" x14ac:dyDescent="0.25">
      <c r="A576" s="87">
        <f t="shared" si="12"/>
        <v>576</v>
      </c>
      <c r="B576" s="21" t="s">
        <v>1188</v>
      </c>
      <c r="D576" s="21" t="s">
        <v>1189</v>
      </c>
      <c r="E576" s="21" t="s">
        <v>1187</v>
      </c>
      <c r="F576" s="21" t="s">
        <v>1054</v>
      </c>
      <c r="G576" s="21" t="s">
        <v>134</v>
      </c>
      <c r="H576" s="22">
        <v>2017</v>
      </c>
      <c r="I576" s="20">
        <v>98.9</v>
      </c>
      <c r="K576"/>
      <c r="L576"/>
      <c r="M576"/>
      <c r="N576"/>
      <c r="O576"/>
      <c r="P576"/>
      <c r="Q576"/>
    </row>
    <row r="577" spans="1:17" ht="15" customHeight="1" x14ac:dyDescent="0.25">
      <c r="A577" s="87">
        <f t="shared" si="12"/>
        <v>577</v>
      </c>
      <c r="B577" s="21" t="s">
        <v>1190</v>
      </c>
      <c r="C577" s="21" t="s">
        <v>2339</v>
      </c>
      <c r="D577" s="21" t="s">
        <v>1191</v>
      </c>
      <c r="E577" s="21" t="s">
        <v>1080</v>
      </c>
      <c r="F577" s="21" t="s">
        <v>1054</v>
      </c>
      <c r="G577" s="21" t="s">
        <v>134</v>
      </c>
      <c r="H577" s="22">
        <v>2005</v>
      </c>
      <c r="I577" s="20">
        <v>230</v>
      </c>
      <c r="K577"/>
      <c r="L577"/>
      <c r="M577"/>
      <c r="N577"/>
      <c r="O577"/>
      <c r="P577"/>
      <c r="Q577"/>
    </row>
    <row r="578" spans="1:17" ht="15" customHeight="1" x14ac:dyDescent="0.25">
      <c r="A578" s="87">
        <f t="shared" si="12"/>
        <v>578</v>
      </c>
      <c r="B578" s="21" t="s">
        <v>1192</v>
      </c>
      <c r="C578" s="21" t="s">
        <v>2357</v>
      </c>
      <c r="D578" s="21" t="s">
        <v>1193</v>
      </c>
      <c r="E578" s="21" t="s">
        <v>1080</v>
      </c>
      <c r="F578" s="21" t="s">
        <v>1054</v>
      </c>
      <c r="G578" s="21" t="s">
        <v>134</v>
      </c>
      <c r="H578" s="22">
        <v>2006</v>
      </c>
      <c r="I578" s="20">
        <v>184</v>
      </c>
      <c r="K578"/>
      <c r="L578"/>
      <c r="M578"/>
      <c r="N578"/>
      <c r="O578"/>
      <c r="P578"/>
      <c r="Q578"/>
    </row>
    <row r="579" spans="1:17" ht="15" customHeight="1" x14ac:dyDescent="0.25">
      <c r="A579" s="87">
        <f t="shared" si="12"/>
        <v>579</v>
      </c>
      <c r="B579" s="21" t="s">
        <v>1194</v>
      </c>
      <c r="C579" s="21" t="s">
        <v>2357</v>
      </c>
      <c r="D579" s="21" t="s">
        <v>1195</v>
      </c>
      <c r="E579" s="21" t="s">
        <v>1080</v>
      </c>
      <c r="F579" s="21" t="s">
        <v>1054</v>
      </c>
      <c r="G579" s="21" t="s">
        <v>134</v>
      </c>
      <c r="H579" s="22">
        <v>2006</v>
      </c>
      <c r="I579" s="20">
        <v>241.4</v>
      </c>
      <c r="K579"/>
      <c r="L579"/>
      <c r="M579"/>
      <c r="N579"/>
      <c r="O579"/>
      <c r="P579"/>
      <c r="Q579"/>
    </row>
    <row r="580" spans="1:17" ht="15" customHeight="1" x14ac:dyDescent="0.25">
      <c r="A580" s="87">
        <f t="shared" si="12"/>
        <v>580</v>
      </c>
      <c r="B580" s="21" t="s">
        <v>1196</v>
      </c>
      <c r="C580" s="21" t="s">
        <v>2357</v>
      </c>
      <c r="D580" s="21" t="s">
        <v>1197</v>
      </c>
      <c r="E580" s="21" t="s">
        <v>1080</v>
      </c>
      <c r="F580" s="21" t="s">
        <v>1054</v>
      </c>
      <c r="G580" s="21" t="s">
        <v>134</v>
      </c>
      <c r="H580" s="22">
        <v>2006</v>
      </c>
      <c r="I580" s="20">
        <v>115</v>
      </c>
      <c r="K580"/>
      <c r="L580"/>
      <c r="M580"/>
      <c r="N580"/>
      <c r="O580"/>
      <c r="P580"/>
      <c r="Q580"/>
    </row>
    <row r="581" spans="1:17" ht="15" customHeight="1" x14ac:dyDescent="0.25">
      <c r="A581" s="87">
        <f t="shared" si="12"/>
        <v>581</v>
      </c>
      <c r="B581" s="21" t="s">
        <v>1198</v>
      </c>
      <c r="D581" s="21" t="s">
        <v>1199</v>
      </c>
      <c r="E581" s="21" t="s">
        <v>1120</v>
      </c>
      <c r="F581" s="21" t="s">
        <v>1054</v>
      </c>
      <c r="G581" s="21" t="s">
        <v>134</v>
      </c>
      <c r="H581" s="22">
        <v>2008</v>
      </c>
      <c r="I581" s="20">
        <v>95</v>
      </c>
      <c r="K581"/>
      <c r="L581"/>
      <c r="M581"/>
      <c r="N581"/>
      <c r="O581"/>
      <c r="P581"/>
      <c r="Q581"/>
    </row>
    <row r="582" spans="1:17" ht="15" customHeight="1" x14ac:dyDescent="0.25">
      <c r="A582" s="87">
        <f t="shared" ref="A582:A645" si="13">A581+1</f>
        <v>582</v>
      </c>
      <c r="B582" s="21" t="s">
        <v>1200</v>
      </c>
      <c r="D582" s="21" t="s">
        <v>1201</v>
      </c>
      <c r="E582" s="21" t="s">
        <v>1120</v>
      </c>
      <c r="F582" s="21" t="s">
        <v>1054</v>
      </c>
      <c r="G582" s="21" t="s">
        <v>134</v>
      </c>
      <c r="H582" s="22">
        <v>2008</v>
      </c>
      <c r="I582" s="20">
        <v>102</v>
      </c>
      <c r="K582"/>
      <c r="L582"/>
      <c r="M582"/>
      <c r="N582"/>
      <c r="O582"/>
      <c r="P582"/>
      <c r="Q582"/>
    </row>
    <row r="583" spans="1:17" ht="15" customHeight="1" x14ac:dyDescent="0.25">
      <c r="A583" s="87">
        <f t="shared" si="13"/>
        <v>583</v>
      </c>
      <c r="B583" s="21" t="s">
        <v>1202</v>
      </c>
      <c r="D583" s="21" t="s">
        <v>1203</v>
      </c>
      <c r="E583" s="21" t="s">
        <v>1127</v>
      </c>
      <c r="F583" s="21" t="s">
        <v>1054</v>
      </c>
      <c r="G583" s="21" t="s">
        <v>134</v>
      </c>
      <c r="H583" s="22">
        <v>2001</v>
      </c>
      <c r="I583" s="20">
        <v>91.8</v>
      </c>
      <c r="K583"/>
      <c r="L583"/>
      <c r="M583"/>
      <c r="N583"/>
      <c r="O583"/>
      <c r="P583"/>
      <c r="Q583"/>
    </row>
    <row r="584" spans="1:17" ht="15" customHeight="1" x14ac:dyDescent="0.25">
      <c r="A584" s="87">
        <f t="shared" si="13"/>
        <v>584</v>
      </c>
      <c r="B584" s="21" t="s">
        <v>1204</v>
      </c>
      <c r="D584" s="21" t="s">
        <v>1205</v>
      </c>
      <c r="E584" s="21" t="s">
        <v>393</v>
      </c>
      <c r="F584" s="21" t="s">
        <v>1054</v>
      </c>
      <c r="G584" s="21" t="s">
        <v>37</v>
      </c>
      <c r="H584" s="22">
        <v>2015</v>
      </c>
      <c r="I584" s="20">
        <v>19.7</v>
      </c>
      <c r="K584"/>
      <c r="L584"/>
      <c r="M584"/>
      <c r="N584"/>
      <c r="O584"/>
      <c r="P584"/>
      <c r="Q584"/>
    </row>
    <row r="585" spans="1:17" ht="15" customHeight="1" x14ac:dyDescent="0.25">
      <c r="A585" s="87">
        <f t="shared" si="13"/>
        <v>585</v>
      </c>
      <c r="B585" s="21" t="s">
        <v>1206</v>
      </c>
      <c r="D585" s="21" t="s">
        <v>1207</v>
      </c>
      <c r="E585" s="21" t="s">
        <v>393</v>
      </c>
      <c r="F585" s="21" t="s">
        <v>1054</v>
      </c>
      <c r="G585" s="21" t="s">
        <v>37</v>
      </c>
      <c r="H585" s="22">
        <v>2015</v>
      </c>
      <c r="I585" s="20">
        <v>230</v>
      </c>
      <c r="K585"/>
      <c r="L585"/>
      <c r="M585"/>
      <c r="N585"/>
      <c r="O585"/>
      <c r="P585"/>
      <c r="Q585"/>
    </row>
    <row r="586" spans="1:17" ht="15" customHeight="1" x14ac:dyDescent="0.25">
      <c r="A586" s="87">
        <f t="shared" si="13"/>
        <v>586</v>
      </c>
      <c r="B586" s="21" t="s">
        <v>2142</v>
      </c>
      <c r="D586" s="21" t="s">
        <v>1208</v>
      </c>
      <c r="E586" s="21" t="s">
        <v>393</v>
      </c>
      <c r="F586" s="21" t="s">
        <v>1054</v>
      </c>
      <c r="G586" s="21" t="s">
        <v>37</v>
      </c>
      <c r="H586" s="22">
        <v>2017</v>
      </c>
      <c r="I586" s="20">
        <v>96</v>
      </c>
      <c r="K586"/>
      <c r="L586"/>
      <c r="M586"/>
      <c r="N586"/>
      <c r="O586"/>
      <c r="P586"/>
      <c r="Q586"/>
    </row>
    <row r="587" spans="1:17" ht="15" customHeight="1" x14ac:dyDescent="0.25">
      <c r="A587" s="87">
        <f t="shared" si="13"/>
        <v>587</v>
      </c>
      <c r="B587" s="21" t="s">
        <v>2143</v>
      </c>
      <c r="D587" s="21" t="s">
        <v>1209</v>
      </c>
      <c r="E587" s="21" t="s">
        <v>393</v>
      </c>
      <c r="F587" s="21" t="s">
        <v>1054</v>
      </c>
      <c r="G587" s="21" t="s">
        <v>37</v>
      </c>
      <c r="H587" s="22">
        <v>2017</v>
      </c>
      <c r="I587" s="20">
        <v>74</v>
      </c>
      <c r="K587"/>
      <c r="L587"/>
      <c r="M587"/>
      <c r="N587"/>
      <c r="O587"/>
      <c r="P587"/>
      <c r="Q587"/>
    </row>
    <row r="588" spans="1:17" ht="15" customHeight="1" x14ac:dyDescent="0.25">
      <c r="A588" s="87">
        <f t="shared" si="13"/>
        <v>588</v>
      </c>
      <c r="B588" s="21" t="s">
        <v>2144</v>
      </c>
      <c r="D588" s="21" t="s">
        <v>1210</v>
      </c>
      <c r="E588" s="21" t="s">
        <v>393</v>
      </c>
      <c r="F588" s="21" t="s">
        <v>1054</v>
      </c>
      <c r="G588" s="21" t="s">
        <v>37</v>
      </c>
      <c r="H588" s="22">
        <v>2017</v>
      </c>
      <c r="I588" s="20">
        <v>30</v>
      </c>
      <c r="K588"/>
      <c r="L588"/>
      <c r="M588"/>
      <c r="N588"/>
      <c r="O588"/>
      <c r="P588"/>
      <c r="Q588"/>
    </row>
    <row r="589" spans="1:17" ht="15" customHeight="1" x14ac:dyDescent="0.25">
      <c r="A589" s="87">
        <f t="shared" si="13"/>
        <v>589</v>
      </c>
      <c r="B589" s="21" t="s">
        <v>1211</v>
      </c>
      <c r="D589" s="21" t="s">
        <v>1212</v>
      </c>
      <c r="E589" s="21" t="s">
        <v>357</v>
      </c>
      <c r="F589" s="21" t="s">
        <v>1054</v>
      </c>
      <c r="G589" s="21" t="s">
        <v>24</v>
      </c>
      <c r="H589" s="22">
        <v>2015</v>
      </c>
      <c r="I589" s="20">
        <v>110</v>
      </c>
      <c r="K589"/>
      <c r="L589"/>
      <c r="M589"/>
      <c r="N589"/>
      <c r="O589"/>
      <c r="P589"/>
      <c r="Q589"/>
    </row>
    <row r="590" spans="1:17" ht="15" customHeight="1" x14ac:dyDescent="0.25">
      <c r="A590" s="87">
        <f t="shared" si="13"/>
        <v>590</v>
      </c>
      <c r="B590" s="21" t="s">
        <v>1213</v>
      </c>
      <c r="D590" s="21" t="s">
        <v>1214</v>
      </c>
      <c r="E590" s="21" t="s">
        <v>1215</v>
      </c>
      <c r="F590" s="21" t="s">
        <v>1054</v>
      </c>
      <c r="G590" s="21" t="s">
        <v>134</v>
      </c>
      <c r="H590" s="22">
        <v>2001</v>
      </c>
      <c r="I590" s="20">
        <v>79.7</v>
      </c>
      <c r="K590"/>
      <c r="L590"/>
      <c r="M590"/>
      <c r="N590"/>
      <c r="O590"/>
      <c r="P590"/>
      <c r="Q590"/>
    </row>
    <row r="591" spans="1:17" ht="15" customHeight="1" x14ac:dyDescent="0.25">
      <c r="A591" s="87">
        <f t="shared" si="13"/>
        <v>591</v>
      </c>
      <c r="B591" s="21" t="s">
        <v>1216</v>
      </c>
      <c r="D591" s="21" t="s">
        <v>1217</v>
      </c>
      <c r="E591" s="21" t="s">
        <v>1215</v>
      </c>
      <c r="F591" s="21" t="s">
        <v>1054</v>
      </c>
      <c r="G591" s="21" t="s">
        <v>134</v>
      </c>
      <c r="H591" s="22">
        <v>2001</v>
      </c>
      <c r="I591" s="20">
        <v>79.7</v>
      </c>
      <c r="K591"/>
      <c r="L591"/>
      <c r="M591"/>
      <c r="N591"/>
      <c r="O591"/>
      <c r="P591"/>
      <c r="Q591"/>
    </row>
    <row r="592" spans="1:17" ht="15" customHeight="1" x14ac:dyDescent="0.25">
      <c r="A592" s="87">
        <f t="shared" si="13"/>
        <v>592</v>
      </c>
      <c r="B592" s="21" t="s">
        <v>1218</v>
      </c>
      <c r="D592" s="21" t="s">
        <v>1219</v>
      </c>
      <c r="E592" s="21" t="s">
        <v>1215</v>
      </c>
      <c r="F592" s="21" t="s">
        <v>1054</v>
      </c>
      <c r="G592" s="21" t="s">
        <v>134</v>
      </c>
      <c r="H592" s="22">
        <v>2001</v>
      </c>
      <c r="I592" s="20">
        <v>40.5</v>
      </c>
      <c r="K592"/>
      <c r="L592"/>
      <c r="M592"/>
      <c r="N592"/>
      <c r="O592"/>
      <c r="P592"/>
      <c r="Q592"/>
    </row>
    <row r="593" spans="1:17" ht="15" customHeight="1" x14ac:dyDescent="0.25">
      <c r="A593" s="87">
        <f t="shared" si="13"/>
        <v>593</v>
      </c>
      <c r="B593" s="21" t="s">
        <v>1220</v>
      </c>
      <c r="D593" s="21" t="s">
        <v>1221</v>
      </c>
      <c r="E593" s="21" t="s">
        <v>1215</v>
      </c>
      <c r="F593" s="21" t="s">
        <v>1054</v>
      </c>
      <c r="G593" s="21" t="s">
        <v>134</v>
      </c>
      <c r="H593" s="22">
        <v>2001</v>
      </c>
      <c r="I593" s="20">
        <v>79.7</v>
      </c>
      <c r="K593"/>
      <c r="L593"/>
      <c r="M593"/>
      <c r="N593"/>
      <c r="O593"/>
      <c r="P593"/>
      <c r="Q593"/>
    </row>
    <row r="594" spans="1:17" ht="15" customHeight="1" x14ac:dyDescent="0.25">
      <c r="A594" s="87">
        <f t="shared" si="13"/>
        <v>594</v>
      </c>
      <c r="B594" s="21" t="s">
        <v>1222</v>
      </c>
      <c r="D594" s="21" t="s">
        <v>1223</v>
      </c>
      <c r="E594" s="21" t="s">
        <v>1224</v>
      </c>
      <c r="F594" s="21" t="s">
        <v>1054</v>
      </c>
      <c r="G594" s="21" t="s">
        <v>134</v>
      </c>
      <c r="H594" s="22">
        <v>2009</v>
      </c>
      <c r="I594" s="20">
        <v>160</v>
      </c>
      <c r="K594"/>
      <c r="L594"/>
      <c r="M594"/>
      <c r="N594"/>
      <c r="O594"/>
      <c r="P594"/>
      <c r="Q594"/>
    </row>
    <row r="595" spans="1:17" ht="15" customHeight="1" x14ac:dyDescent="0.25">
      <c r="A595" s="87">
        <f t="shared" si="13"/>
        <v>595</v>
      </c>
      <c r="B595" s="21" t="s">
        <v>1225</v>
      </c>
      <c r="D595" s="21" t="s">
        <v>1226</v>
      </c>
      <c r="E595" s="21" t="s">
        <v>1059</v>
      </c>
      <c r="F595" s="21" t="s">
        <v>1054</v>
      </c>
      <c r="G595" s="21" t="s">
        <v>134</v>
      </c>
      <c r="H595" s="22">
        <v>2019</v>
      </c>
      <c r="I595" s="20">
        <v>183.7</v>
      </c>
      <c r="K595"/>
      <c r="L595"/>
      <c r="M595"/>
      <c r="N595"/>
      <c r="O595"/>
      <c r="P595"/>
      <c r="Q595"/>
    </row>
    <row r="596" spans="1:17" ht="15" customHeight="1" x14ac:dyDescent="0.25">
      <c r="A596" s="87">
        <f t="shared" si="13"/>
        <v>596</v>
      </c>
      <c r="B596" s="21" t="s">
        <v>1227</v>
      </c>
      <c r="D596" s="21" t="s">
        <v>1228</v>
      </c>
      <c r="E596" s="21" t="s">
        <v>1229</v>
      </c>
      <c r="F596" s="21" t="s">
        <v>1054</v>
      </c>
      <c r="G596" s="21" t="s">
        <v>24</v>
      </c>
      <c r="H596" s="22">
        <v>2015</v>
      </c>
      <c r="I596" s="20">
        <v>106.3</v>
      </c>
      <c r="K596"/>
      <c r="L596"/>
      <c r="M596"/>
      <c r="N596"/>
      <c r="O596"/>
      <c r="P596"/>
      <c r="Q596"/>
    </row>
    <row r="597" spans="1:17" ht="15" customHeight="1" x14ac:dyDescent="0.25">
      <c r="A597" s="87">
        <f t="shared" si="13"/>
        <v>597</v>
      </c>
      <c r="B597" s="21" t="s">
        <v>1230</v>
      </c>
      <c r="D597" s="21" t="s">
        <v>1231</v>
      </c>
      <c r="E597" s="21" t="s">
        <v>1229</v>
      </c>
      <c r="F597" s="21" t="s">
        <v>1054</v>
      </c>
      <c r="G597" s="21" t="s">
        <v>24</v>
      </c>
      <c r="H597" s="22">
        <v>2015</v>
      </c>
      <c r="I597" s="20">
        <v>103.8</v>
      </c>
      <c r="K597"/>
      <c r="L597"/>
      <c r="M597"/>
      <c r="N597"/>
      <c r="O597"/>
      <c r="P597"/>
      <c r="Q597"/>
    </row>
    <row r="598" spans="1:17" s="19" customFormat="1" ht="15" customHeight="1" x14ac:dyDescent="0.25">
      <c r="A598" s="87">
        <f t="shared" si="13"/>
        <v>598</v>
      </c>
      <c r="B598" s="21" t="s">
        <v>1232</v>
      </c>
      <c r="C598" s="21"/>
      <c r="D598" s="21" t="s">
        <v>1233</v>
      </c>
      <c r="E598" s="21" t="s">
        <v>1174</v>
      </c>
      <c r="F598" s="21" t="s">
        <v>1054</v>
      </c>
      <c r="G598" s="21" t="s">
        <v>134</v>
      </c>
      <c r="H598" s="22">
        <v>2006</v>
      </c>
      <c r="I598" s="20">
        <v>194</v>
      </c>
      <c r="J598"/>
      <c r="K598"/>
      <c r="L598"/>
      <c r="M598"/>
      <c r="N598"/>
      <c r="O598"/>
      <c r="P598"/>
      <c r="Q598"/>
    </row>
    <row r="599" spans="1:17" s="19" customFormat="1" ht="15" customHeight="1" x14ac:dyDescent="0.25">
      <c r="A599" s="87">
        <f t="shared" si="13"/>
        <v>599</v>
      </c>
      <c r="B599" s="21" t="s">
        <v>1234</v>
      </c>
      <c r="C599" s="21" t="s">
        <v>2354</v>
      </c>
      <c r="D599" s="21" t="s">
        <v>1235</v>
      </c>
      <c r="E599" s="21" t="s">
        <v>1174</v>
      </c>
      <c r="F599" s="21" t="s">
        <v>1054</v>
      </c>
      <c r="G599" s="21" t="s">
        <v>134</v>
      </c>
      <c r="H599" s="22">
        <v>2007</v>
      </c>
      <c r="I599" s="20">
        <v>98</v>
      </c>
      <c r="J599"/>
      <c r="K599"/>
      <c r="L599"/>
      <c r="M599"/>
      <c r="N599"/>
      <c r="O599"/>
      <c r="P599"/>
      <c r="Q599"/>
    </row>
    <row r="600" spans="1:17" s="19" customFormat="1" ht="15" customHeight="1" x14ac:dyDescent="0.25">
      <c r="A600" s="87">
        <f t="shared" si="13"/>
        <v>600</v>
      </c>
      <c r="B600" s="21" t="s">
        <v>1236</v>
      </c>
      <c r="C600" s="21" t="s">
        <v>2354</v>
      </c>
      <c r="D600" s="21" t="s">
        <v>1237</v>
      </c>
      <c r="E600" s="21" t="s">
        <v>1174</v>
      </c>
      <c r="F600" s="21" t="s">
        <v>1054</v>
      </c>
      <c r="G600" s="21" t="s">
        <v>134</v>
      </c>
      <c r="H600" s="22">
        <v>2007</v>
      </c>
      <c r="I600" s="20">
        <v>100</v>
      </c>
      <c r="J600"/>
      <c r="K600"/>
      <c r="L600"/>
      <c r="M600"/>
      <c r="N600"/>
      <c r="O600"/>
      <c r="P600"/>
      <c r="Q600"/>
    </row>
    <row r="601" spans="1:17" s="19" customFormat="1" ht="15" customHeight="1" x14ac:dyDescent="0.25">
      <c r="A601" s="87">
        <f t="shared" si="13"/>
        <v>601</v>
      </c>
      <c r="B601" s="21" t="s">
        <v>1238</v>
      </c>
      <c r="C601" s="21"/>
      <c r="D601" s="21" t="s">
        <v>1239</v>
      </c>
      <c r="E601" s="21" t="s">
        <v>430</v>
      </c>
      <c r="F601" s="21" t="s">
        <v>1054</v>
      </c>
      <c r="G601" s="21" t="s">
        <v>134</v>
      </c>
      <c r="H601" s="22">
        <v>2010</v>
      </c>
      <c r="I601" s="20">
        <v>48</v>
      </c>
      <c r="J601"/>
      <c r="K601"/>
      <c r="L601"/>
      <c r="M601"/>
      <c r="N601"/>
      <c r="O601"/>
      <c r="P601"/>
      <c r="Q601"/>
    </row>
    <row r="602" spans="1:17" ht="15" customHeight="1" x14ac:dyDescent="0.25">
      <c r="A602" s="87">
        <f t="shared" si="13"/>
        <v>602</v>
      </c>
      <c r="B602" s="21" t="s">
        <v>1240</v>
      </c>
      <c r="D602" s="21" t="s">
        <v>1241</v>
      </c>
      <c r="E602" s="21" t="s">
        <v>430</v>
      </c>
      <c r="F602" s="21" t="s">
        <v>1054</v>
      </c>
      <c r="G602" s="21" t="s">
        <v>134</v>
      </c>
      <c r="H602" s="22">
        <v>2010</v>
      </c>
      <c r="I602" s="20">
        <v>51</v>
      </c>
      <c r="K602"/>
      <c r="L602"/>
      <c r="M602"/>
      <c r="N602"/>
      <c r="O602"/>
      <c r="P602"/>
      <c r="Q602"/>
    </row>
    <row r="603" spans="1:17" ht="15" customHeight="1" x14ac:dyDescent="0.25">
      <c r="A603" s="87">
        <f t="shared" si="13"/>
        <v>603</v>
      </c>
      <c r="B603" s="21" t="s">
        <v>1242</v>
      </c>
      <c r="D603" s="21" t="s">
        <v>1243</v>
      </c>
      <c r="E603" s="21" t="s">
        <v>430</v>
      </c>
      <c r="F603" s="21" t="s">
        <v>1054</v>
      </c>
      <c r="G603" s="21" t="s">
        <v>134</v>
      </c>
      <c r="H603" s="22">
        <v>2011</v>
      </c>
      <c r="I603" s="20">
        <v>25.5</v>
      </c>
      <c r="K603"/>
      <c r="L603"/>
      <c r="M603"/>
      <c r="N603"/>
      <c r="O603"/>
      <c r="P603"/>
      <c r="Q603"/>
    </row>
    <row r="604" spans="1:17" ht="15" customHeight="1" x14ac:dyDescent="0.25">
      <c r="A604" s="87">
        <f t="shared" si="13"/>
        <v>604</v>
      </c>
      <c r="B604" s="21" t="s">
        <v>1244</v>
      </c>
      <c r="D604" s="21" t="s">
        <v>1245</v>
      </c>
      <c r="E604" s="21" t="s">
        <v>430</v>
      </c>
      <c r="F604" s="21" t="s">
        <v>1054</v>
      </c>
      <c r="G604" s="21" t="s">
        <v>134</v>
      </c>
      <c r="H604" s="22">
        <v>2011</v>
      </c>
      <c r="I604" s="20">
        <v>24</v>
      </c>
      <c r="K604"/>
      <c r="L604"/>
      <c r="M604"/>
      <c r="N604"/>
      <c r="O604"/>
      <c r="P604"/>
      <c r="Q604"/>
    </row>
    <row r="605" spans="1:17" ht="15" customHeight="1" x14ac:dyDescent="0.25">
      <c r="A605" s="87">
        <f t="shared" si="13"/>
        <v>605</v>
      </c>
      <c r="B605" s="21" t="s">
        <v>1246</v>
      </c>
      <c r="D605" s="21" t="s">
        <v>1247</v>
      </c>
      <c r="E605" s="21" t="s">
        <v>806</v>
      </c>
      <c r="F605" s="21" t="s">
        <v>1054</v>
      </c>
      <c r="G605" s="21" t="s">
        <v>37</v>
      </c>
      <c r="H605" s="22">
        <v>2015</v>
      </c>
      <c r="I605" s="20">
        <v>200</v>
      </c>
      <c r="K605"/>
      <c r="L605"/>
      <c r="M605"/>
      <c r="N605"/>
      <c r="O605"/>
      <c r="P605"/>
      <c r="Q605"/>
    </row>
    <row r="606" spans="1:17" ht="15" customHeight="1" x14ac:dyDescent="0.25">
      <c r="A606" s="87">
        <f t="shared" si="13"/>
        <v>606</v>
      </c>
      <c r="B606" s="21" t="s">
        <v>1248</v>
      </c>
      <c r="D606" s="21" t="s">
        <v>1249</v>
      </c>
      <c r="E606" s="21" t="s">
        <v>806</v>
      </c>
      <c r="F606" s="21" t="s">
        <v>1054</v>
      </c>
      <c r="G606" s="21" t="s">
        <v>37</v>
      </c>
      <c r="H606" s="22">
        <v>2016</v>
      </c>
      <c r="I606" s="20">
        <v>200</v>
      </c>
      <c r="K606"/>
      <c r="L606"/>
      <c r="M606"/>
      <c r="N606"/>
      <c r="O606"/>
      <c r="P606"/>
      <c r="Q606"/>
    </row>
    <row r="607" spans="1:17" ht="15" customHeight="1" x14ac:dyDescent="0.25">
      <c r="A607" s="87">
        <f t="shared" si="13"/>
        <v>607</v>
      </c>
      <c r="B607" s="21" t="s">
        <v>1250</v>
      </c>
      <c r="D607" s="21" t="s">
        <v>1251</v>
      </c>
      <c r="E607" s="21" t="s">
        <v>806</v>
      </c>
      <c r="F607" s="21" t="s">
        <v>1054</v>
      </c>
      <c r="G607" s="21" t="s">
        <v>37</v>
      </c>
      <c r="H607" s="22">
        <v>2016</v>
      </c>
      <c r="I607" s="20">
        <v>110</v>
      </c>
      <c r="K607"/>
      <c r="L607"/>
      <c r="M607"/>
      <c r="N607"/>
      <c r="O607"/>
      <c r="P607"/>
      <c r="Q607"/>
    </row>
    <row r="608" spans="1:17" ht="15" customHeight="1" x14ac:dyDescent="0.25">
      <c r="A608" s="87">
        <f t="shared" si="13"/>
        <v>608</v>
      </c>
      <c r="B608" s="21" t="s">
        <v>1252</v>
      </c>
      <c r="D608" s="21" t="s">
        <v>1253</v>
      </c>
      <c r="E608" s="21" t="s">
        <v>1254</v>
      </c>
      <c r="F608" s="21" t="s">
        <v>1054</v>
      </c>
      <c r="G608" s="21" t="s">
        <v>134</v>
      </c>
      <c r="H608" s="22">
        <v>2015</v>
      </c>
      <c r="I608" s="20">
        <v>105.6</v>
      </c>
      <c r="K608"/>
      <c r="L608"/>
      <c r="M608"/>
      <c r="N608"/>
      <c r="O608"/>
      <c r="P608"/>
      <c r="Q608"/>
    </row>
    <row r="609" spans="1:17" ht="15" customHeight="1" x14ac:dyDescent="0.25">
      <c r="A609" s="87">
        <f t="shared" si="13"/>
        <v>609</v>
      </c>
      <c r="B609" s="21" t="s">
        <v>1255</v>
      </c>
      <c r="D609" s="21" t="s">
        <v>1256</v>
      </c>
      <c r="E609" s="21" t="s">
        <v>1254</v>
      </c>
      <c r="F609" s="21" t="s">
        <v>1054</v>
      </c>
      <c r="G609" s="21" t="s">
        <v>134</v>
      </c>
      <c r="H609" s="22">
        <v>2015</v>
      </c>
      <c r="I609" s="20">
        <v>105.6</v>
      </c>
      <c r="K609"/>
      <c r="L609"/>
      <c r="M609"/>
      <c r="N609"/>
      <c r="O609"/>
      <c r="P609"/>
      <c r="Q609"/>
    </row>
    <row r="610" spans="1:17" ht="15" customHeight="1" x14ac:dyDescent="0.25">
      <c r="A610" s="87">
        <f t="shared" si="13"/>
        <v>610</v>
      </c>
      <c r="B610" s="21" t="s">
        <v>1257</v>
      </c>
      <c r="D610" s="21" t="s">
        <v>1258</v>
      </c>
      <c r="E610" s="21" t="s">
        <v>1150</v>
      </c>
      <c r="F610" s="21" t="s">
        <v>1054</v>
      </c>
      <c r="G610" s="21" t="s">
        <v>134</v>
      </c>
      <c r="H610" s="22">
        <v>2018</v>
      </c>
      <c r="I610" s="20">
        <v>196.6</v>
      </c>
      <c r="K610"/>
      <c r="L610"/>
      <c r="M610"/>
      <c r="N610"/>
      <c r="O610"/>
      <c r="P610"/>
      <c r="Q610"/>
    </row>
    <row r="611" spans="1:17" ht="15" customHeight="1" x14ac:dyDescent="0.25">
      <c r="A611" s="87">
        <f t="shared" si="13"/>
        <v>611</v>
      </c>
      <c r="B611" s="21" t="s">
        <v>1259</v>
      </c>
      <c r="D611" s="21" t="s">
        <v>1260</v>
      </c>
      <c r="E611" s="21" t="s">
        <v>1261</v>
      </c>
      <c r="F611" s="21" t="s">
        <v>1054</v>
      </c>
      <c r="G611" s="21" t="s">
        <v>134</v>
      </c>
      <c r="H611" s="22">
        <v>2009</v>
      </c>
      <c r="I611" s="20">
        <v>92.6</v>
      </c>
      <c r="K611"/>
      <c r="L611"/>
      <c r="M611"/>
      <c r="N611"/>
      <c r="O611"/>
      <c r="P611"/>
      <c r="Q611"/>
    </row>
    <row r="612" spans="1:17" ht="15" customHeight="1" x14ac:dyDescent="0.25">
      <c r="A612" s="87">
        <f t="shared" si="13"/>
        <v>612</v>
      </c>
      <c r="B612" s="21" t="s">
        <v>1262</v>
      </c>
      <c r="D612" s="21" t="s">
        <v>1263</v>
      </c>
      <c r="E612" s="21" t="s">
        <v>1261</v>
      </c>
      <c r="F612" s="21" t="s">
        <v>1054</v>
      </c>
      <c r="G612" s="21" t="s">
        <v>134</v>
      </c>
      <c r="H612" s="22">
        <v>2009</v>
      </c>
      <c r="I612" s="20">
        <v>60</v>
      </c>
      <c r="K612"/>
      <c r="L612"/>
      <c r="M612"/>
      <c r="N612"/>
      <c r="O612"/>
      <c r="P612"/>
      <c r="Q612"/>
    </row>
    <row r="613" spans="1:17" s="19" customFormat="1" ht="15" customHeight="1" x14ac:dyDescent="0.25">
      <c r="A613" s="87">
        <f t="shared" si="13"/>
        <v>613</v>
      </c>
      <c r="B613" s="21" t="s">
        <v>1264</v>
      </c>
      <c r="C613" s="21"/>
      <c r="D613" s="21" t="s">
        <v>1265</v>
      </c>
      <c r="E613" s="21" t="s">
        <v>133</v>
      </c>
      <c r="F613" s="21" t="s">
        <v>1054</v>
      </c>
      <c r="G613" s="21" t="s">
        <v>134</v>
      </c>
      <c r="H613" s="22">
        <v>2008</v>
      </c>
      <c r="I613" s="20">
        <v>58.8</v>
      </c>
      <c r="J613"/>
      <c r="K613"/>
      <c r="L613"/>
      <c r="M613"/>
      <c r="N613"/>
      <c r="O613"/>
      <c r="P613"/>
      <c r="Q613"/>
    </row>
    <row r="614" spans="1:17" s="19" customFormat="1" ht="15" customHeight="1" x14ac:dyDescent="0.25">
      <c r="A614" s="87">
        <f t="shared" si="13"/>
        <v>614</v>
      </c>
      <c r="B614" s="21" t="s">
        <v>1266</v>
      </c>
      <c r="C614" s="21"/>
      <c r="D614" s="21" t="s">
        <v>1267</v>
      </c>
      <c r="E614" s="21" t="s">
        <v>133</v>
      </c>
      <c r="F614" s="21" t="s">
        <v>1054</v>
      </c>
      <c r="G614" s="21" t="s">
        <v>134</v>
      </c>
      <c r="H614" s="22">
        <v>2008</v>
      </c>
      <c r="I614" s="20">
        <v>142.5</v>
      </c>
      <c r="J614"/>
      <c r="K614"/>
      <c r="L614"/>
      <c r="M614"/>
      <c r="N614"/>
      <c r="O614"/>
      <c r="P614"/>
      <c r="Q614"/>
    </row>
    <row r="615" spans="1:17" s="19" customFormat="1" ht="15" customHeight="1" x14ac:dyDescent="0.25">
      <c r="A615" s="87">
        <f t="shared" si="13"/>
        <v>615</v>
      </c>
      <c r="B615" s="21" t="s">
        <v>1268</v>
      </c>
      <c r="C615" s="21"/>
      <c r="D615" s="21" t="s">
        <v>1269</v>
      </c>
      <c r="E615" s="21" t="s">
        <v>133</v>
      </c>
      <c r="F615" s="21" t="s">
        <v>1054</v>
      </c>
      <c r="G615" s="21" t="s">
        <v>134</v>
      </c>
      <c r="H615" s="22">
        <v>2019</v>
      </c>
      <c r="I615" s="20">
        <v>115.5</v>
      </c>
      <c r="J615"/>
      <c r="K615"/>
      <c r="L615"/>
      <c r="M615"/>
      <c r="N615"/>
      <c r="O615"/>
      <c r="P615"/>
      <c r="Q615"/>
    </row>
    <row r="616" spans="1:17" ht="15" customHeight="1" x14ac:dyDescent="0.25">
      <c r="A616" s="87">
        <f t="shared" si="13"/>
        <v>616</v>
      </c>
      <c r="B616" s="21" t="s">
        <v>1270</v>
      </c>
      <c r="C616" s="21" t="s">
        <v>2356</v>
      </c>
      <c r="D616" s="21" t="s">
        <v>1271</v>
      </c>
      <c r="E616" s="21" t="s">
        <v>133</v>
      </c>
      <c r="F616" s="21" t="s">
        <v>1054</v>
      </c>
      <c r="G616" s="21" t="s">
        <v>134</v>
      </c>
      <c r="H616" s="22">
        <v>2009</v>
      </c>
      <c r="I616" s="20">
        <v>199.5</v>
      </c>
      <c r="K616"/>
      <c r="L616"/>
      <c r="M616"/>
      <c r="N616"/>
      <c r="O616"/>
      <c r="P616"/>
      <c r="Q616"/>
    </row>
    <row r="617" spans="1:17" ht="15" customHeight="1" x14ac:dyDescent="0.25">
      <c r="A617" s="87">
        <f t="shared" si="13"/>
        <v>617</v>
      </c>
      <c r="B617" s="21" t="s">
        <v>1272</v>
      </c>
      <c r="D617" s="21" t="s">
        <v>1273</v>
      </c>
      <c r="E617" s="21" t="s">
        <v>1127</v>
      </c>
      <c r="F617" s="21" t="s">
        <v>1054</v>
      </c>
      <c r="G617" s="21" t="s">
        <v>134</v>
      </c>
      <c r="H617" s="22">
        <v>2001</v>
      </c>
      <c r="I617" s="20">
        <v>91.7</v>
      </c>
      <c r="K617"/>
      <c r="L617"/>
      <c r="M617"/>
      <c r="N617"/>
      <c r="O617"/>
      <c r="P617"/>
      <c r="Q617"/>
    </row>
    <row r="618" spans="1:17" ht="15" customHeight="1" x14ac:dyDescent="0.25">
      <c r="A618" s="87">
        <f t="shared" si="13"/>
        <v>618</v>
      </c>
      <c r="B618" s="21" t="s">
        <v>1274</v>
      </c>
      <c r="D618" s="21" t="s">
        <v>1275</v>
      </c>
      <c r="E618" s="21" t="s">
        <v>1127</v>
      </c>
      <c r="F618" s="21" t="s">
        <v>1054</v>
      </c>
      <c r="G618" s="21" t="s">
        <v>134</v>
      </c>
      <c r="H618" s="22">
        <v>2001</v>
      </c>
      <c r="I618" s="20">
        <v>86</v>
      </c>
      <c r="K618"/>
      <c r="L618"/>
      <c r="M618"/>
      <c r="N618"/>
      <c r="O618"/>
      <c r="P618"/>
      <c r="Q618"/>
    </row>
    <row r="619" spans="1:17" ht="15" customHeight="1" x14ac:dyDescent="0.25">
      <c r="A619" s="87">
        <f t="shared" si="13"/>
        <v>619</v>
      </c>
      <c r="B619" s="21" t="s">
        <v>1276</v>
      </c>
      <c r="D619" s="21" t="s">
        <v>1277</v>
      </c>
      <c r="E619" s="21" t="s">
        <v>1120</v>
      </c>
      <c r="F619" s="21" t="s">
        <v>1054</v>
      </c>
      <c r="G619" s="21" t="s">
        <v>134</v>
      </c>
      <c r="H619" s="22">
        <v>2008</v>
      </c>
      <c r="I619" s="20">
        <v>121.5</v>
      </c>
      <c r="K619"/>
      <c r="L619"/>
      <c r="M619"/>
      <c r="N619"/>
      <c r="O619"/>
      <c r="P619"/>
      <c r="Q619"/>
    </row>
    <row r="620" spans="1:17" ht="15" customHeight="1" x14ac:dyDescent="0.25">
      <c r="A620" s="87">
        <f t="shared" si="13"/>
        <v>620</v>
      </c>
      <c r="B620" s="21" t="s">
        <v>1278</v>
      </c>
      <c r="D620" s="21" t="s">
        <v>1279</v>
      </c>
      <c r="E620" s="21" t="s">
        <v>1120</v>
      </c>
      <c r="F620" s="21" t="s">
        <v>1054</v>
      </c>
      <c r="G620" s="21" t="s">
        <v>134</v>
      </c>
      <c r="H620" s="22">
        <v>2008</v>
      </c>
      <c r="I620" s="20">
        <v>127.5</v>
      </c>
      <c r="K620"/>
      <c r="L620"/>
      <c r="M620"/>
      <c r="N620"/>
      <c r="O620"/>
      <c r="P620"/>
      <c r="Q620"/>
    </row>
    <row r="621" spans="1:17" ht="15" customHeight="1" x14ac:dyDescent="0.25">
      <c r="A621" s="87">
        <f t="shared" si="13"/>
        <v>621</v>
      </c>
      <c r="B621" s="21" t="s">
        <v>1280</v>
      </c>
      <c r="D621" s="21" t="s">
        <v>1281</v>
      </c>
      <c r="E621" s="21" t="s">
        <v>1282</v>
      </c>
      <c r="F621" s="21" t="s">
        <v>1054</v>
      </c>
      <c r="G621" s="21" t="s">
        <v>134</v>
      </c>
      <c r="H621" s="22">
        <v>2020</v>
      </c>
      <c r="I621" s="20">
        <v>150</v>
      </c>
      <c r="K621"/>
      <c r="L621"/>
      <c r="M621"/>
      <c r="N621"/>
      <c r="O621"/>
      <c r="P621"/>
      <c r="Q621"/>
    </row>
    <row r="622" spans="1:17" ht="15" customHeight="1" x14ac:dyDescent="0.25">
      <c r="A622" s="87">
        <f t="shared" si="13"/>
        <v>622</v>
      </c>
      <c r="B622" s="21" t="s">
        <v>1280</v>
      </c>
      <c r="D622" s="21" t="s">
        <v>1283</v>
      </c>
      <c r="E622" s="21" t="s">
        <v>1282</v>
      </c>
      <c r="F622" s="21" t="s">
        <v>1054</v>
      </c>
      <c r="G622" s="21" t="s">
        <v>134</v>
      </c>
      <c r="H622" s="22">
        <v>2020</v>
      </c>
      <c r="I622" s="20">
        <v>150</v>
      </c>
      <c r="K622"/>
      <c r="L622"/>
      <c r="M622"/>
      <c r="N622"/>
      <c r="O622"/>
      <c r="P622"/>
      <c r="Q622"/>
    </row>
    <row r="623" spans="1:17" ht="15" customHeight="1" x14ac:dyDescent="0.25">
      <c r="A623" s="87">
        <f t="shared" si="13"/>
        <v>623</v>
      </c>
      <c r="B623" s="21" t="s">
        <v>1284</v>
      </c>
      <c r="D623" s="21" t="s">
        <v>1285</v>
      </c>
      <c r="E623" s="21" t="s">
        <v>1150</v>
      </c>
      <c r="F623" s="21" t="s">
        <v>1054</v>
      </c>
      <c r="G623" s="21" t="s">
        <v>134</v>
      </c>
      <c r="H623" s="22">
        <v>2015</v>
      </c>
      <c r="I623" s="20">
        <v>104.3</v>
      </c>
      <c r="K623"/>
      <c r="L623"/>
      <c r="M623"/>
      <c r="N623"/>
      <c r="O623"/>
      <c r="P623"/>
      <c r="Q623"/>
    </row>
    <row r="624" spans="1:17" ht="15" customHeight="1" x14ac:dyDescent="0.25">
      <c r="A624" s="87">
        <f t="shared" si="13"/>
        <v>624</v>
      </c>
      <c r="B624" s="21" t="s">
        <v>1286</v>
      </c>
      <c r="D624" s="21" t="s">
        <v>1287</v>
      </c>
      <c r="E624" s="21" t="s">
        <v>1150</v>
      </c>
      <c r="F624" s="21" t="s">
        <v>1054</v>
      </c>
      <c r="G624" s="21" t="s">
        <v>134</v>
      </c>
      <c r="H624" s="22">
        <v>2015</v>
      </c>
      <c r="I624" s="20">
        <v>103</v>
      </c>
      <c r="K624"/>
      <c r="L624"/>
      <c r="M624"/>
      <c r="N624"/>
      <c r="O624"/>
      <c r="P624"/>
      <c r="Q624"/>
    </row>
    <row r="625" spans="1:17" ht="15" customHeight="1" x14ac:dyDescent="0.25">
      <c r="A625" s="87">
        <f t="shared" si="13"/>
        <v>625</v>
      </c>
      <c r="B625" s="21" t="s">
        <v>1288</v>
      </c>
      <c r="D625" s="21" t="s">
        <v>1289</v>
      </c>
      <c r="E625" s="21" t="s">
        <v>1089</v>
      </c>
      <c r="F625" s="21" t="s">
        <v>1054</v>
      </c>
      <c r="G625" s="21" t="s">
        <v>134</v>
      </c>
      <c r="H625" s="22">
        <v>2006</v>
      </c>
      <c r="I625" s="20">
        <v>89.6</v>
      </c>
      <c r="K625"/>
      <c r="L625"/>
      <c r="M625"/>
      <c r="N625"/>
      <c r="O625"/>
      <c r="P625"/>
      <c r="Q625"/>
    </row>
    <row r="626" spans="1:17" s="19" customFormat="1" ht="15" customHeight="1" x14ac:dyDescent="0.25">
      <c r="A626" s="87">
        <f t="shared" si="13"/>
        <v>626</v>
      </c>
      <c r="B626" s="21" t="s">
        <v>1290</v>
      </c>
      <c r="C626" s="21"/>
      <c r="D626" s="21" t="s">
        <v>1291</v>
      </c>
      <c r="E626" s="21" t="s">
        <v>783</v>
      </c>
      <c r="F626" s="21" t="s">
        <v>1054</v>
      </c>
      <c r="G626" s="21" t="s">
        <v>134</v>
      </c>
      <c r="H626" s="22">
        <v>2017</v>
      </c>
      <c r="I626" s="20">
        <v>121.9</v>
      </c>
      <c r="J626"/>
      <c r="K626"/>
      <c r="L626"/>
      <c r="M626"/>
      <c r="N626"/>
      <c r="O626"/>
      <c r="P626"/>
      <c r="Q626"/>
    </row>
    <row r="627" spans="1:17" s="19" customFormat="1" ht="15" customHeight="1" x14ac:dyDescent="0.25">
      <c r="A627" s="87">
        <f t="shared" si="13"/>
        <v>627</v>
      </c>
      <c r="B627" s="21" t="s">
        <v>1292</v>
      </c>
      <c r="C627" s="21"/>
      <c r="D627" s="21" t="s">
        <v>1293</v>
      </c>
      <c r="E627" s="21" t="s">
        <v>783</v>
      </c>
      <c r="F627" s="21" t="s">
        <v>1054</v>
      </c>
      <c r="G627" s="21" t="s">
        <v>134</v>
      </c>
      <c r="H627" s="22">
        <v>2017</v>
      </c>
      <c r="I627" s="20">
        <v>27.4</v>
      </c>
      <c r="J627"/>
      <c r="K627"/>
      <c r="L627"/>
      <c r="M627"/>
      <c r="N627"/>
      <c r="O627"/>
      <c r="P627"/>
      <c r="Q627"/>
    </row>
    <row r="628" spans="1:17" s="19" customFormat="1" ht="15" customHeight="1" x14ac:dyDescent="0.25">
      <c r="A628" s="87">
        <f t="shared" si="13"/>
        <v>628</v>
      </c>
      <c r="B628" s="21" t="s">
        <v>1294</v>
      </c>
      <c r="C628" s="21"/>
      <c r="D628" s="21" t="s">
        <v>1295</v>
      </c>
      <c r="E628" s="21" t="s">
        <v>1120</v>
      </c>
      <c r="F628" s="21" t="s">
        <v>1054</v>
      </c>
      <c r="G628" s="21" t="s">
        <v>134</v>
      </c>
      <c r="H628" s="22">
        <v>2008</v>
      </c>
      <c r="I628" s="20">
        <v>114</v>
      </c>
      <c r="J628"/>
      <c r="K628"/>
      <c r="L628"/>
      <c r="M628"/>
      <c r="N628"/>
      <c r="O628"/>
      <c r="P628"/>
      <c r="Q628"/>
    </row>
    <row r="629" spans="1:17" ht="15" customHeight="1" x14ac:dyDescent="0.25">
      <c r="A629" s="87">
        <f t="shared" si="13"/>
        <v>629</v>
      </c>
      <c r="B629" s="21" t="s">
        <v>1296</v>
      </c>
      <c r="D629" s="21" t="s">
        <v>1297</v>
      </c>
      <c r="E629" s="21" t="s">
        <v>1120</v>
      </c>
      <c r="F629" s="21" t="s">
        <v>1054</v>
      </c>
      <c r="G629" s="21" t="s">
        <v>134</v>
      </c>
      <c r="H629" s="22">
        <v>2008</v>
      </c>
      <c r="I629" s="20">
        <v>95</v>
      </c>
      <c r="K629"/>
      <c r="L629"/>
      <c r="M629"/>
      <c r="N629"/>
      <c r="O629"/>
      <c r="P629"/>
      <c r="Q629"/>
    </row>
    <row r="630" spans="1:17" ht="15" customHeight="1" x14ac:dyDescent="0.25">
      <c r="A630" s="87">
        <f t="shared" si="13"/>
        <v>630</v>
      </c>
      <c r="B630" s="21" t="s">
        <v>1298</v>
      </c>
      <c r="D630" s="21" t="s">
        <v>1299</v>
      </c>
      <c r="E630" s="21" t="s">
        <v>1300</v>
      </c>
      <c r="F630" s="21" t="s">
        <v>1054</v>
      </c>
      <c r="G630" s="21" t="s">
        <v>37</v>
      </c>
      <c r="H630" s="22">
        <v>2018</v>
      </c>
      <c r="I630" s="20">
        <v>160</v>
      </c>
      <c r="K630"/>
      <c r="L630"/>
      <c r="M630"/>
      <c r="N630"/>
      <c r="O630"/>
      <c r="P630"/>
      <c r="Q630"/>
    </row>
    <row r="631" spans="1:17" ht="15" customHeight="1" x14ac:dyDescent="0.25">
      <c r="A631" s="87">
        <f t="shared" si="13"/>
        <v>631</v>
      </c>
      <c r="B631" s="21" t="s">
        <v>2253</v>
      </c>
      <c r="D631" s="21" t="s">
        <v>2254</v>
      </c>
      <c r="E631" s="21" t="s">
        <v>1300</v>
      </c>
      <c r="F631" s="21" t="s">
        <v>1054</v>
      </c>
      <c r="G631" s="21" t="s">
        <v>37</v>
      </c>
      <c r="H631" s="22">
        <v>2021</v>
      </c>
      <c r="I631" s="20">
        <v>89.9</v>
      </c>
      <c r="K631"/>
      <c r="L631"/>
      <c r="M631"/>
      <c r="N631"/>
      <c r="O631"/>
      <c r="P631"/>
      <c r="Q631"/>
    </row>
    <row r="632" spans="1:17" s="19" customFormat="1" ht="15" customHeight="1" x14ac:dyDescent="0.25">
      <c r="A632" s="87">
        <f t="shared" si="13"/>
        <v>632</v>
      </c>
      <c r="B632" s="21" t="s">
        <v>2255</v>
      </c>
      <c r="C632" s="21"/>
      <c r="D632" s="21" t="s">
        <v>2256</v>
      </c>
      <c r="E632" s="21" t="s">
        <v>1300</v>
      </c>
      <c r="F632" s="21" t="s">
        <v>1054</v>
      </c>
      <c r="G632" s="21" t="s">
        <v>37</v>
      </c>
      <c r="H632" s="22">
        <v>2021</v>
      </c>
      <c r="I632" s="20">
        <v>89.9</v>
      </c>
      <c r="J632"/>
      <c r="K632"/>
      <c r="L632"/>
      <c r="M632"/>
      <c r="N632"/>
      <c r="O632"/>
      <c r="P632"/>
      <c r="Q632"/>
    </row>
    <row r="633" spans="1:17" s="19" customFormat="1" ht="15" customHeight="1" x14ac:dyDescent="0.25">
      <c r="A633" s="87">
        <f t="shared" si="13"/>
        <v>633</v>
      </c>
      <c r="B633" s="21" t="s">
        <v>1301</v>
      </c>
      <c r="C633" s="21" t="s">
        <v>2355</v>
      </c>
      <c r="D633" s="21" t="s">
        <v>1302</v>
      </c>
      <c r="E633" s="21" t="s">
        <v>1150</v>
      </c>
      <c r="F633" s="21" t="s">
        <v>1054</v>
      </c>
      <c r="G633" s="21" t="s">
        <v>134</v>
      </c>
      <c r="H633" s="22">
        <v>2008</v>
      </c>
      <c r="I633" s="20">
        <v>90</v>
      </c>
      <c r="J633"/>
      <c r="K633"/>
      <c r="L633"/>
      <c r="M633"/>
      <c r="N633"/>
      <c r="O633"/>
      <c r="P633"/>
      <c r="Q633"/>
    </row>
    <row r="634" spans="1:17" ht="15" customHeight="1" x14ac:dyDescent="0.25">
      <c r="A634" s="87">
        <f t="shared" si="13"/>
        <v>634</v>
      </c>
      <c r="B634" s="21" t="s">
        <v>1303</v>
      </c>
      <c r="D634" s="21" t="s">
        <v>1304</v>
      </c>
      <c r="E634" s="21" t="s">
        <v>1305</v>
      </c>
      <c r="F634" s="21" t="s">
        <v>1054</v>
      </c>
      <c r="G634" s="21" t="s">
        <v>37</v>
      </c>
      <c r="H634" s="22">
        <v>2015</v>
      </c>
      <c r="I634" s="20">
        <v>78</v>
      </c>
      <c r="K634"/>
      <c r="L634"/>
      <c r="M634"/>
      <c r="N634"/>
      <c r="O634"/>
      <c r="P634"/>
      <c r="Q634"/>
    </row>
    <row r="635" spans="1:17" ht="15" customHeight="1" x14ac:dyDescent="0.25">
      <c r="A635" s="87">
        <f t="shared" si="13"/>
        <v>635</v>
      </c>
      <c r="B635" s="21" t="s">
        <v>1306</v>
      </c>
      <c r="D635" s="21" t="s">
        <v>1307</v>
      </c>
      <c r="E635" s="21" t="s">
        <v>1167</v>
      </c>
      <c r="F635" s="21" t="s">
        <v>1054</v>
      </c>
      <c r="G635" s="21" t="s">
        <v>134</v>
      </c>
      <c r="H635" s="22">
        <v>2019</v>
      </c>
      <c r="I635" s="20">
        <v>30.2</v>
      </c>
      <c r="K635"/>
      <c r="L635"/>
      <c r="M635"/>
      <c r="N635"/>
      <c r="O635"/>
      <c r="P635"/>
      <c r="Q635"/>
    </row>
    <row r="636" spans="1:17" ht="15" customHeight="1" x14ac:dyDescent="0.25">
      <c r="A636" s="87">
        <f t="shared" si="13"/>
        <v>636</v>
      </c>
      <c r="B636" s="21" t="s">
        <v>1308</v>
      </c>
      <c r="D636" s="21" t="s">
        <v>1309</v>
      </c>
      <c r="E636" s="21" t="s">
        <v>357</v>
      </c>
      <c r="F636" s="21" t="s">
        <v>1054</v>
      </c>
      <c r="G636" s="21" t="s">
        <v>24</v>
      </c>
      <c r="H636" s="22">
        <v>2012</v>
      </c>
      <c r="I636" s="20">
        <v>150</v>
      </c>
      <c r="K636"/>
      <c r="L636"/>
      <c r="M636"/>
      <c r="N636"/>
      <c r="O636"/>
      <c r="P636"/>
      <c r="Q636"/>
    </row>
    <row r="637" spans="1:17" ht="15" customHeight="1" x14ac:dyDescent="0.25">
      <c r="A637" s="87">
        <f t="shared" si="13"/>
        <v>637</v>
      </c>
      <c r="B637" s="21" t="s">
        <v>1310</v>
      </c>
      <c r="D637" s="21" t="s">
        <v>1311</v>
      </c>
      <c r="E637" s="21" t="s">
        <v>1312</v>
      </c>
      <c r="F637" s="21" t="s">
        <v>1054</v>
      </c>
      <c r="G637" s="21" t="s">
        <v>134</v>
      </c>
      <c r="H637" s="22">
        <v>2015</v>
      </c>
      <c r="I637" s="20">
        <v>204.1</v>
      </c>
      <c r="K637"/>
      <c r="L637"/>
      <c r="M637"/>
      <c r="N637"/>
      <c r="O637"/>
      <c r="P637"/>
      <c r="Q637"/>
    </row>
    <row r="638" spans="1:17" ht="15" customHeight="1" x14ac:dyDescent="0.25">
      <c r="A638" s="87">
        <f t="shared" si="13"/>
        <v>638</v>
      </c>
      <c r="B638" s="21" t="s">
        <v>1313</v>
      </c>
      <c r="C638" s="21" t="s">
        <v>2342</v>
      </c>
      <c r="D638" s="21" t="s">
        <v>1314</v>
      </c>
      <c r="E638" s="21" t="s">
        <v>1127</v>
      </c>
      <c r="F638" s="21" t="s">
        <v>1054</v>
      </c>
      <c r="G638" s="21" t="s">
        <v>134</v>
      </c>
      <c r="H638" s="22">
        <v>2011</v>
      </c>
      <c r="I638" s="20">
        <v>132</v>
      </c>
      <c r="K638"/>
      <c r="L638"/>
      <c r="M638"/>
      <c r="N638"/>
      <c r="O638"/>
      <c r="P638"/>
      <c r="Q638"/>
    </row>
    <row r="639" spans="1:17" ht="15" customHeight="1" x14ac:dyDescent="0.25">
      <c r="A639" s="87">
        <f t="shared" si="13"/>
        <v>639</v>
      </c>
      <c r="B639" s="21" t="s">
        <v>1315</v>
      </c>
      <c r="C639" s="21" t="s">
        <v>2343</v>
      </c>
      <c r="D639" s="21" t="s">
        <v>1316</v>
      </c>
      <c r="E639" s="21" t="s">
        <v>1075</v>
      </c>
      <c r="F639" s="21" t="s">
        <v>1054</v>
      </c>
      <c r="G639" s="21" t="s">
        <v>24</v>
      </c>
      <c r="H639" s="22">
        <v>2008</v>
      </c>
      <c r="I639" s="20">
        <v>52.8</v>
      </c>
      <c r="K639"/>
      <c r="L639"/>
      <c r="M639"/>
      <c r="N639"/>
      <c r="O639"/>
      <c r="P639"/>
      <c r="Q639"/>
    </row>
    <row r="640" spans="1:17" ht="15" customHeight="1" x14ac:dyDescent="0.25">
      <c r="A640" s="87">
        <f t="shared" si="13"/>
        <v>640</v>
      </c>
      <c r="B640" s="21" t="s">
        <v>1318</v>
      </c>
      <c r="D640" s="21" t="s">
        <v>1319</v>
      </c>
      <c r="E640" s="21" t="s">
        <v>1120</v>
      </c>
      <c r="F640" s="21" t="s">
        <v>1054</v>
      </c>
      <c r="G640" s="21" t="s">
        <v>134</v>
      </c>
      <c r="H640" s="22">
        <v>2008</v>
      </c>
      <c r="I640" s="20">
        <v>98.2</v>
      </c>
      <c r="K640"/>
      <c r="L640"/>
      <c r="M640"/>
      <c r="N640"/>
      <c r="O640"/>
      <c r="P640"/>
      <c r="Q640"/>
    </row>
    <row r="641" spans="1:17" s="19" customFormat="1" ht="15" customHeight="1" x14ac:dyDescent="0.25">
      <c r="A641" s="87">
        <f t="shared" si="13"/>
        <v>641</v>
      </c>
      <c r="B641" s="21" t="s">
        <v>1320</v>
      </c>
      <c r="C641" s="21"/>
      <c r="D641" s="21" t="s">
        <v>1321</v>
      </c>
      <c r="E641" s="21" t="s">
        <v>1322</v>
      </c>
      <c r="F641" s="21" t="s">
        <v>1054</v>
      </c>
      <c r="G641" s="21" t="s">
        <v>134</v>
      </c>
      <c r="H641" s="22">
        <v>2008</v>
      </c>
      <c r="I641" s="20">
        <v>120</v>
      </c>
      <c r="J641"/>
      <c r="K641"/>
      <c r="L641"/>
      <c r="M641"/>
      <c r="N641"/>
      <c r="O641"/>
      <c r="P641"/>
      <c r="Q641"/>
    </row>
    <row r="642" spans="1:17" ht="15" customHeight="1" x14ac:dyDescent="0.25">
      <c r="A642" s="87">
        <f t="shared" si="13"/>
        <v>642</v>
      </c>
      <c r="B642" s="21" t="s">
        <v>1323</v>
      </c>
      <c r="D642" s="21" t="s">
        <v>1324</v>
      </c>
      <c r="E642" s="21" t="s">
        <v>1089</v>
      </c>
      <c r="F642" s="21" t="s">
        <v>1054</v>
      </c>
      <c r="G642" s="21" t="s">
        <v>134</v>
      </c>
      <c r="H642" s="22">
        <v>2014</v>
      </c>
      <c r="I642" s="20">
        <v>211.2</v>
      </c>
      <c r="K642"/>
      <c r="L642"/>
      <c r="M642"/>
      <c r="N642"/>
      <c r="O642"/>
      <c r="P642"/>
      <c r="Q642"/>
    </row>
    <row r="643" spans="1:17" ht="15" customHeight="1" x14ac:dyDescent="0.25">
      <c r="A643" s="87">
        <f t="shared" si="13"/>
        <v>643</v>
      </c>
      <c r="B643" s="21" t="s">
        <v>1325</v>
      </c>
      <c r="D643" s="21" t="s">
        <v>1326</v>
      </c>
      <c r="E643" s="21" t="s">
        <v>1089</v>
      </c>
      <c r="F643" s="21" t="s">
        <v>1054</v>
      </c>
      <c r="G643" s="21" t="s">
        <v>134</v>
      </c>
      <c r="H643" s="22">
        <v>2015</v>
      </c>
      <c r="I643" s="20">
        <v>164.7</v>
      </c>
      <c r="K643"/>
      <c r="L643"/>
      <c r="M643"/>
      <c r="N643"/>
      <c r="O643"/>
      <c r="P643"/>
      <c r="Q643"/>
    </row>
    <row r="644" spans="1:17" ht="15" customHeight="1" x14ac:dyDescent="0.25">
      <c r="A644" s="87">
        <f t="shared" si="13"/>
        <v>644</v>
      </c>
      <c r="B644" s="21" t="s">
        <v>1327</v>
      </c>
      <c r="C644" s="21" t="s">
        <v>2344</v>
      </c>
      <c r="D644" s="21" t="s">
        <v>1328</v>
      </c>
      <c r="E644" s="21" t="s">
        <v>1120</v>
      </c>
      <c r="F644" s="21" t="s">
        <v>1054</v>
      </c>
      <c r="G644" s="21" t="s">
        <v>134</v>
      </c>
      <c r="H644" s="22">
        <v>2003</v>
      </c>
      <c r="I644" s="20">
        <v>42.5</v>
      </c>
      <c r="K644"/>
      <c r="L644"/>
      <c r="M644"/>
      <c r="N644"/>
      <c r="O644"/>
      <c r="P644"/>
      <c r="Q644"/>
    </row>
    <row r="645" spans="1:17" ht="15" customHeight="1" x14ac:dyDescent="0.25">
      <c r="A645" s="87">
        <f t="shared" si="13"/>
        <v>645</v>
      </c>
      <c r="B645" s="21" t="s">
        <v>1329</v>
      </c>
      <c r="C645" s="21" t="s">
        <v>2345</v>
      </c>
      <c r="D645" s="21" t="s">
        <v>1330</v>
      </c>
      <c r="E645" s="21" t="s">
        <v>1120</v>
      </c>
      <c r="F645" s="21" t="s">
        <v>1054</v>
      </c>
      <c r="G645" s="21" t="s">
        <v>134</v>
      </c>
      <c r="H645" s="22">
        <v>2006</v>
      </c>
      <c r="I645" s="20">
        <v>16.8</v>
      </c>
      <c r="K645"/>
      <c r="L645"/>
      <c r="M645"/>
      <c r="N645"/>
      <c r="O645"/>
      <c r="P645"/>
      <c r="Q645"/>
    </row>
    <row r="646" spans="1:17" ht="15" customHeight="1" x14ac:dyDescent="0.25">
      <c r="A646" s="87">
        <f t="shared" ref="A646:A709" si="14">A645+1</f>
        <v>646</v>
      </c>
      <c r="B646" s="21" t="s">
        <v>1331</v>
      </c>
      <c r="C646" s="21" t="s">
        <v>2345</v>
      </c>
      <c r="D646" s="21" t="s">
        <v>1332</v>
      </c>
      <c r="E646" s="21" t="s">
        <v>1120</v>
      </c>
      <c r="F646" s="21" t="s">
        <v>1054</v>
      </c>
      <c r="G646" s="21" t="s">
        <v>134</v>
      </c>
      <c r="H646" s="22">
        <v>2004</v>
      </c>
      <c r="I646" s="20">
        <v>110.8</v>
      </c>
      <c r="K646"/>
      <c r="L646"/>
      <c r="M646"/>
      <c r="N646"/>
      <c r="O646"/>
      <c r="P646"/>
      <c r="Q646"/>
    </row>
    <row r="647" spans="1:17" ht="15" customHeight="1" x14ac:dyDescent="0.25">
      <c r="A647" s="87">
        <f t="shared" si="14"/>
        <v>647</v>
      </c>
      <c r="B647" s="21" t="s">
        <v>1333</v>
      </c>
      <c r="D647" s="21" t="s">
        <v>1334</v>
      </c>
      <c r="E647" s="21" t="s">
        <v>1120</v>
      </c>
      <c r="F647" s="21" t="s">
        <v>1054</v>
      </c>
      <c r="G647" s="21" t="s">
        <v>134</v>
      </c>
      <c r="H647" s="22">
        <v>2011</v>
      </c>
      <c r="I647" s="20">
        <v>33.6</v>
      </c>
      <c r="K647"/>
      <c r="L647"/>
      <c r="M647"/>
      <c r="N647"/>
      <c r="O647"/>
      <c r="P647"/>
      <c r="Q647"/>
    </row>
    <row r="648" spans="1:17" ht="15" customHeight="1" x14ac:dyDescent="0.25">
      <c r="A648" s="87">
        <f t="shared" si="14"/>
        <v>648</v>
      </c>
      <c r="B648" s="21" t="s">
        <v>1335</v>
      </c>
      <c r="D648" s="21" t="s">
        <v>1336</v>
      </c>
      <c r="E648" s="21" t="s">
        <v>1120</v>
      </c>
      <c r="F648" s="21" t="s">
        <v>1054</v>
      </c>
      <c r="G648" s="21" t="s">
        <v>134</v>
      </c>
      <c r="H648" s="22">
        <v>2011</v>
      </c>
      <c r="I648" s="20">
        <v>118.6</v>
      </c>
      <c r="K648"/>
      <c r="L648"/>
      <c r="M648"/>
      <c r="N648"/>
      <c r="O648"/>
      <c r="P648"/>
      <c r="Q648"/>
    </row>
    <row r="649" spans="1:17" ht="15" customHeight="1" x14ac:dyDescent="0.25">
      <c r="A649" s="87">
        <f t="shared" si="14"/>
        <v>649</v>
      </c>
      <c r="B649" s="21" t="s">
        <v>1337</v>
      </c>
      <c r="D649" s="21" t="s">
        <v>1338</v>
      </c>
      <c r="E649" s="21" t="s">
        <v>1120</v>
      </c>
      <c r="F649" s="21" t="s">
        <v>1054</v>
      </c>
      <c r="G649" s="21" t="s">
        <v>134</v>
      </c>
      <c r="H649" s="22">
        <v>2007</v>
      </c>
      <c r="I649" s="20">
        <v>85</v>
      </c>
      <c r="K649"/>
      <c r="L649"/>
      <c r="M649"/>
      <c r="N649"/>
      <c r="O649"/>
      <c r="P649"/>
      <c r="Q649"/>
    </row>
    <row r="650" spans="1:17" ht="15" customHeight="1" x14ac:dyDescent="0.25">
      <c r="A650" s="87">
        <f t="shared" si="14"/>
        <v>650</v>
      </c>
      <c r="B650" s="21" t="s">
        <v>1339</v>
      </c>
      <c r="D650" s="21" t="s">
        <v>1340</v>
      </c>
      <c r="E650" s="21" t="s">
        <v>1120</v>
      </c>
      <c r="F650" s="21" t="s">
        <v>1054</v>
      </c>
      <c r="G650" s="21" t="s">
        <v>134</v>
      </c>
      <c r="H650" s="22">
        <v>2007</v>
      </c>
      <c r="I650" s="20">
        <v>112</v>
      </c>
      <c r="K650"/>
      <c r="L650"/>
      <c r="M650"/>
      <c r="N650"/>
      <c r="O650"/>
      <c r="P650"/>
      <c r="Q650"/>
    </row>
    <row r="651" spans="1:17" ht="15" customHeight="1" x14ac:dyDescent="0.25">
      <c r="A651" s="87">
        <f t="shared" si="14"/>
        <v>651</v>
      </c>
      <c r="B651" s="21" t="s">
        <v>1341</v>
      </c>
      <c r="D651" s="21" t="s">
        <v>1342</v>
      </c>
      <c r="E651" s="21" t="s">
        <v>1120</v>
      </c>
      <c r="F651" s="21" t="s">
        <v>1054</v>
      </c>
      <c r="G651" s="21" t="s">
        <v>134</v>
      </c>
      <c r="H651" s="22">
        <v>2007</v>
      </c>
      <c r="I651" s="20">
        <v>125</v>
      </c>
      <c r="K651"/>
      <c r="L651"/>
      <c r="M651"/>
      <c r="N651"/>
      <c r="O651"/>
      <c r="P651"/>
      <c r="Q651"/>
    </row>
    <row r="652" spans="1:17" ht="15" customHeight="1" x14ac:dyDescent="0.25">
      <c r="A652" s="87">
        <f t="shared" si="14"/>
        <v>652</v>
      </c>
      <c r="B652" s="21" t="s">
        <v>1343</v>
      </c>
      <c r="D652" s="21" t="s">
        <v>1344</v>
      </c>
      <c r="E652" s="21" t="s">
        <v>1345</v>
      </c>
      <c r="F652" s="21" t="s">
        <v>1054</v>
      </c>
      <c r="G652" s="21" t="s">
        <v>134</v>
      </c>
      <c r="H652" s="22">
        <v>2019</v>
      </c>
      <c r="I652" s="20">
        <v>150</v>
      </c>
      <c r="K652"/>
      <c r="L652"/>
      <c r="M652"/>
      <c r="N652"/>
      <c r="O652"/>
      <c r="P652"/>
      <c r="Q652"/>
    </row>
    <row r="653" spans="1:17" ht="15" customHeight="1" x14ac:dyDescent="0.25">
      <c r="A653" s="87">
        <f t="shared" si="14"/>
        <v>653</v>
      </c>
      <c r="B653" s="21" t="s">
        <v>1346</v>
      </c>
      <c r="D653" s="21" t="s">
        <v>1347</v>
      </c>
      <c r="E653" s="21" t="s">
        <v>1345</v>
      </c>
      <c r="F653" s="21" t="s">
        <v>1054</v>
      </c>
      <c r="G653" s="21" t="s">
        <v>134</v>
      </c>
      <c r="H653" s="22">
        <v>2019</v>
      </c>
      <c r="I653" s="20">
        <v>150</v>
      </c>
      <c r="K653"/>
      <c r="L653"/>
      <c r="M653"/>
      <c r="N653"/>
      <c r="O653"/>
      <c r="P653"/>
      <c r="Q653"/>
    </row>
    <row r="654" spans="1:17" ht="15" customHeight="1" x14ac:dyDescent="0.25">
      <c r="A654" s="87">
        <f t="shared" si="14"/>
        <v>654</v>
      </c>
      <c r="B654" s="21" t="s">
        <v>1348</v>
      </c>
      <c r="D654" s="21" t="s">
        <v>1349</v>
      </c>
      <c r="E654" s="21" t="s">
        <v>133</v>
      </c>
      <c r="F654" s="21" t="s">
        <v>1054</v>
      </c>
      <c r="G654" s="21" t="s">
        <v>134</v>
      </c>
      <c r="H654" s="22">
        <v>1999</v>
      </c>
      <c r="I654" s="20">
        <v>27.7</v>
      </c>
      <c r="K654"/>
      <c r="L654"/>
      <c r="M654"/>
      <c r="N654"/>
      <c r="O654"/>
      <c r="P654"/>
      <c r="Q654"/>
    </row>
    <row r="655" spans="1:17" ht="15" customHeight="1" x14ac:dyDescent="0.25">
      <c r="A655" s="87">
        <f t="shared" si="14"/>
        <v>655</v>
      </c>
      <c r="B655" s="21" t="s">
        <v>1350</v>
      </c>
      <c r="D655" s="21" t="s">
        <v>1351</v>
      </c>
      <c r="E655" s="21" t="s">
        <v>133</v>
      </c>
      <c r="F655" s="21" t="s">
        <v>1054</v>
      </c>
      <c r="G655" s="21" t="s">
        <v>134</v>
      </c>
      <c r="H655" s="22">
        <v>1999</v>
      </c>
      <c r="I655" s="20">
        <v>6.6</v>
      </c>
      <c r="K655"/>
      <c r="L655"/>
      <c r="M655"/>
      <c r="N655"/>
      <c r="O655"/>
      <c r="P655"/>
      <c r="Q655"/>
    </row>
    <row r="656" spans="1:17" ht="15" customHeight="1" x14ac:dyDescent="0.25">
      <c r="A656" s="87">
        <f t="shared" si="14"/>
        <v>656</v>
      </c>
      <c r="B656" s="21" t="s">
        <v>1352</v>
      </c>
      <c r="D656" s="21" t="s">
        <v>1353</v>
      </c>
      <c r="E656" s="21" t="s">
        <v>393</v>
      </c>
      <c r="F656" s="21" t="s">
        <v>1054</v>
      </c>
      <c r="G656" s="21" t="s">
        <v>37</v>
      </c>
      <c r="H656" s="22">
        <v>2019</v>
      </c>
      <c r="I656" s="20">
        <v>150</v>
      </c>
      <c r="K656"/>
      <c r="L656"/>
      <c r="M656"/>
      <c r="N656"/>
      <c r="O656"/>
      <c r="P656"/>
      <c r="Q656"/>
    </row>
    <row r="657" spans="1:17" ht="15" customHeight="1" x14ac:dyDescent="0.25">
      <c r="A657" s="87">
        <f t="shared" si="14"/>
        <v>657</v>
      </c>
      <c r="B657" s="21" t="s">
        <v>1354</v>
      </c>
      <c r="D657" s="21" t="s">
        <v>1355</v>
      </c>
      <c r="E657" s="21" t="s">
        <v>393</v>
      </c>
      <c r="F657" s="21" t="s">
        <v>1054</v>
      </c>
      <c r="G657" s="21" t="s">
        <v>37</v>
      </c>
      <c r="H657" s="22">
        <v>2019</v>
      </c>
      <c r="I657" s="20">
        <v>23</v>
      </c>
      <c r="K657"/>
      <c r="L657"/>
      <c r="M657"/>
      <c r="N657"/>
      <c r="O657"/>
      <c r="P657"/>
      <c r="Q657"/>
    </row>
    <row r="658" spans="1:17" ht="15" customHeight="1" x14ac:dyDescent="0.25">
      <c r="A658" s="87">
        <f t="shared" si="14"/>
        <v>658</v>
      </c>
      <c r="B658" s="21" t="s">
        <v>1356</v>
      </c>
      <c r="D658" s="21" t="s">
        <v>1357</v>
      </c>
      <c r="E658" s="21" t="s">
        <v>393</v>
      </c>
      <c r="F658" s="21" t="s">
        <v>1054</v>
      </c>
      <c r="G658" s="21" t="s">
        <v>37</v>
      </c>
      <c r="H658" s="22">
        <v>2019</v>
      </c>
      <c r="I658" s="20">
        <v>127.5</v>
      </c>
      <c r="K658"/>
      <c r="L658"/>
      <c r="M658"/>
      <c r="N658"/>
      <c r="O658"/>
      <c r="P658"/>
      <c r="Q658"/>
    </row>
    <row r="659" spans="1:17" ht="15" customHeight="1" x14ac:dyDescent="0.25">
      <c r="A659" s="87">
        <f t="shared" si="14"/>
        <v>659</v>
      </c>
      <c r="B659" s="21" t="s">
        <v>1358</v>
      </c>
      <c r="C659" s="21" t="s">
        <v>2346</v>
      </c>
      <c r="D659" s="21" t="s">
        <v>1359</v>
      </c>
      <c r="E659" s="21" t="s">
        <v>1120</v>
      </c>
      <c r="F659" s="21" t="s">
        <v>1054</v>
      </c>
      <c r="G659" s="21" t="s">
        <v>134</v>
      </c>
      <c r="H659" s="22">
        <v>2001</v>
      </c>
      <c r="I659" s="20">
        <v>156.5</v>
      </c>
      <c r="K659"/>
      <c r="L659"/>
      <c r="M659"/>
      <c r="N659"/>
      <c r="O659"/>
      <c r="P659"/>
      <c r="Q659"/>
    </row>
    <row r="660" spans="1:17" ht="15" customHeight="1" x14ac:dyDescent="0.25">
      <c r="A660" s="87">
        <f t="shared" si="14"/>
        <v>660</v>
      </c>
      <c r="B660" s="21" t="s">
        <v>1360</v>
      </c>
      <c r="C660" s="21" t="s">
        <v>2347</v>
      </c>
      <c r="D660" s="21" t="s">
        <v>1361</v>
      </c>
      <c r="E660" s="21" t="s">
        <v>1072</v>
      </c>
      <c r="F660" s="21" t="s">
        <v>1054</v>
      </c>
      <c r="G660" s="21" t="s">
        <v>134</v>
      </c>
      <c r="H660" s="22">
        <v>2012</v>
      </c>
      <c r="I660" s="20">
        <v>103.4</v>
      </c>
      <c r="K660"/>
      <c r="L660"/>
      <c r="M660"/>
      <c r="N660"/>
      <c r="O660"/>
      <c r="P660"/>
      <c r="Q660"/>
    </row>
    <row r="661" spans="1:17" ht="15" customHeight="1" x14ac:dyDescent="0.25">
      <c r="A661" s="87">
        <f t="shared" si="14"/>
        <v>661</v>
      </c>
      <c r="B661" s="21" t="s">
        <v>1362</v>
      </c>
      <c r="C661" s="21" t="s">
        <v>2347</v>
      </c>
      <c r="D661" s="21" t="s">
        <v>1363</v>
      </c>
      <c r="E661" s="21" t="s">
        <v>1072</v>
      </c>
      <c r="F661" s="21" t="s">
        <v>1054</v>
      </c>
      <c r="G661" s="21" t="s">
        <v>134</v>
      </c>
      <c r="H661" s="22">
        <v>2012</v>
      </c>
      <c r="I661" s="20">
        <v>94.6</v>
      </c>
      <c r="K661"/>
      <c r="L661"/>
      <c r="M661"/>
      <c r="N661"/>
      <c r="O661"/>
      <c r="P661"/>
      <c r="Q661"/>
    </row>
    <row r="662" spans="1:17" ht="15" customHeight="1" x14ac:dyDescent="0.25">
      <c r="A662" s="87">
        <f t="shared" si="14"/>
        <v>662</v>
      </c>
      <c r="B662" s="21" t="s">
        <v>1364</v>
      </c>
      <c r="D662" s="21" t="s">
        <v>1365</v>
      </c>
      <c r="E662" s="21" t="s">
        <v>1120</v>
      </c>
      <c r="F662" s="21" t="s">
        <v>1054</v>
      </c>
      <c r="G662" s="21" t="s">
        <v>134</v>
      </c>
      <c r="H662" s="22">
        <v>2008</v>
      </c>
      <c r="I662" s="20">
        <v>169.5</v>
      </c>
      <c r="K662"/>
      <c r="L662"/>
      <c r="M662"/>
      <c r="N662"/>
      <c r="O662"/>
      <c r="P662"/>
      <c r="Q662"/>
    </row>
    <row r="663" spans="1:17" ht="15" customHeight="1" x14ac:dyDescent="0.25">
      <c r="A663" s="87">
        <f t="shared" si="14"/>
        <v>663</v>
      </c>
      <c r="B663" s="21" t="s">
        <v>1366</v>
      </c>
      <c r="D663" s="21" t="s">
        <v>1367</v>
      </c>
      <c r="E663" s="21" t="s">
        <v>1368</v>
      </c>
      <c r="F663" s="21" t="s">
        <v>1054</v>
      </c>
      <c r="G663" s="21" t="s">
        <v>24</v>
      </c>
      <c r="H663" s="22">
        <v>2017</v>
      </c>
      <c r="I663" s="20">
        <v>125.6</v>
      </c>
      <c r="K663"/>
      <c r="L663"/>
      <c r="M663"/>
      <c r="N663"/>
      <c r="O663"/>
      <c r="P663"/>
      <c r="Q663"/>
    </row>
    <row r="664" spans="1:17" ht="15" customHeight="1" x14ac:dyDescent="0.25">
      <c r="A664" s="87">
        <f t="shared" si="14"/>
        <v>664</v>
      </c>
      <c r="B664" s="21" t="s">
        <v>2257</v>
      </c>
      <c r="D664" s="21" t="s">
        <v>2258</v>
      </c>
      <c r="E664" s="21" t="s">
        <v>1652</v>
      </c>
      <c r="F664" s="21" t="s">
        <v>1054</v>
      </c>
      <c r="G664" s="21" t="s">
        <v>134</v>
      </c>
      <c r="H664" s="22">
        <v>2021</v>
      </c>
      <c r="I664" s="20">
        <v>12</v>
      </c>
      <c r="K664"/>
      <c r="L664"/>
      <c r="M664"/>
      <c r="N664"/>
      <c r="O664"/>
      <c r="P664"/>
      <c r="Q664"/>
    </row>
    <row r="665" spans="1:17" ht="15" customHeight="1" x14ac:dyDescent="0.25">
      <c r="A665" s="87">
        <f t="shared" si="14"/>
        <v>665</v>
      </c>
      <c r="B665" s="21" t="s">
        <v>2259</v>
      </c>
      <c r="D665" s="21" t="s">
        <v>2260</v>
      </c>
      <c r="E665" s="21" t="s">
        <v>1652</v>
      </c>
      <c r="F665" s="21" t="s">
        <v>1054</v>
      </c>
      <c r="G665" s="21" t="s">
        <v>134</v>
      </c>
      <c r="H665" s="22">
        <v>2021</v>
      </c>
      <c r="I665" s="20">
        <v>7.2</v>
      </c>
      <c r="K665"/>
      <c r="L665"/>
      <c r="M665"/>
      <c r="N665"/>
      <c r="O665"/>
      <c r="P665"/>
      <c r="Q665"/>
    </row>
    <row r="666" spans="1:17" ht="15" customHeight="1" x14ac:dyDescent="0.25">
      <c r="A666" s="87">
        <f t="shared" si="14"/>
        <v>666</v>
      </c>
      <c r="B666" s="21" t="s">
        <v>2261</v>
      </c>
      <c r="D666" s="21" t="s">
        <v>2262</v>
      </c>
      <c r="E666" s="21" t="s">
        <v>1652</v>
      </c>
      <c r="F666" s="21" t="s">
        <v>1054</v>
      </c>
      <c r="G666" s="21" t="s">
        <v>134</v>
      </c>
      <c r="H666" s="22">
        <v>2021</v>
      </c>
      <c r="I666" s="20">
        <v>100.8</v>
      </c>
      <c r="K666"/>
      <c r="L666"/>
      <c r="M666"/>
      <c r="N666"/>
      <c r="O666"/>
      <c r="P666"/>
      <c r="Q666"/>
    </row>
    <row r="667" spans="1:17" ht="15" customHeight="1" x14ac:dyDescent="0.25">
      <c r="A667" s="87">
        <f t="shared" si="14"/>
        <v>667</v>
      </c>
      <c r="B667" s="21" t="s">
        <v>2263</v>
      </c>
      <c r="D667" s="21" t="s">
        <v>2264</v>
      </c>
      <c r="E667" s="21" t="s">
        <v>1652</v>
      </c>
      <c r="F667" s="21" t="s">
        <v>1054</v>
      </c>
      <c r="G667" s="21" t="s">
        <v>134</v>
      </c>
      <c r="H667" s="22">
        <v>2021</v>
      </c>
      <c r="I667" s="20">
        <v>22</v>
      </c>
      <c r="K667"/>
      <c r="L667"/>
      <c r="M667"/>
      <c r="N667"/>
      <c r="O667"/>
      <c r="P667"/>
      <c r="Q667"/>
    </row>
    <row r="668" spans="1:17" ht="15" customHeight="1" x14ac:dyDescent="0.25">
      <c r="A668" s="87">
        <f t="shared" si="14"/>
        <v>668</v>
      </c>
      <c r="B668" s="21" t="s">
        <v>2265</v>
      </c>
      <c r="D668" s="21" t="s">
        <v>2266</v>
      </c>
      <c r="E668" s="21" t="s">
        <v>1652</v>
      </c>
      <c r="F668" s="21" t="s">
        <v>1054</v>
      </c>
      <c r="G668" s="21" t="s">
        <v>134</v>
      </c>
      <c r="H668" s="22">
        <v>2021</v>
      </c>
      <c r="I668" s="20">
        <v>100.8</v>
      </c>
      <c r="K668"/>
      <c r="L668"/>
      <c r="M668"/>
      <c r="N668"/>
      <c r="O668"/>
      <c r="P668"/>
      <c r="Q668"/>
    </row>
    <row r="669" spans="1:17" ht="15" customHeight="1" x14ac:dyDescent="0.25">
      <c r="A669" s="87">
        <f t="shared" si="14"/>
        <v>669</v>
      </c>
      <c r="B669" s="21" t="s">
        <v>1369</v>
      </c>
      <c r="D669" s="21" t="s">
        <v>1370</v>
      </c>
      <c r="E669" s="21" t="s">
        <v>393</v>
      </c>
      <c r="F669" s="21" t="s">
        <v>1054</v>
      </c>
      <c r="G669" s="21" t="s">
        <v>37</v>
      </c>
      <c r="H669" s="22">
        <v>2012</v>
      </c>
      <c r="I669" s="20">
        <v>92.3</v>
      </c>
      <c r="K669"/>
      <c r="L669"/>
      <c r="M669"/>
      <c r="N669"/>
      <c r="O669"/>
      <c r="P669"/>
      <c r="Q669"/>
    </row>
    <row r="670" spans="1:17" s="87" customFormat="1" ht="15" customHeight="1" x14ac:dyDescent="0.25">
      <c r="A670" s="87">
        <f t="shared" si="14"/>
        <v>670</v>
      </c>
      <c r="B670" s="21" t="s">
        <v>1371</v>
      </c>
      <c r="C670" s="21"/>
      <c r="D670" s="21" t="s">
        <v>1372</v>
      </c>
      <c r="E670" s="21" t="s">
        <v>1072</v>
      </c>
      <c r="F670" s="21" t="s">
        <v>1054</v>
      </c>
      <c r="G670" s="21" t="s">
        <v>134</v>
      </c>
      <c r="H670" s="22">
        <v>2014</v>
      </c>
      <c r="I670" s="20">
        <v>67.599999999999994</v>
      </c>
      <c r="J670"/>
      <c r="K670"/>
      <c r="L670"/>
      <c r="M670"/>
      <c r="N670"/>
      <c r="O670"/>
      <c r="P670"/>
      <c r="Q670"/>
    </row>
    <row r="671" spans="1:17" s="87" customFormat="1" ht="15" customHeight="1" x14ac:dyDescent="0.25">
      <c r="A671" s="87">
        <f t="shared" si="14"/>
        <v>671</v>
      </c>
      <c r="B671" s="21" t="s">
        <v>1373</v>
      </c>
      <c r="C671" s="21"/>
      <c r="D671" s="21" t="s">
        <v>1374</v>
      </c>
      <c r="E671" s="21" t="s">
        <v>1375</v>
      </c>
      <c r="F671" s="21" t="s">
        <v>1054</v>
      </c>
      <c r="G671" s="21" t="s">
        <v>134</v>
      </c>
      <c r="H671" s="22">
        <v>2012</v>
      </c>
      <c r="I671" s="20">
        <v>30</v>
      </c>
      <c r="J671"/>
      <c r="K671"/>
      <c r="L671"/>
      <c r="M671"/>
      <c r="N671"/>
      <c r="O671"/>
      <c r="P671"/>
      <c r="Q671"/>
    </row>
    <row r="672" spans="1:17" ht="15" customHeight="1" x14ac:dyDescent="0.25">
      <c r="A672" s="87">
        <f t="shared" si="14"/>
        <v>672</v>
      </c>
      <c r="B672" s="21" t="s">
        <v>1376</v>
      </c>
      <c r="D672" s="21" t="s">
        <v>1377</v>
      </c>
      <c r="E672" s="21" t="s">
        <v>1187</v>
      </c>
      <c r="F672" s="21" t="s">
        <v>1054</v>
      </c>
      <c r="G672" s="21" t="s">
        <v>134</v>
      </c>
      <c r="H672" s="22">
        <v>2017</v>
      </c>
      <c r="I672" s="20">
        <v>125</v>
      </c>
      <c r="K672"/>
      <c r="L672"/>
      <c r="M672"/>
      <c r="N672"/>
      <c r="O672"/>
      <c r="P672"/>
      <c r="Q672"/>
    </row>
    <row r="673" spans="1:17" ht="15" customHeight="1" x14ac:dyDescent="0.25">
      <c r="A673" s="87">
        <f t="shared" si="14"/>
        <v>673</v>
      </c>
      <c r="B673" s="21" t="s">
        <v>1378</v>
      </c>
      <c r="D673" s="21" t="s">
        <v>1379</v>
      </c>
      <c r="E673" s="21" t="s">
        <v>1187</v>
      </c>
      <c r="F673" s="21" t="s">
        <v>1054</v>
      </c>
      <c r="G673" s="21" t="s">
        <v>134</v>
      </c>
      <c r="H673" s="22">
        <v>2017</v>
      </c>
      <c r="I673" s="20">
        <v>125</v>
      </c>
      <c r="K673"/>
      <c r="L673"/>
      <c r="M673"/>
      <c r="N673"/>
      <c r="O673"/>
      <c r="P673"/>
      <c r="Q673"/>
    </row>
    <row r="674" spans="1:17" ht="15" customHeight="1" x14ac:dyDescent="0.25">
      <c r="A674" s="87">
        <f t="shared" si="14"/>
        <v>674</v>
      </c>
      <c r="B674" s="21" t="s">
        <v>1380</v>
      </c>
      <c r="D674" s="21" t="s">
        <v>1381</v>
      </c>
      <c r="E674" s="21" t="s">
        <v>1382</v>
      </c>
      <c r="F674" s="21" t="s">
        <v>1054</v>
      </c>
      <c r="G674" s="21" t="s">
        <v>134</v>
      </c>
      <c r="H674" s="22">
        <v>2020</v>
      </c>
      <c r="I674" s="20">
        <v>199.5</v>
      </c>
      <c r="K674"/>
      <c r="L674"/>
      <c r="M674"/>
      <c r="N674"/>
      <c r="O674"/>
      <c r="P674"/>
      <c r="Q674"/>
    </row>
    <row r="675" spans="1:17" ht="15" customHeight="1" x14ac:dyDescent="0.25">
      <c r="A675" s="87">
        <f t="shared" si="14"/>
        <v>675</v>
      </c>
      <c r="B675" s="21" t="s">
        <v>1383</v>
      </c>
      <c r="C675" s="21" t="s">
        <v>2350</v>
      </c>
      <c r="D675" s="21" t="s">
        <v>1384</v>
      </c>
      <c r="E675" s="21" t="s">
        <v>1368</v>
      </c>
      <c r="F675" s="21" t="s">
        <v>1054</v>
      </c>
      <c r="G675" s="21" t="s">
        <v>24</v>
      </c>
      <c r="H675" s="22">
        <v>2008</v>
      </c>
      <c r="I675" s="20">
        <v>112.5</v>
      </c>
      <c r="K675"/>
      <c r="L675"/>
      <c r="M675"/>
      <c r="N675"/>
      <c r="O675"/>
      <c r="P675"/>
      <c r="Q675"/>
    </row>
    <row r="676" spans="1:17" ht="15" customHeight="1" x14ac:dyDescent="0.25">
      <c r="A676" s="87">
        <f t="shared" si="14"/>
        <v>676</v>
      </c>
      <c r="B676" s="21" t="s">
        <v>1385</v>
      </c>
      <c r="D676" s="21" t="s">
        <v>1386</v>
      </c>
      <c r="E676" s="21" t="s">
        <v>1120</v>
      </c>
      <c r="F676" s="21" t="s">
        <v>1054</v>
      </c>
      <c r="G676" s="21" t="s">
        <v>134</v>
      </c>
      <c r="H676" s="22">
        <v>2008</v>
      </c>
      <c r="I676" s="20">
        <v>2</v>
      </c>
      <c r="K676"/>
      <c r="L676"/>
      <c r="M676"/>
      <c r="N676"/>
      <c r="O676"/>
      <c r="P676"/>
      <c r="Q676"/>
    </row>
    <row r="677" spans="1:17" ht="15" customHeight="1" x14ac:dyDescent="0.25">
      <c r="A677" s="87">
        <f t="shared" si="14"/>
        <v>677</v>
      </c>
      <c r="B677" s="89" t="s">
        <v>1387</v>
      </c>
      <c r="D677" s="89"/>
      <c r="E677" s="89"/>
      <c r="F677" s="89"/>
      <c r="G677" s="89"/>
      <c r="H677" s="90"/>
      <c r="I677" s="91">
        <f>SUM(I434:I676)</f>
        <v>27278.19999999999</v>
      </c>
      <c r="K677"/>
      <c r="L677"/>
      <c r="M677"/>
      <c r="N677"/>
      <c r="O677"/>
      <c r="P677"/>
      <c r="Q677"/>
    </row>
    <row r="678" spans="1:17" ht="15" customHeight="1" x14ac:dyDescent="0.25">
      <c r="A678" s="87">
        <f t="shared" si="14"/>
        <v>678</v>
      </c>
      <c r="B678" s="89"/>
      <c r="D678" s="89"/>
      <c r="E678" s="89"/>
      <c r="F678" s="89"/>
      <c r="G678" s="89"/>
      <c r="H678" s="90"/>
      <c r="I678" s="91"/>
      <c r="K678"/>
      <c r="L678"/>
      <c r="M678"/>
      <c r="N678"/>
      <c r="O678"/>
      <c r="P678"/>
      <c r="Q678"/>
    </row>
    <row r="679" spans="1:17" ht="15" customHeight="1" x14ac:dyDescent="0.25">
      <c r="A679" s="87">
        <f t="shared" si="14"/>
        <v>679</v>
      </c>
      <c r="B679" s="21" t="s">
        <v>1388</v>
      </c>
      <c r="D679" s="21" t="s">
        <v>1389</v>
      </c>
      <c r="I679" s="20">
        <f>SUMIF($F$434:$F$676,"=WIND-C",$I$434:$I$676)</f>
        <v>4205.1000000000004</v>
      </c>
      <c r="K679"/>
      <c r="L679"/>
      <c r="M679"/>
      <c r="N679"/>
      <c r="O679"/>
      <c r="P679"/>
      <c r="Q679"/>
    </row>
    <row r="680" spans="1:17" ht="15" customHeight="1" x14ac:dyDescent="0.25">
      <c r="A680" s="87">
        <f t="shared" si="14"/>
        <v>680</v>
      </c>
      <c r="B680" s="21" t="s">
        <v>1390</v>
      </c>
      <c r="D680" s="21" t="s">
        <v>1391</v>
      </c>
      <c r="E680" s="21" t="s">
        <v>1392</v>
      </c>
      <c r="I680" s="20">
        <v>35</v>
      </c>
      <c r="K680"/>
      <c r="L680"/>
      <c r="M680"/>
      <c r="N680"/>
      <c r="O680"/>
      <c r="P680"/>
      <c r="Q680"/>
    </row>
    <row r="681" spans="1:17" ht="15" customHeight="1" x14ac:dyDescent="0.25">
      <c r="A681" s="87">
        <f t="shared" si="14"/>
        <v>681</v>
      </c>
      <c r="B681" s="89"/>
      <c r="D681" s="89"/>
      <c r="E681" s="89"/>
      <c r="F681" s="89"/>
      <c r="G681" s="89"/>
      <c r="H681" s="90"/>
      <c r="K681"/>
      <c r="L681"/>
      <c r="M681"/>
      <c r="N681"/>
      <c r="O681"/>
      <c r="P681"/>
      <c r="Q681"/>
    </row>
    <row r="682" spans="1:17" ht="15" customHeight="1" x14ac:dyDescent="0.25">
      <c r="A682" s="87">
        <f t="shared" si="14"/>
        <v>682</v>
      </c>
      <c r="B682" s="21" t="s">
        <v>1393</v>
      </c>
      <c r="D682" s="21" t="s">
        <v>1394</v>
      </c>
      <c r="I682" s="20">
        <f>SUMIF($F$434:$F$676,"=WIND-P",$I$434:$I$676)</f>
        <v>4407.7</v>
      </c>
      <c r="K682"/>
      <c r="L682"/>
      <c r="M682"/>
      <c r="N682"/>
      <c r="O682"/>
      <c r="P682"/>
      <c r="Q682"/>
    </row>
    <row r="683" spans="1:17" ht="15" customHeight="1" x14ac:dyDescent="0.25">
      <c r="A683" s="87">
        <f t="shared" si="14"/>
        <v>683</v>
      </c>
      <c r="B683" s="21" t="s">
        <v>1395</v>
      </c>
      <c r="D683" s="21" t="s">
        <v>1396</v>
      </c>
      <c r="E683" s="21" t="s">
        <v>1392</v>
      </c>
      <c r="I683" s="20">
        <v>44</v>
      </c>
      <c r="K683"/>
      <c r="L683"/>
      <c r="M683"/>
      <c r="N683"/>
      <c r="O683"/>
      <c r="P683"/>
      <c r="Q683"/>
    </row>
    <row r="684" spans="1:17" ht="15" customHeight="1" x14ac:dyDescent="0.25">
      <c r="A684" s="87">
        <f t="shared" si="14"/>
        <v>684</v>
      </c>
      <c r="B684" s="89"/>
      <c r="D684" s="89"/>
      <c r="E684" s="89"/>
      <c r="F684" s="89"/>
      <c r="G684" s="89"/>
      <c r="H684" s="90"/>
      <c r="K684"/>
      <c r="L684"/>
      <c r="M684"/>
      <c r="N684"/>
      <c r="O684"/>
      <c r="P684"/>
      <c r="Q684"/>
    </row>
    <row r="685" spans="1:17" ht="15" customHeight="1" x14ac:dyDescent="0.25">
      <c r="A685" s="87">
        <f t="shared" si="14"/>
        <v>685</v>
      </c>
      <c r="B685" s="21" t="s">
        <v>1397</v>
      </c>
      <c r="D685" s="21" t="s">
        <v>1398</v>
      </c>
      <c r="I685" s="20">
        <f>SUMIF($F$434:$F$676,"=WIND-O",$I$434:$I$676)</f>
        <v>18665.399999999998</v>
      </c>
      <c r="K685"/>
      <c r="L685"/>
      <c r="M685"/>
      <c r="N685"/>
      <c r="O685"/>
      <c r="P685"/>
      <c r="Q685"/>
    </row>
    <row r="686" spans="1:17" ht="15" customHeight="1" x14ac:dyDescent="0.25">
      <c r="A686" s="87">
        <f t="shared" si="14"/>
        <v>686</v>
      </c>
      <c r="B686" s="21" t="s">
        <v>1399</v>
      </c>
      <c r="D686" s="21" t="s">
        <v>1400</v>
      </c>
      <c r="E686" s="21" t="s">
        <v>1392</v>
      </c>
      <c r="I686" s="20">
        <v>37</v>
      </c>
      <c r="K686"/>
      <c r="L686"/>
      <c r="M686"/>
      <c r="N686"/>
      <c r="O686"/>
      <c r="P686"/>
      <c r="Q686"/>
    </row>
    <row r="687" spans="1:17" ht="15" customHeight="1" x14ac:dyDescent="0.25">
      <c r="A687" s="87">
        <f t="shared" si="14"/>
        <v>687</v>
      </c>
      <c r="B687" s="89"/>
      <c r="D687" s="89"/>
      <c r="E687" s="89"/>
      <c r="F687" s="89"/>
      <c r="G687" s="89"/>
      <c r="H687" s="90"/>
      <c r="I687" s="91"/>
      <c r="K687"/>
      <c r="L687"/>
      <c r="M687"/>
      <c r="N687"/>
      <c r="O687"/>
      <c r="P687"/>
      <c r="Q687"/>
    </row>
    <row r="688" spans="1:17" ht="15" customHeight="1" x14ac:dyDescent="0.25">
      <c r="A688" s="87">
        <f t="shared" si="14"/>
        <v>688</v>
      </c>
      <c r="B688" s="89" t="s">
        <v>1401</v>
      </c>
      <c r="D688" s="89"/>
      <c r="E688" s="89"/>
      <c r="F688" s="89"/>
      <c r="G688" s="89"/>
      <c r="H688" s="90"/>
      <c r="I688" s="91"/>
      <c r="K688"/>
      <c r="L688"/>
      <c r="M688"/>
      <c r="N688"/>
      <c r="O688"/>
      <c r="P688"/>
      <c r="Q688"/>
    </row>
    <row r="689" spans="1:17" ht="15" customHeight="1" x14ac:dyDescent="0.25">
      <c r="A689" s="87">
        <f t="shared" si="14"/>
        <v>689</v>
      </c>
      <c r="B689" s="21" t="s">
        <v>1402</v>
      </c>
      <c r="D689" s="21" t="s">
        <v>1403</v>
      </c>
      <c r="E689" s="21" t="s">
        <v>1404</v>
      </c>
      <c r="F689" s="21" t="s">
        <v>1405</v>
      </c>
      <c r="G689" s="21" t="s">
        <v>134</v>
      </c>
      <c r="H689" s="22">
        <v>2012</v>
      </c>
      <c r="I689" s="20">
        <v>10</v>
      </c>
      <c r="K689"/>
      <c r="L689"/>
      <c r="M689"/>
      <c r="N689"/>
      <c r="O689"/>
      <c r="P689"/>
      <c r="Q689"/>
    </row>
    <row r="690" spans="1:17" ht="15" customHeight="1" x14ac:dyDescent="0.25">
      <c r="A690" s="87">
        <f t="shared" si="14"/>
        <v>690</v>
      </c>
      <c r="B690" s="21" t="s">
        <v>1406</v>
      </c>
      <c r="D690" s="21" t="s">
        <v>1407</v>
      </c>
      <c r="E690" s="21" t="s">
        <v>1127</v>
      </c>
      <c r="F690" s="21" t="s">
        <v>1405</v>
      </c>
      <c r="G690" s="21" t="s">
        <v>134</v>
      </c>
      <c r="H690" s="22">
        <v>2017</v>
      </c>
      <c r="I690" s="20">
        <v>49.1</v>
      </c>
      <c r="K690"/>
      <c r="L690"/>
      <c r="M690"/>
      <c r="N690"/>
      <c r="O690"/>
      <c r="P690"/>
      <c r="Q690"/>
    </row>
    <row r="691" spans="1:17" ht="15" customHeight="1" x14ac:dyDescent="0.25">
      <c r="A691" s="87">
        <f t="shared" si="14"/>
        <v>691</v>
      </c>
      <c r="B691" s="21" t="s">
        <v>1408</v>
      </c>
      <c r="D691" s="21" t="s">
        <v>1409</v>
      </c>
      <c r="E691" s="21" t="s">
        <v>1106</v>
      </c>
      <c r="F691" s="21" t="s">
        <v>1405</v>
      </c>
      <c r="G691" s="21" t="s">
        <v>134</v>
      </c>
      <c r="H691" s="22">
        <v>2019</v>
      </c>
      <c r="I691" s="20">
        <v>30</v>
      </c>
      <c r="K691"/>
      <c r="L691"/>
      <c r="M691"/>
      <c r="N691"/>
      <c r="O691"/>
      <c r="P691"/>
      <c r="Q691"/>
    </row>
    <row r="692" spans="1:17" ht="15" customHeight="1" x14ac:dyDescent="0.25">
      <c r="A692" s="87">
        <f t="shared" si="14"/>
        <v>692</v>
      </c>
      <c r="B692" s="21" t="s">
        <v>2218</v>
      </c>
      <c r="D692" s="21" t="s">
        <v>2219</v>
      </c>
      <c r="E692" s="21" t="s">
        <v>1106</v>
      </c>
      <c r="F692" s="21" t="s">
        <v>1405</v>
      </c>
      <c r="G692" s="21" t="s">
        <v>134</v>
      </c>
      <c r="H692" s="22">
        <v>2021</v>
      </c>
      <c r="I692" s="20">
        <v>100</v>
      </c>
      <c r="K692"/>
      <c r="L692"/>
      <c r="M692"/>
      <c r="N692"/>
      <c r="O692"/>
      <c r="P692"/>
      <c r="Q692"/>
    </row>
    <row r="693" spans="1:17" ht="15" customHeight="1" x14ac:dyDescent="0.25">
      <c r="A693" s="87">
        <f t="shared" si="14"/>
        <v>693</v>
      </c>
      <c r="B693" s="21" t="s">
        <v>2220</v>
      </c>
      <c r="D693" s="21" t="s">
        <v>2221</v>
      </c>
      <c r="E693" s="21" t="s">
        <v>1106</v>
      </c>
      <c r="F693" s="21" t="s">
        <v>1405</v>
      </c>
      <c r="G693" s="21" t="s">
        <v>134</v>
      </c>
      <c r="H693" s="22">
        <v>2021</v>
      </c>
      <c r="I693" s="20">
        <v>15</v>
      </c>
      <c r="K693"/>
      <c r="L693"/>
      <c r="M693"/>
      <c r="N693"/>
      <c r="O693"/>
      <c r="P693"/>
      <c r="Q693"/>
    </row>
    <row r="694" spans="1:17" ht="15" customHeight="1" x14ac:dyDescent="0.25">
      <c r="A694" s="87">
        <f t="shared" si="14"/>
        <v>694</v>
      </c>
      <c r="B694" s="21" t="s">
        <v>1410</v>
      </c>
      <c r="D694" s="21" t="s">
        <v>1411</v>
      </c>
      <c r="E694" s="21" t="s">
        <v>1254</v>
      </c>
      <c r="F694" s="21" t="s">
        <v>1405</v>
      </c>
      <c r="G694" s="21" t="s">
        <v>134</v>
      </c>
      <c r="H694" s="22">
        <v>2018</v>
      </c>
      <c r="I694" s="20">
        <v>101.6</v>
      </c>
      <c r="K694"/>
      <c r="L694"/>
      <c r="M694"/>
      <c r="N694"/>
      <c r="O694"/>
      <c r="P694"/>
      <c r="Q694"/>
    </row>
    <row r="695" spans="1:17" ht="15" customHeight="1" x14ac:dyDescent="0.25">
      <c r="A695" s="87">
        <f t="shared" si="14"/>
        <v>695</v>
      </c>
      <c r="B695" s="21" t="s">
        <v>1412</v>
      </c>
      <c r="D695" s="21" t="s">
        <v>1413</v>
      </c>
      <c r="E695" s="21" t="s">
        <v>1254</v>
      </c>
      <c r="F695" s="21" t="s">
        <v>1405</v>
      </c>
      <c r="G695" s="21" t="s">
        <v>134</v>
      </c>
      <c r="H695" s="22">
        <v>2018</v>
      </c>
      <c r="I695" s="20">
        <v>50</v>
      </c>
      <c r="K695"/>
      <c r="L695"/>
      <c r="M695"/>
      <c r="N695"/>
      <c r="O695"/>
      <c r="P695"/>
      <c r="Q695"/>
    </row>
    <row r="696" spans="1:17" ht="15" customHeight="1" x14ac:dyDescent="0.25">
      <c r="A696" s="87">
        <f t="shared" si="14"/>
        <v>696</v>
      </c>
      <c r="B696" s="21" t="s">
        <v>1414</v>
      </c>
      <c r="D696" s="21" t="s">
        <v>1415</v>
      </c>
      <c r="E696" s="21" t="s">
        <v>1215</v>
      </c>
      <c r="F696" s="21" t="s">
        <v>1405</v>
      </c>
      <c r="G696" s="21" t="s">
        <v>134</v>
      </c>
      <c r="H696" s="22">
        <v>2018</v>
      </c>
      <c r="I696" s="20">
        <v>180</v>
      </c>
      <c r="K696"/>
      <c r="L696"/>
      <c r="M696"/>
      <c r="N696"/>
      <c r="O696"/>
      <c r="P696"/>
      <c r="Q696"/>
    </row>
    <row r="697" spans="1:17" ht="15" customHeight="1" x14ac:dyDescent="0.25">
      <c r="A697" s="87">
        <f t="shared" si="14"/>
        <v>697</v>
      </c>
      <c r="B697" s="21" t="s">
        <v>1719</v>
      </c>
      <c r="D697" s="21" t="s">
        <v>2267</v>
      </c>
      <c r="E697" s="21" t="s">
        <v>885</v>
      </c>
      <c r="F697" s="21" t="s">
        <v>1405</v>
      </c>
      <c r="G697" s="21" t="s">
        <v>24</v>
      </c>
      <c r="H697" s="22">
        <v>2021</v>
      </c>
      <c r="I697" s="20">
        <v>125.7</v>
      </c>
      <c r="K697"/>
      <c r="L697"/>
      <c r="M697"/>
      <c r="N697"/>
      <c r="O697"/>
      <c r="P697"/>
      <c r="Q697"/>
    </row>
    <row r="698" spans="1:17" ht="15" customHeight="1" x14ac:dyDescent="0.25">
      <c r="A698" s="87">
        <f t="shared" si="14"/>
        <v>698</v>
      </c>
      <c r="B698" s="21" t="s">
        <v>2177</v>
      </c>
      <c r="D698" s="21" t="s">
        <v>2365</v>
      </c>
      <c r="E698" s="21" t="s">
        <v>195</v>
      </c>
      <c r="F698" s="21" t="s">
        <v>1405</v>
      </c>
      <c r="G698" s="21" t="s">
        <v>37</v>
      </c>
      <c r="H698" s="22">
        <v>2021</v>
      </c>
      <c r="I698" s="20">
        <v>144</v>
      </c>
      <c r="K698"/>
      <c r="L698"/>
      <c r="M698"/>
      <c r="N698"/>
      <c r="O698"/>
      <c r="P698"/>
      <c r="Q698"/>
    </row>
    <row r="699" spans="1:17" ht="15" customHeight="1" x14ac:dyDescent="0.25">
      <c r="A699" s="87">
        <f t="shared" si="14"/>
        <v>699</v>
      </c>
      <c r="B699" s="21" t="s">
        <v>1746</v>
      </c>
      <c r="D699" s="21" t="s">
        <v>1912</v>
      </c>
      <c r="E699" s="21" t="s">
        <v>1747</v>
      </c>
      <c r="F699" s="21" t="s">
        <v>1405</v>
      </c>
      <c r="G699" s="21" t="s">
        <v>134</v>
      </c>
      <c r="H699" s="22">
        <v>2020</v>
      </c>
      <c r="I699" s="20">
        <v>150</v>
      </c>
      <c r="K699"/>
      <c r="L699"/>
      <c r="M699"/>
      <c r="N699"/>
      <c r="O699"/>
      <c r="P699"/>
      <c r="Q699"/>
    </row>
    <row r="700" spans="1:17" ht="15" customHeight="1" x14ac:dyDescent="0.25">
      <c r="A700" s="87">
        <f t="shared" si="14"/>
        <v>700</v>
      </c>
      <c r="B700" s="21" t="s">
        <v>1416</v>
      </c>
      <c r="D700" s="21" t="s">
        <v>1417</v>
      </c>
      <c r="E700" s="21" t="s">
        <v>1127</v>
      </c>
      <c r="F700" s="21" t="s">
        <v>1405</v>
      </c>
      <c r="G700" s="21" t="s">
        <v>134</v>
      </c>
      <c r="H700" s="22">
        <v>2015</v>
      </c>
      <c r="I700" s="20">
        <v>22</v>
      </c>
      <c r="K700"/>
      <c r="L700"/>
      <c r="M700"/>
      <c r="N700"/>
      <c r="O700"/>
      <c r="P700"/>
      <c r="Q700"/>
    </row>
    <row r="701" spans="1:17" ht="15" customHeight="1" x14ac:dyDescent="0.25">
      <c r="A701" s="87">
        <f t="shared" si="14"/>
        <v>701</v>
      </c>
      <c r="B701" s="21" t="s">
        <v>1418</v>
      </c>
      <c r="D701" s="21" t="s">
        <v>1419</v>
      </c>
      <c r="E701" s="21" t="s">
        <v>1127</v>
      </c>
      <c r="F701" s="21" t="s">
        <v>1405</v>
      </c>
      <c r="G701" s="21" t="s">
        <v>134</v>
      </c>
      <c r="H701" s="22">
        <v>2017</v>
      </c>
      <c r="I701" s="20">
        <v>121.1</v>
      </c>
      <c r="K701"/>
      <c r="L701"/>
      <c r="M701"/>
      <c r="N701"/>
      <c r="O701"/>
      <c r="P701"/>
      <c r="Q701"/>
    </row>
    <row r="702" spans="1:17" ht="15" customHeight="1" x14ac:dyDescent="0.25">
      <c r="A702" s="87">
        <f t="shared" si="14"/>
        <v>702</v>
      </c>
      <c r="B702" s="21" t="s">
        <v>2006</v>
      </c>
      <c r="D702" s="21" t="s">
        <v>2007</v>
      </c>
      <c r="E702" s="21" t="s">
        <v>1127</v>
      </c>
      <c r="F702" s="21" t="s">
        <v>1405</v>
      </c>
      <c r="G702" s="21" t="s">
        <v>134</v>
      </c>
      <c r="H702" s="22">
        <v>2021</v>
      </c>
      <c r="I702" s="20">
        <v>124.6</v>
      </c>
      <c r="K702"/>
      <c r="L702"/>
      <c r="M702"/>
      <c r="N702"/>
      <c r="O702"/>
      <c r="P702"/>
      <c r="Q702"/>
    </row>
    <row r="703" spans="1:17" ht="15" customHeight="1" x14ac:dyDescent="0.25">
      <c r="A703" s="87">
        <f t="shared" si="14"/>
        <v>703</v>
      </c>
      <c r="B703" s="21" t="s">
        <v>2008</v>
      </c>
      <c r="D703" s="21" t="s">
        <v>2009</v>
      </c>
      <c r="E703" s="21" t="s">
        <v>1127</v>
      </c>
      <c r="F703" s="21" t="s">
        <v>1405</v>
      </c>
      <c r="G703" s="21" t="s">
        <v>134</v>
      </c>
      <c r="H703" s="22">
        <v>2021</v>
      </c>
      <c r="I703" s="20">
        <v>130.4</v>
      </c>
      <c r="K703"/>
      <c r="L703"/>
      <c r="M703"/>
      <c r="N703"/>
      <c r="O703"/>
      <c r="P703"/>
      <c r="Q703"/>
    </row>
    <row r="704" spans="1:17" ht="15" customHeight="1" x14ac:dyDescent="0.25">
      <c r="A704" s="87">
        <f t="shared" si="14"/>
        <v>704</v>
      </c>
      <c r="B704" s="21" t="s">
        <v>1420</v>
      </c>
      <c r="D704" s="21" t="s">
        <v>1421</v>
      </c>
      <c r="E704" s="21" t="s">
        <v>1120</v>
      </c>
      <c r="F704" s="21" t="s">
        <v>1405</v>
      </c>
      <c r="G704" s="21" t="s">
        <v>134</v>
      </c>
      <c r="H704" s="22">
        <v>2020</v>
      </c>
      <c r="I704" s="20">
        <v>102.2</v>
      </c>
      <c r="K704"/>
      <c r="L704"/>
      <c r="M704"/>
      <c r="N704"/>
      <c r="O704"/>
      <c r="P704"/>
      <c r="Q704"/>
    </row>
    <row r="705" spans="1:17" ht="15" customHeight="1" x14ac:dyDescent="0.25">
      <c r="A705" s="87">
        <f t="shared" si="14"/>
        <v>705</v>
      </c>
      <c r="B705" s="21" t="s">
        <v>1422</v>
      </c>
      <c r="D705" s="21" t="s">
        <v>1423</v>
      </c>
      <c r="E705" s="21" t="s">
        <v>1120</v>
      </c>
      <c r="F705" s="21" t="s">
        <v>1405</v>
      </c>
      <c r="G705" s="21" t="s">
        <v>134</v>
      </c>
      <c r="H705" s="22">
        <v>2020</v>
      </c>
      <c r="I705" s="20">
        <v>102.3</v>
      </c>
      <c r="K705"/>
      <c r="L705"/>
      <c r="M705"/>
      <c r="N705"/>
      <c r="O705"/>
      <c r="P705"/>
      <c r="Q705"/>
    </row>
    <row r="706" spans="1:17" s="87" customFormat="1" ht="15" customHeight="1" x14ac:dyDescent="0.25">
      <c r="A706" s="87">
        <f t="shared" si="14"/>
        <v>706</v>
      </c>
      <c r="B706" s="21" t="s">
        <v>1756</v>
      </c>
      <c r="C706" s="21"/>
      <c r="D706" s="21" t="s">
        <v>2376</v>
      </c>
      <c r="E706" s="21" t="s">
        <v>380</v>
      </c>
      <c r="F706" s="21" t="s">
        <v>1405</v>
      </c>
      <c r="G706" s="21" t="s">
        <v>24</v>
      </c>
      <c r="H706" s="22">
        <v>2021</v>
      </c>
      <c r="I706" s="20">
        <v>198.5</v>
      </c>
      <c r="J706"/>
      <c r="K706" s="3"/>
      <c r="L706" s="3"/>
      <c r="M706" s="3"/>
      <c r="N706" s="3"/>
      <c r="O706" s="3"/>
      <c r="P706" s="3"/>
      <c r="Q706" s="3"/>
    </row>
    <row r="707" spans="1:17" ht="15" customHeight="1" x14ac:dyDescent="0.25">
      <c r="A707" s="87">
        <f t="shared" si="14"/>
        <v>707</v>
      </c>
      <c r="B707" s="21" t="s">
        <v>1758</v>
      </c>
      <c r="D707" s="21" t="s">
        <v>2268</v>
      </c>
      <c r="E707" s="21" t="s">
        <v>1089</v>
      </c>
      <c r="F707" s="21" t="s">
        <v>1405</v>
      </c>
      <c r="G707" s="21" t="s">
        <v>134</v>
      </c>
      <c r="H707" s="22">
        <v>2021</v>
      </c>
      <c r="I707" s="20">
        <v>162.1</v>
      </c>
      <c r="K707"/>
      <c r="L707"/>
      <c r="M707"/>
      <c r="N707"/>
      <c r="O707"/>
      <c r="P707"/>
      <c r="Q707"/>
    </row>
    <row r="708" spans="1:17" ht="15" customHeight="1" x14ac:dyDescent="0.25">
      <c r="A708" s="87">
        <f t="shared" si="14"/>
        <v>708</v>
      </c>
      <c r="B708" s="21" t="s">
        <v>1759</v>
      </c>
      <c r="D708" s="21" t="s">
        <v>2269</v>
      </c>
      <c r="E708" s="21" t="s">
        <v>1089</v>
      </c>
      <c r="F708" s="21" t="s">
        <v>1405</v>
      </c>
      <c r="G708" s="21" t="s">
        <v>134</v>
      </c>
      <c r="H708" s="22">
        <v>2021</v>
      </c>
      <c r="I708" s="20">
        <v>143.5</v>
      </c>
      <c r="K708"/>
      <c r="L708"/>
      <c r="M708"/>
      <c r="N708"/>
      <c r="O708"/>
      <c r="P708"/>
      <c r="Q708"/>
    </row>
    <row r="709" spans="1:17" ht="15" customHeight="1" x14ac:dyDescent="0.25">
      <c r="A709" s="87">
        <f t="shared" si="14"/>
        <v>709</v>
      </c>
      <c r="B709" s="21" t="s">
        <v>1760</v>
      </c>
      <c r="D709" s="21" t="s">
        <v>2010</v>
      </c>
      <c r="E709" s="21" t="s">
        <v>1761</v>
      </c>
      <c r="F709" s="21" t="s">
        <v>1405</v>
      </c>
      <c r="G709" s="21" t="s">
        <v>24</v>
      </c>
      <c r="H709" s="22">
        <v>2020</v>
      </c>
      <c r="I709" s="20">
        <v>59.8</v>
      </c>
      <c r="K709"/>
      <c r="L709"/>
      <c r="M709"/>
      <c r="N709"/>
      <c r="O709"/>
      <c r="P709"/>
      <c r="Q709"/>
    </row>
    <row r="710" spans="1:17" ht="15" customHeight="1" x14ac:dyDescent="0.25">
      <c r="A710" s="87">
        <f t="shared" ref="A710:A773" si="15">A709+1</f>
        <v>710</v>
      </c>
      <c r="B710" s="21" t="s">
        <v>1424</v>
      </c>
      <c r="D710" s="21" t="s">
        <v>1425</v>
      </c>
      <c r="E710" s="21" t="s">
        <v>1426</v>
      </c>
      <c r="F710" s="21" t="s">
        <v>1405</v>
      </c>
      <c r="G710" s="21" t="s">
        <v>134</v>
      </c>
      <c r="H710" s="22">
        <v>2020</v>
      </c>
      <c r="I710" s="20">
        <v>100.7</v>
      </c>
      <c r="K710"/>
      <c r="L710"/>
      <c r="M710"/>
      <c r="N710"/>
      <c r="O710"/>
      <c r="P710"/>
      <c r="Q710"/>
    </row>
    <row r="711" spans="1:17" ht="15" customHeight="1" x14ac:dyDescent="0.25">
      <c r="A711" s="87">
        <f t="shared" si="15"/>
        <v>711</v>
      </c>
      <c r="B711" s="21" t="s">
        <v>1427</v>
      </c>
      <c r="D711" s="21" t="s">
        <v>1428</v>
      </c>
      <c r="E711" s="21" t="s">
        <v>237</v>
      </c>
      <c r="F711" s="21" t="s">
        <v>1405</v>
      </c>
      <c r="G711" s="21" t="s">
        <v>134</v>
      </c>
      <c r="H711" s="22">
        <v>2020</v>
      </c>
      <c r="I711" s="20">
        <v>180</v>
      </c>
      <c r="K711"/>
      <c r="L711"/>
      <c r="M711"/>
      <c r="N711"/>
      <c r="O711"/>
      <c r="P711"/>
      <c r="Q711"/>
    </row>
    <row r="712" spans="1:17" ht="15" customHeight="1" x14ac:dyDescent="0.25">
      <c r="A712" s="87">
        <f t="shared" si="15"/>
        <v>712</v>
      </c>
      <c r="B712" s="21" t="s">
        <v>1429</v>
      </c>
      <c r="D712" s="21" t="s">
        <v>1430</v>
      </c>
      <c r="E712" s="21" t="s">
        <v>47</v>
      </c>
      <c r="F712" s="21" t="s">
        <v>1405</v>
      </c>
      <c r="G712" s="21" t="s">
        <v>37</v>
      </c>
      <c r="H712" s="22">
        <v>2013</v>
      </c>
      <c r="I712" s="20">
        <v>39.200000000000003</v>
      </c>
      <c r="K712"/>
      <c r="L712"/>
      <c r="M712"/>
      <c r="N712"/>
      <c r="O712"/>
      <c r="P712"/>
      <c r="Q712"/>
    </row>
    <row r="713" spans="1:17" ht="15" customHeight="1" x14ac:dyDescent="0.25">
      <c r="A713" s="87">
        <f t="shared" si="15"/>
        <v>713</v>
      </c>
      <c r="B713" s="21" t="s">
        <v>1431</v>
      </c>
      <c r="D713" s="21" t="s">
        <v>1432</v>
      </c>
      <c r="E713" s="21" t="s">
        <v>1053</v>
      </c>
      <c r="F713" s="21" t="s">
        <v>1405</v>
      </c>
      <c r="G713" s="21" t="s">
        <v>37</v>
      </c>
      <c r="H713" s="22">
        <v>2014</v>
      </c>
      <c r="I713" s="20">
        <v>37.6</v>
      </c>
      <c r="K713"/>
      <c r="L713"/>
      <c r="M713"/>
      <c r="N713"/>
      <c r="O713"/>
      <c r="P713"/>
      <c r="Q713"/>
    </row>
    <row r="714" spans="1:17" ht="15" customHeight="1" x14ac:dyDescent="0.25">
      <c r="A714" s="87">
        <f t="shared" si="15"/>
        <v>714</v>
      </c>
      <c r="B714" s="21" t="s">
        <v>1433</v>
      </c>
      <c r="D714" s="21" t="s">
        <v>1434</v>
      </c>
      <c r="E714" s="21" t="s">
        <v>1435</v>
      </c>
      <c r="F714" s="21" t="s">
        <v>1405</v>
      </c>
      <c r="G714" s="21" t="s">
        <v>37</v>
      </c>
      <c r="H714" s="22">
        <v>2015</v>
      </c>
      <c r="I714" s="20">
        <v>100</v>
      </c>
      <c r="K714"/>
      <c r="L714"/>
      <c r="M714"/>
      <c r="N714"/>
      <c r="O714"/>
      <c r="P714"/>
      <c r="Q714"/>
    </row>
    <row r="715" spans="1:17" ht="15" customHeight="1" x14ac:dyDescent="0.25">
      <c r="A715" s="87">
        <f t="shared" si="15"/>
        <v>715</v>
      </c>
      <c r="B715" s="21" t="s">
        <v>1436</v>
      </c>
      <c r="D715" s="21" t="s">
        <v>1437</v>
      </c>
      <c r="E715" s="21" t="s">
        <v>1127</v>
      </c>
      <c r="F715" s="21" t="s">
        <v>1405</v>
      </c>
      <c r="G715" s="21" t="s">
        <v>134</v>
      </c>
      <c r="H715" s="22">
        <v>2017</v>
      </c>
      <c r="I715" s="20">
        <v>110.2</v>
      </c>
      <c r="K715"/>
      <c r="L715"/>
      <c r="M715"/>
      <c r="N715"/>
      <c r="O715"/>
      <c r="P715"/>
      <c r="Q715"/>
    </row>
    <row r="716" spans="1:17" ht="15" customHeight="1" x14ac:dyDescent="0.25">
      <c r="A716" s="87">
        <f t="shared" si="15"/>
        <v>716</v>
      </c>
      <c r="B716" s="21" t="s">
        <v>1438</v>
      </c>
      <c r="D716" s="21" t="s">
        <v>1439</v>
      </c>
      <c r="E716" s="21" t="s">
        <v>1187</v>
      </c>
      <c r="F716" s="21" t="s">
        <v>1405</v>
      </c>
      <c r="G716" s="21" t="s">
        <v>134</v>
      </c>
      <c r="H716" s="22">
        <v>2016</v>
      </c>
      <c r="I716" s="20">
        <v>112</v>
      </c>
      <c r="K716"/>
      <c r="L716"/>
      <c r="M716"/>
      <c r="N716"/>
      <c r="O716"/>
      <c r="P716"/>
      <c r="Q716"/>
    </row>
    <row r="717" spans="1:17" ht="15" customHeight="1" x14ac:dyDescent="0.25">
      <c r="A717" s="87">
        <f t="shared" si="15"/>
        <v>717</v>
      </c>
      <c r="B717" s="21" t="s">
        <v>1440</v>
      </c>
      <c r="D717" s="21" t="s">
        <v>1441</v>
      </c>
      <c r="E717" s="21" t="s">
        <v>1261</v>
      </c>
      <c r="F717" s="21" t="s">
        <v>1405</v>
      </c>
      <c r="G717" s="21" t="s">
        <v>134</v>
      </c>
      <c r="H717" s="22">
        <v>2019</v>
      </c>
      <c r="I717" s="20">
        <v>125.1</v>
      </c>
      <c r="K717"/>
      <c r="L717"/>
      <c r="M717"/>
      <c r="N717"/>
      <c r="O717"/>
      <c r="P717"/>
      <c r="Q717"/>
    </row>
    <row r="718" spans="1:17" ht="15" customHeight="1" x14ac:dyDescent="0.25">
      <c r="A718" s="87">
        <f t="shared" si="15"/>
        <v>718</v>
      </c>
      <c r="B718" s="21" t="s">
        <v>1442</v>
      </c>
      <c r="D718" s="21" t="s">
        <v>1443</v>
      </c>
      <c r="E718" s="21" t="s">
        <v>1261</v>
      </c>
      <c r="F718" s="21" t="s">
        <v>1405</v>
      </c>
      <c r="G718" s="21" t="s">
        <v>134</v>
      </c>
      <c r="H718" s="22">
        <v>2019</v>
      </c>
      <c r="I718" s="20">
        <v>128.1</v>
      </c>
      <c r="K718"/>
      <c r="L718"/>
      <c r="M718"/>
      <c r="N718"/>
      <c r="O718"/>
      <c r="P718"/>
      <c r="Q718"/>
    </row>
    <row r="719" spans="1:17" ht="15" customHeight="1" x14ac:dyDescent="0.25">
      <c r="A719" s="87">
        <f t="shared" si="15"/>
        <v>719</v>
      </c>
      <c r="B719" s="21" t="s">
        <v>1444</v>
      </c>
      <c r="D719" s="21" t="s">
        <v>1445</v>
      </c>
      <c r="E719" s="21" t="s">
        <v>1426</v>
      </c>
      <c r="F719" s="21" t="s">
        <v>1405</v>
      </c>
      <c r="G719" s="21" t="s">
        <v>134</v>
      </c>
      <c r="H719" s="22">
        <v>2020</v>
      </c>
      <c r="I719" s="20">
        <v>153.6</v>
      </c>
      <c r="K719"/>
      <c r="L719"/>
      <c r="M719"/>
      <c r="N719"/>
      <c r="O719"/>
      <c r="P719"/>
      <c r="Q719"/>
    </row>
    <row r="720" spans="1:17" ht="15" customHeight="1" x14ac:dyDescent="0.25">
      <c r="A720" s="87">
        <f t="shared" si="15"/>
        <v>720</v>
      </c>
      <c r="B720" s="21" t="s">
        <v>1446</v>
      </c>
      <c r="D720" s="21" t="s">
        <v>1447</v>
      </c>
      <c r="E720" s="21" t="s">
        <v>1426</v>
      </c>
      <c r="F720" s="21" t="s">
        <v>1405</v>
      </c>
      <c r="G720" s="21" t="s">
        <v>134</v>
      </c>
      <c r="H720" s="22">
        <v>2020</v>
      </c>
      <c r="I720" s="20">
        <v>150</v>
      </c>
      <c r="K720"/>
      <c r="L720"/>
      <c r="M720"/>
      <c r="N720"/>
      <c r="O720"/>
      <c r="P720"/>
      <c r="Q720"/>
    </row>
    <row r="721" spans="1:17" ht="15" customHeight="1" x14ac:dyDescent="0.25">
      <c r="A721" s="87">
        <f t="shared" si="15"/>
        <v>721</v>
      </c>
      <c r="B721" s="21" t="s">
        <v>1448</v>
      </c>
      <c r="D721" s="21" t="s">
        <v>1449</v>
      </c>
      <c r="E721" s="21" t="s">
        <v>1215</v>
      </c>
      <c r="F721" s="21" t="s">
        <v>1405</v>
      </c>
      <c r="G721" s="21" t="s">
        <v>134</v>
      </c>
      <c r="H721" s="22">
        <v>2020</v>
      </c>
      <c r="I721" s="20">
        <v>102.5</v>
      </c>
      <c r="K721"/>
      <c r="L721"/>
      <c r="M721"/>
      <c r="N721"/>
      <c r="O721"/>
      <c r="P721"/>
      <c r="Q721"/>
    </row>
    <row r="722" spans="1:17" ht="15" customHeight="1" x14ac:dyDescent="0.25">
      <c r="A722" s="87">
        <f t="shared" si="15"/>
        <v>722</v>
      </c>
      <c r="B722" s="21" t="s">
        <v>1448</v>
      </c>
      <c r="D722" s="21" t="s">
        <v>1450</v>
      </c>
      <c r="E722" s="21" t="s">
        <v>1215</v>
      </c>
      <c r="F722" s="21" t="s">
        <v>1405</v>
      </c>
      <c r="G722" s="21" t="s">
        <v>134</v>
      </c>
      <c r="H722" s="22">
        <v>2020</v>
      </c>
      <c r="I722" s="20">
        <v>102.5</v>
      </c>
      <c r="K722"/>
      <c r="L722"/>
      <c r="M722"/>
      <c r="N722"/>
      <c r="O722"/>
      <c r="P722"/>
      <c r="Q722"/>
    </row>
    <row r="723" spans="1:17" ht="15" customHeight="1" x14ac:dyDescent="0.25">
      <c r="A723" s="87">
        <f t="shared" si="15"/>
        <v>723</v>
      </c>
      <c r="B723" s="21" t="s">
        <v>1794</v>
      </c>
      <c r="D723" s="21" t="s">
        <v>2011</v>
      </c>
      <c r="E723" s="21" t="s">
        <v>1215</v>
      </c>
      <c r="F723" s="21" t="s">
        <v>1405</v>
      </c>
      <c r="G723" s="21" t="s">
        <v>134</v>
      </c>
      <c r="H723" s="22">
        <v>2020</v>
      </c>
      <c r="I723" s="20">
        <v>97.5</v>
      </c>
      <c r="K723"/>
      <c r="L723"/>
      <c r="M723"/>
      <c r="N723"/>
      <c r="O723"/>
      <c r="P723"/>
      <c r="Q723"/>
    </row>
    <row r="724" spans="1:17" ht="15" customHeight="1" x14ac:dyDescent="0.25">
      <c r="A724" s="87">
        <f t="shared" si="15"/>
        <v>724</v>
      </c>
      <c r="B724" s="21" t="s">
        <v>1794</v>
      </c>
      <c r="D724" s="21" t="s">
        <v>2012</v>
      </c>
      <c r="E724" s="21" t="s">
        <v>1215</v>
      </c>
      <c r="F724" s="21" t="s">
        <v>1405</v>
      </c>
      <c r="G724" s="21" t="s">
        <v>134</v>
      </c>
      <c r="H724" s="22">
        <v>2020</v>
      </c>
      <c r="I724" s="20">
        <v>107.5</v>
      </c>
      <c r="K724"/>
      <c r="L724"/>
      <c r="M724"/>
      <c r="N724"/>
      <c r="O724"/>
      <c r="P724"/>
      <c r="Q724"/>
    </row>
    <row r="725" spans="1:17" ht="15" customHeight="1" x14ac:dyDescent="0.25">
      <c r="A725" s="87">
        <f t="shared" si="15"/>
        <v>725</v>
      </c>
      <c r="B725" s="21" t="s">
        <v>1795</v>
      </c>
      <c r="D725" s="21" t="s">
        <v>1941</v>
      </c>
      <c r="E725" s="21" t="s">
        <v>1224</v>
      </c>
      <c r="F725" s="21" t="s">
        <v>1405</v>
      </c>
      <c r="G725" s="21" t="s">
        <v>134</v>
      </c>
      <c r="H725" s="22">
        <v>2020</v>
      </c>
      <c r="I725" s="20">
        <v>200</v>
      </c>
      <c r="K725"/>
      <c r="L725"/>
      <c r="M725"/>
      <c r="N725"/>
      <c r="O725"/>
      <c r="P725"/>
      <c r="Q725"/>
    </row>
    <row r="726" spans="1:17" ht="15" customHeight="1" x14ac:dyDescent="0.25">
      <c r="A726" s="87">
        <f t="shared" si="15"/>
        <v>726</v>
      </c>
      <c r="B726" s="21" t="s">
        <v>1451</v>
      </c>
      <c r="D726" s="21" t="s">
        <v>1452</v>
      </c>
      <c r="E726" s="21" t="s">
        <v>1127</v>
      </c>
      <c r="F726" s="21" t="s">
        <v>1405</v>
      </c>
      <c r="G726" s="21" t="s">
        <v>134</v>
      </c>
      <c r="H726" s="22">
        <v>2016</v>
      </c>
      <c r="I726" s="20">
        <v>78.8</v>
      </c>
      <c r="K726"/>
      <c r="L726"/>
      <c r="M726"/>
      <c r="N726"/>
      <c r="O726"/>
      <c r="P726"/>
      <c r="Q726"/>
    </row>
    <row r="727" spans="1:17" ht="15" customHeight="1" x14ac:dyDescent="0.25">
      <c r="A727" s="87">
        <f t="shared" si="15"/>
        <v>727</v>
      </c>
      <c r="B727" s="21" t="s">
        <v>1453</v>
      </c>
      <c r="D727" s="21" t="s">
        <v>1454</v>
      </c>
      <c r="E727" s="21" t="s">
        <v>1127</v>
      </c>
      <c r="F727" s="21" t="s">
        <v>1405</v>
      </c>
      <c r="G727" s="21" t="s">
        <v>134</v>
      </c>
      <c r="H727" s="22">
        <v>2016</v>
      </c>
      <c r="I727" s="20">
        <v>78.8</v>
      </c>
      <c r="K727"/>
      <c r="L727"/>
      <c r="M727"/>
      <c r="N727"/>
      <c r="O727"/>
      <c r="P727"/>
      <c r="Q727"/>
    </row>
    <row r="728" spans="1:17" ht="15" customHeight="1" x14ac:dyDescent="0.25">
      <c r="A728" s="87">
        <f t="shared" si="15"/>
        <v>728</v>
      </c>
      <c r="B728" s="21" t="s">
        <v>1455</v>
      </c>
      <c r="D728" s="21" t="s">
        <v>1456</v>
      </c>
      <c r="E728" s="21" t="s">
        <v>1127</v>
      </c>
      <c r="F728" s="21" t="s">
        <v>1405</v>
      </c>
      <c r="G728" s="21" t="s">
        <v>134</v>
      </c>
      <c r="H728" s="22">
        <v>2018</v>
      </c>
      <c r="I728" s="20">
        <v>150</v>
      </c>
      <c r="K728"/>
      <c r="L728"/>
      <c r="M728"/>
      <c r="N728"/>
      <c r="O728"/>
      <c r="P728"/>
      <c r="Q728"/>
    </row>
    <row r="729" spans="1:17" ht="15" customHeight="1" x14ac:dyDescent="0.25">
      <c r="A729" s="87">
        <f t="shared" si="15"/>
        <v>729</v>
      </c>
      <c r="B729" s="21" t="s">
        <v>1800</v>
      </c>
      <c r="D729" s="21" t="s">
        <v>2013</v>
      </c>
      <c r="E729" s="21" t="s">
        <v>1368</v>
      </c>
      <c r="F729" s="21" t="s">
        <v>1405</v>
      </c>
      <c r="G729" s="21" t="s">
        <v>24</v>
      </c>
      <c r="H729" s="22">
        <v>2020</v>
      </c>
      <c r="I729" s="20">
        <v>59.8</v>
      </c>
      <c r="K729"/>
      <c r="L729"/>
      <c r="M729"/>
      <c r="N729"/>
      <c r="O729"/>
      <c r="P729"/>
      <c r="Q729"/>
    </row>
    <row r="730" spans="1:17" ht="15" customHeight="1" x14ac:dyDescent="0.25">
      <c r="A730" s="87">
        <f t="shared" si="15"/>
        <v>730</v>
      </c>
      <c r="B730" s="21" t="s">
        <v>1457</v>
      </c>
      <c r="D730" s="21" t="s">
        <v>1458</v>
      </c>
      <c r="E730" s="21" t="s">
        <v>1459</v>
      </c>
      <c r="F730" s="21" t="s">
        <v>1405</v>
      </c>
      <c r="G730" s="21" t="s">
        <v>134</v>
      </c>
      <c r="H730" s="22">
        <v>2018</v>
      </c>
      <c r="I730" s="20">
        <v>50</v>
      </c>
      <c r="K730"/>
      <c r="L730"/>
      <c r="M730"/>
      <c r="N730"/>
      <c r="O730"/>
      <c r="P730"/>
      <c r="Q730"/>
    </row>
    <row r="731" spans="1:17" ht="15" customHeight="1" x14ac:dyDescent="0.25">
      <c r="A731" s="87">
        <f t="shared" si="15"/>
        <v>731</v>
      </c>
      <c r="B731" s="21" t="s">
        <v>1460</v>
      </c>
      <c r="D731" s="21" t="s">
        <v>1461</v>
      </c>
      <c r="E731" s="21" t="s">
        <v>1215</v>
      </c>
      <c r="F731" s="21" t="s">
        <v>1405</v>
      </c>
      <c r="G731" s="21" t="s">
        <v>134</v>
      </c>
      <c r="H731" s="22">
        <v>2017</v>
      </c>
      <c r="I731" s="20">
        <v>157.5</v>
      </c>
      <c r="K731"/>
      <c r="L731"/>
      <c r="M731"/>
      <c r="N731"/>
      <c r="O731"/>
      <c r="P731"/>
      <c r="Q731"/>
    </row>
    <row r="732" spans="1:17" ht="15" customHeight="1" x14ac:dyDescent="0.25">
      <c r="A732" s="87">
        <f t="shared" si="15"/>
        <v>732</v>
      </c>
      <c r="B732" s="21" t="s">
        <v>2270</v>
      </c>
      <c r="D732" s="21" t="s">
        <v>2271</v>
      </c>
      <c r="E732" s="21" t="s">
        <v>1127</v>
      </c>
      <c r="F732" s="21" t="s">
        <v>1405</v>
      </c>
      <c r="G732" s="21" t="s">
        <v>134</v>
      </c>
      <c r="H732" s="22">
        <v>2021</v>
      </c>
      <c r="I732" s="20">
        <v>125.9</v>
      </c>
      <c r="K732"/>
      <c r="L732"/>
      <c r="M732"/>
      <c r="N732"/>
      <c r="O732"/>
      <c r="P732"/>
      <c r="Q732"/>
    </row>
    <row r="733" spans="1:17" ht="15" customHeight="1" x14ac:dyDescent="0.25">
      <c r="A733" s="87">
        <f t="shared" si="15"/>
        <v>733</v>
      </c>
      <c r="B733" s="21" t="s">
        <v>2272</v>
      </c>
      <c r="D733" s="21" t="s">
        <v>2273</v>
      </c>
      <c r="E733" s="21" t="s">
        <v>1127</v>
      </c>
      <c r="F733" s="21" t="s">
        <v>1405</v>
      </c>
      <c r="G733" s="21" t="s">
        <v>134</v>
      </c>
      <c r="H733" s="22">
        <v>2021</v>
      </c>
      <c r="I733" s="20">
        <v>128.9</v>
      </c>
      <c r="K733"/>
      <c r="L733"/>
      <c r="M733"/>
      <c r="N733"/>
      <c r="O733"/>
      <c r="P733"/>
      <c r="Q733"/>
    </row>
    <row r="734" spans="1:17" ht="15" customHeight="1" x14ac:dyDescent="0.25">
      <c r="A734" s="87">
        <f t="shared" si="15"/>
        <v>734</v>
      </c>
      <c r="B734" s="21" t="s">
        <v>1462</v>
      </c>
      <c r="D734" s="21" t="s">
        <v>1463</v>
      </c>
      <c r="E734" s="21" t="s">
        <v>1215</v>
      </c>
      <c r="F734" s="21" t="s">
        <v>1405</v>
      </c>
      <c r="G734" s="21" t="s">
        <v>134</v>
      </c>
      <c r="H734" s="22">
        <v>2018</v>
      </c>
      <c r="I734" s="20">
        <v>182</v>
      </c>
      <c r="K734"/>
      <c r="L734"/>
      <c r="M734"/>
      <c r="N734"/>
      <c r="O734"/>
      <c r="P734"/>
      <c r="Q734"/>
    </row>
    <row r="735" spans="1:17" ht="15" customHeight="1" x14ac:dyDescent="0.25">
      <c r="A735" s="87">
        <f t="shared" si="15"/>
        <v>735</v>
      </c>
      <c r="B735" s="21" t="s">
        <v>1464</v>
      </c>
      <c r="D735" s="21" t="s">
        <v>1465</v>
      </c>
      <c r="E735" s="21" t="s">
        <v>195</v>
      </c>
      <c r="F735" s="21" t="s">
        <v>1405</v>
      </c>
      <c r="G735" s="21" t="s">
        <v>37</v>
      </c>
      <c r="H735" s="22">
        <v>2011</v>
      </c>
      <c r="I735" s="20">
        <v>26.7</v>
      </c>
      <c r="K735"/>
      <c r="L735"/>
      <c r="M735"/>
      <c r="N735"/>
      <c r="O735"/>
      <c r="P735"/>
      <c r="Q735"/>
    </row>
    <row r="736" spans="1:17" ht="15" customHeight="1" x14ac:dyDescent="0.25">
      <c r="A736" s="87">
        <f t="shared" si="15"/>
        <v>736</v>
      </c>
      <c r="B736" s="21" t="s">
        <v>1466</v>
      </c>
      <c r="D736" s="21" t="s">
        <v>1467</v>
      </c>
      <c r="E736" s="21" t="s">
        <v>1468</v>
      </c>
      <c r="F736" s="21" t="s">
        <v>1405</v>
      </c>
      <c r="G736" s="21" t="s">
        <v>134</v>
      </c>
      <c r="H736" s="22">
        <v>2019</v>
      </c>
      <c r="I736" s="20">
        <v>100</v>
      </c>
      <c r="K736"/>
      <c r="L736"/>
      <c r="M736"/>
      <c r="N736"/>
      <c r="O736"/>
      <c r="P736"/>
      <c r="Q736"/>
    </row>
    <row r="737" spans="1:17" ht="15" customHeight="1" x14ac:dyDescent="0.25">
      <c r="A737" s="87">
        <f t="shared" si="15"/>
        <v>737</v>
      </c>
      <c r="B737" s="21" t="s">
        <v>1469</v>
      </c>
      <c r="D737" s="21" t="s">
        <v>1470</v>
      </c>
      <c r="E737" s="21" t="s">
        <v>1471</v>
      </c>
      <c r="F737" s="21" t="s">
        <v>1405</v>
      </c>
      <c r="G737" s="21" t="s">
        <v>37</v>
      </c>
      <c r="H737" s="22">
        <v>2019</v>
      </c>
      <c r="I737" s="20">
        <v>10</v>
      </c>
      <c r="K737"/>
      <c r="L737"/>
      <c r="M737"/>
      <c r="N737"/>
      <c r="O737"/>
      <c r="P737"/>
      <c r="Q737"/>
    </row>
    <row r="738" spans="1:17" ht="15" customHeight="1" x14ac:dyDescent="0.25">
      <c r="A738" s="87">
        <f t="shared" si="15"/>
        <v>738</v>
      </c>
      <c r="B738" s="21" t="s">
        <v>1472</v>
      </c>
      <c r="D738" s="21" t="s">
        <v>1473</v>
      </c>
      <c r="E738" s="21" t="s">
        <v>47</v>
      </c>
      <c r="F738" s="21" t="s">
        <v>1405</v>
      </c>
      <c r="G738" s="21" t="s">
        <v>37</v>
      </c>
      <c r="H738" s="22">
        <v>2016</v>
      </c>
      <c r="I738" s="20">
        <v>1</v>
      </c>
      <c r="K738"/>
      <c r="L738"/>
      <c r="M738"/>
      <c r="N738"/>
      <c r="O738"/>
      <c r="P738"/>
      <c r="Q738"/>
    </row>
    <row r="739" spans="1:17" ht="15" customHeight="1" x14ac:dyDescent="0.25">
      <c r="A739" s="87">
        <f t="shared" si="15"/>
        <v>739</v>
      </c>
      <c r="B739" s="21" t="s">
        <v>1474</v>
      </c>
      <c r="D739" s="21" t="s">
        <v>1475</v>
      </c>
      <c r="E739" s="21" t="s">
        <v>47</v>
      </c>
      <c r="F739" s="21" t="s">
        <v>1405</v>
      </c>
      <c r="G739" s="21" t="s">
        <v>37</v>
      </c>
      <c r="H739" s="22">
        <v>2010</v>
      </c>
      <c r="I739" s="20">
        <v>7.6</v>
      </c>
      <c r="K739"/>
      <c r="L739"/>
      <c r="M739"/>
      <c r="N739"/>
      <c r="O739"/>
      <c r="P739"/>
      <c r="Q739"/>
    </row>
    <row r="740" spans="1:17" ht="15" customHeight="1" x14ac:dyDescent="0.25">
      <c r="A740" s="87">
        <f t="shared" si="15"/>
        <v>740</v>
      </c>
      <c r="B740" s="21" t="s">
        <v>1476</v>
      </c>
      <c r="D740" s="21" t="s">
        <v>1477</v>
      </c>
      <c r="E740" s="21" t="s">
        <v>47</v>
      </c>
      <c r="F740" s="21" t="s">
        <v>1405</v>
      </c>
      <c r="G740" s="21" t="s">
        <v>37</v>
      </c>
      <c r="H740" s="22">
        <v>2010</v>
      </c>
      <c r="I740" s="20">
        <v>7.3</v>
      </c>
      <c r="K740"/>
      <c r="L740"/>
      <c r="M740"/>
      <c r="N740"/>
      <c r="O740"/>
      <c r="P740"/>
      <c r="Q740"/>
    </row>
    <row r="741" spans="1:17" ht="15" customHeight="1" x14ac:dyDescent="0.25">
      <c r="A741" s="87">
        <f t="shared" si="15"/>
        <v>741</v>
      </c>
      <c r="B741" s="21" t="s">
        <v>1478</v>
      </c>
      <c r="D741" s="21" t="s">
        <v>1479</v>
      </c>
      <c r="E741" s="21" t="s">
        <v>1480</v>
      </c>
      <c r="F741" s="21" t="s">
        <v>1405</v>
      </c>
      <c r="G741" s="21" t="s">
        <v>37</v>
      </c>
      <c r="H741" s="22">
        <v>2018</v>
      </c>
      <c r="I741" s="20">
        <v>5</v>
      </c>
      <c r="K741"/>
      <c r="L741"/>
      <c r="M741"/>
      <c r="N741"/>
      <c r="O741"/>
      <c r="P741"/>
      <c r="Q741"/>
    </row>
    <row r="742" spans="1:17" ht="15" customHeight="1" x14ac:dyDescent="0.25">
      <c r="A742" s="87">
        <f t="shared" si="15"/>
        <v>742</v>
      </c>
      <c r="B742" s="21" t="s">
        <v>1478</v>
      </c>
      <c r="D742" s="21" t="s">
        <v>1481</v>
      </c>
      <c r="E742" s="21" t="s">
        <v>1480</v>
      </c>
      <c r="F742" s="21" t="s">
        <v>1405</v>
      </c>
      <c r="G742" s="21" t="s">
        <v>37</v>
      </c>
      <c r="H742" s="22">
        <v>2018</v>
      </c>
      <c r="I742" s="20">
        <v>5</v>
      </c>
      <c r="K742"/>
      <c r="L742"/>
      <c r="M742"/>
      <c r="N742"/>
      <c r="O742"/>
      <c r="P742"/>
      <c r="Q742"/>
    </row>
    <row r="743" spans="1:17" ht="15" customHeight="1" x14ac:dyDescent="0.25">
      <c r="A743" s="87">
        <f t="shared" si="15"/>
        <v>743</v>
      </c>
      <c r="B743" s="21" t="s">
        <v>1482</v>
      </c>
      <c r="D743" s="21" t="s">
        <v>1483</v>
      </c>
      <c r="E743" s="21" t="s">
        <v>78</v>
      </c>
      <c r="F743" s="21" t="s">
        <v>1405</v>
      </c>
      <c r="G743" s="21" t="s">
        <v>79</v>
      </c>
      <c r="H743" s="22">
        <v>2018</v>
      </c>
      <c r="I743" s="20">
        <v>5</v>
      </c>
      <c r="K743"/>
      <c r="L743"/>
      <c r="M743"/>
      <c r="N743"/>
      <c r="O743"/>
      <c r="P743"/>
      <c r="Q743"/>
    </row>
    <row r="744" spans="1:17" ht="15" customHeight="1" x14ac:dyDescent="0.25">
      <c r="A744" s="87">
        <f t="shared" si="15"/>
        <v>744</v>
      </c>
      <c r="B744" s="21" t="s">
        <v>1484</v>
      </c>
      <c r="D744" s="21" t="s">
        <v>1485</v>
      </c>
      <c r="E744" s="21" t="s">
        <v>78</v>
      </c>
      <c r="F744" s="21" t="s">
        <v>1405</v>
      </c>
      <c r="G744" s="21" t="s">
        <v>79</v>
      </c>
      <c r="H744" s="22">
        <v>2018</v>
      </c>
      <c r="I744" s="20">
        <v>5</v>
      </c>
      <c r="K744"/>
      <c r="L744"/>
      <c r="M744"/>
      <c r="N744"/>
      <c r="O744"/>
      <c r="P744"/>
      <c r="Q744"/>
    </row>
    <row r="745" spans="1:17" ht="15" customHeight="1" x14ac:dyDescent="0.25">
      <c r="A745" s="87">
        <f t="shared" si="15"/>
        <v>745</v>
      </c>
      <c r="B745" s="21" t="s">
        <v>1486</v>
      </c>
      <c r="D745" s="21" t="s">
        <v>1487</v>
      </c>
      <c r="E745" s="21" t="s">
        <v>162</v>
      </c>
      <c r="F745" s="21" t="s">
        <v>1405</v>
      </c>
      <c r="G745" s="21" t="s">
        <v>37</v>
      </c>
      <c r="H745" s="22">
        <v>2018</v>
      </c>
      <c r="I745" s="20">
        <v>5</v>
      </c>
      <c r="K745"/>
      <c r="L745"/>
      <c r="M745"/>
      <c r="N745"/>
      <c r="O745"/>
      <c r="P745"/>
      <c r="Q745"/>
    </row>
    <row r="746" spans="1:17" ht="15" customHeight="1" x14ac:dyDescent="0.25">
      <c r="A746" s="87">
        <f t="shared" si="15"/>
        <v>746</v>
      </c>
      <c r="B746" s="21" t="s">
        <v>1488</v>
      </c>
      <c r="D746" s="21" t="s">
        <v>1489</v>
      </c>
      <c r="E746" s="21" t="s">
        <v>162</v>
      </c>
      <c r="F746" s="21" t="s">
        <v>1405</v>
      </c>
      <c r="G746" s="21" t="s">
        <v>37</v>
      </c>
      <c r="H746" s="22">
        <v>2018</v>
      </c>
      <c r="I746" s="20">
        <v>5</v>
      </c>
      <c r="K746"/>
      <c r="L746"/>
      <c r="M746"/>
      <c r="N746"/>
      <c r="O746"/>
      <c r="P746"/>
      <c r="Q746"/>
    </row>
    <row r="747" spans="1:17" ht="15" customHeight="1" x14ac:dyDescent="0.25">
      <c r="A747" s="87">
        <f t="shared" si="15"/>
        <v>747</v>
      </c>
      <c r="B747" s="21" t="s">
        <v>1942</v>
      </c>
      <c r="D747" s="21" t="s">
        <v>1943</v>
      </c>
      <c r="E747" s="21" t="s">
        <v>1649</v>
      </c>
      <c r="F747" s="21" t="s">
        <v>1405</v>
      </c>
      <c r="G747" s="21" t="s">
        <v>37</v>
      </c>
      <c r="H747" s="22">
        <v>2020</v>
      </c>
      <c r="I747" s="20">
        <v>10</v>
      </c>
      <c r="K747"/>
      <c r="L747"/>
      <c r="M747"/>
      <c r="N747"/>
      <c r="O747"/>
      <c r="P747"/>
      <c r="Q747"/>
    </row>
    <row r="748" spans="1:17" ht="15" customHeight="1" x14ac:dyDescent="0.25">
      <c r="A748" s="87">
        <f t="shared" si="15"/>
        <v>748</v>
      </c>
      <c r="B748" s="21" t="s">
        <v>1490</v>
      </c>
      <c r="D748" s="21" t="s">
        <v>1491</v>
      </c>
      <c r="E748" s="21" t="s">
        <v>380</v>
      </c>
      <c r="F748" s="21" t="s">
        <v>1405</v>
      </c>
      <c r="G748" s="21" t="s">
        <v>24</v>
      </c>
      <c r="H748" s="22">
        <v>2018</v>
      </c>
      <c r="I748" s="20">
        <v>10</v>
      </c>
      <c r="K748"/>
      <c r="L748"/>
      <c r="M748"/>
      <c r="N748"/>
      <c r="O748"/>
      <c r="P748"/>
      <c r="Q748"/>
    </row>
    <row r="749" spans="1:17" ht="15" customHeight="1" x14ac:dyDescent="0.25">
      <c r="A749" s="87">
        <f t="shared" si="15"/>
        <v>749</v>
      </c>
      <c r="B749" s="21" t="s">
        <v>1492</v>
      </c>
      <c r="D749" s="21" t="s">
        <v>1493</v>
      </c>
      <c r="E749" s="21" t="s">
        <v>47</v>
      </c>
      <c r="F749" s="21" t="s">
        <v>1405</v>
      </c>
      <c r="G749" s="21" t="s">
        <v>37</v>
      </c>
      <c r="H749" s="22">
        <v>2019</v>
      </c>
      <c r="I749" s="20">
        <v>5</v>
      </c>
      <c r="K749"/>
      <c r="L749"/>
      <c r="M749"/>
      <c r="N749"/>
      <c r="O749"/>
      <c r="P749"/>
      <c r="Q749"/>
    </row>
    <row r="750" spans="1:17" ht="15" customHeight="1" x14ac:dyDescent="0.25">
      <c r="A750" s="87">
        <f t="shared" si="15"/>
        <v>750</v>
      </c>
      <c r="B750" s="21" t="s">
        <v>1494</v>
      </c>
      <c r="D750" s="21" t="s">
        <v>1495</v>
      </c>
      <c r="E750" s="21" t="s">
        <v>71</v>
      </c>
      <c r="F750" s="21" t="s">
        <v>1405</v>
      </c>
      <c r="G750" s="21" t="s">
        <v>24</v>
      </c>
      <c r="H750" s="22">
        <v>2018</v>
      </c>
      <c r="I750" s="20">
        <v>10</v>
      </c>
      <c r="K750"/>
      <c r="L750"/>
      <c r="M750"/>
      <c r="N750"/>
      <c r="O750"/>
      <c r="P750"/>
      <c r="Q750"/>
    </row>
    <row r="751" spans="1:17" ht="15" customHeight="1" x14ac:dyDescent="0.25">
      <c r="A751" s="87">
        <f t="shared" si="15"/>
        <v>751</v>
      </c>
      <c r="B751" s="21" t="s">
        <v>1496</v>
      </c>
      <c r="D751" s="21" t="s">
        <v>1497</v>
      </c>
      <c r="E751" s="21" t="s">
        <v>195</v>
      </c>
      <c r="F751" s="21" t="s">
        <v>1405</v>
      </c>
      <c r="G751" s="21" t="s">
        <v>37</v>
      </c>
      <c r="H751" s="22">
        <v>2016</v>
      </c>
      <c r="I751" s="20">
        <v>1.6</v>
      </c>
      <c r="K751"/>
      <c r="L751"/>
      <c r="M751"/>
      <c r="N751"/>
      <c r="O751"/>
      <c r="P751"/>
      <c r="Q751"/>
    </row>
    <row r="752" spans="1:17" ht="15" customHeight="1" x14ac:dyDescent="0.25">
      <c r="A752" s="87">
        <f t="shared" si="15"/>
        <v>752</v>
      </c>
      <c r="B752" s="21" t="s">
        <v>1498</v>
      </c>
      <c r="D752" s="21" t="s">
        <v>1499</v>
      </c>
      <c r="E752" s="21" t="s">
        <v>71</v>
      </c>
      <c r="F752" s="21" t="s">
        <v>1405</v>
      </c>
      <c r="G752" s="21" t="s">
        <v>24</v>
      </c>
      <c r="H752" s="22">
        <v>2019</v>
      </c>
      <c r="I752" s="20">
        <v>5</v>
      </c>
      <c r="K752"/>
      <c r="L752"/>
      <c r="M752"/>
      <c r="N752"/>
      <c r="O752"/>
      <c r="P752"/>
      <c r="Q752"/>
    </row>
    <row r="753" spans="1:17" ht="15" customHeight="1" x14ac:dyDescent="0.25">
      <c r="A753" s="87">
        <f t="shared" si="15"/>
        <v>753</v>
      </c>
      <c r="B753" s="21" t="s">
        <v>1500</v>
      </c>
      <c r="D753" s="21" t="s">
        <v>1501</v>
      </c>
      <c r="E753" s="21" t="s">
        <v>471</v>
      </c>
      <c r="F753" s="21" t="s">
        <v>1405</v>
      </c>
      <c r="G753" s="21" t="s">
        <v>24</v>
      </c>
      <c r="H753" s="22">
        <v>2017</v>
      </c>
      <c r="I753" s="20">
        <v>5.3</v>
      </c>
      <c r="K753"/>
      <c r="L753"/>
      <c r="M753"/>
      <c r="N753"/>
      <c r="O753"/>
      <c r="P753"/>
      <c r="Q753"/>
    </row>
    <row r="754" spans="1:17" ht="15" customHeight="1" x14ac:dyDescent="0.25">
      <c r="A754" s="87">
        <f t="shared" si="15"/>
        <v>754</v>
      </c>
      <c r="B754" s="21" t="s">
        <v>1502</v>
      </c>
      <c r="D754" s="21" t="s">
        <v>1503</v>
      </c>
      <c r="E754" s="21" t="s">
        <v>1480</v>
      </c>
      <c r="F754" s="21" t="s">
        <v>1405</v>
      </c>
      <c r="G754" s="21" t="s">
        <v>37</v>
      </c>
      <c r="H754" s="22">
        <v>2015</v>
      </c>
      <c r="I754" s="20">
        <v>1.6</v>
      </c>
      <c r="K754"/>
      <c r="L754"/>
      <c r="M754"/>
      <c r="N754"/>
      <c r="O754"/>
      <c r="P754"/>
      <c r="Q754"/>
    </row>
    <row r="755" spans="1:17" ht="15" customHeight="1" x14ac:dyDescent="0.25">
      <c r="A755" s="87">
        <f t="shared" si="15"/>
        <v>755</v>
      </c>
      <c r="B755" s="21" t="s">
        <v>1504</v>
      </c>
      <c r="D755" s="21" t="s">
        <v>1505</v>
      </c>
      <c r="E755" s="21" t="s">
        <v>1506</v>
      </c>
      <c r="F755" s="21" t="s">
        <v>1405</v>
      </c>
      <c r="G755" s="21" t="s">
        <v>134</v>
      </c>
      <c r="H755" s="22">
        <v>2019</v>
      </c>
      <c r="I755" s="20">
        <v>7.5</v>
      </c>
      <c r="K755"/>
      <c r="L755"/>
      <c r="M755"/>
      <c r="N755"/>
      <c r="O755"/>
      <c r="P755"/>
      <c r="Q755"/>
    </row>
    <row r="756" spans="1:17" ht="15" customHeight="1" x14ac:dyDescent="0.25">
      <c r="A756" s="87">
        <f t="shared" si="15"/>
        <v>756</v>
      </c>
      <c r="B756" s="21" t="s">
        <v>1507</v>
      </c>
      <c r="D756" s="21" t="s">
        <v>1508</v>
      </c>
      <c r="E756" s="21" t="s">
        <v>314</v>
      </c>
      <c r="F756" s="21" t="s">
        <v>1405</v>
      </c>
      <c r="G756" s="21" t="s">
        <v>24</v>
      </c>
      <c r="H756" s="22">
        <v>2017</v>
      </c>
      <c r="I756" s="20">
        <v>10</v>
      </c>
      <c r="K756"/>
      <c r="L756"/>
      <c r="M756"/>
      <c r="N756"/>
      <c r="O756"/>
      <c r="P756"/>
      <c r="Q756"/>
    </row>
    <row r="757" spans="1:17" ht="15" customHeight="1" x14ac:dyDescent="0.25">
      <c r="A757" s="87">
        <f t="shared" si="15"/>
        <v>757</v>
      </c>
      <c r="B757" s="21" t="s">
        <v>1509</v>
      </c>
      <c r="D757" s="21" t="s">
        <v>1510</v>
      </c>
      <c r="E757" s="21" t="s">
        <v>1511</v>
      </c>
      <c r="F757" s="21" t="s">
        <v>1405</v>
      </c>
      <c r="G757" s="21" t="s">
        <v>24</v>
      </c>
      <c r="H757" s="22">
        <v>2017</v>
      </c>
      <c r="I757" s="20">
        <v>5.3</v>
      </c>
      <c r="K757"/>
      <c r="L757"/>
      <c r="M757"/>
      <c r="N757"/>
      <c r="O757"/>
      <c r="P757"/>
      <c r="Q757"/>
    </row>
    <row r="758" spans="1:17" ht="15" customHeight="1" x14ac:dyDescent="0.25">
      <c r="A758" s="87">
        <f t="shared" si="15"/>
        <v>758</v>
      </c>
      <c r="B758" s="21" t="s">
        <v>1512</v>
      </c>
      <c r="D758" s="21" t="s">
        <v>1513</v>
      </c>
      <c r="E758" s="21" t="s">
        <v>393</v>
      </c>
      <c r="F758" s="21" t="s">
        <v>1405</v>
      </c>
      <c r="G758" s="21" t="s">
        <v>37</v>
      </c>
      <c r="H758" s="22">
        <v>2019</v>
      </c>
      <c r="I758" s="20">
        <v>10</v>
      </c>
      <c r="K758"/>
      <c r="L758"/>
      <c r="M758"/>
      <c r="N758"/>
      <c r="O758"/>
      <c r="P758"/>
      <c r="Q758"/>
    </row>
    <row r="759" spans="1:17" s="87" customFormat="1" ht="15" customHeight="1" x14ac:dyDescent="0.25">
      <c r="A759" s="87">
        <f t="shared" si="15"/>
        <v>759</v>
      </c>
      <c r="B759" s="21" t="s">
        <v>1514</v>
      </c>
      <c r="C759" s="21"/>
      <c r="D759" s="21" t="s">
        <v>1515</v>
      </c>
      <c r="E759" s="21" t="s">
        <v>1368</v>
      </c>
      <c r="F759" s="21" t="s">
        <v>1405</v>
      </c>
      <c r="G759" s="21" t="s">
        <v>24</v>
      </c>
      <c r="H759" s="22">
        <v>2017</v>
      </c>
      <c r="I759" s="20">
        <v>5.2</v>
      </c>
      <c r="J759"/>
      <c r="K759"/>
      <c r="L759"/>
      <c r="M759"/>
      <c r="N759"/>
      <c r="O759"/>
      <c r="P759"/>
      <c r="Q759"/>
    </row>
    <row r="760" spans="1:17" ht="15" customHeight="1" x14ac:dyDescent="0.25">
      <c r="A760" s="87">
        <f t="shared" si="15"/>
        <v>760</v>
      </c>
      <c r="B760" s="21" t="s">
        <v>1516</v>
      </c>
      <c r="D760" s="21" t="s">
        <v>1517</v>
      </c>
      <c r="E760" s="21" t="s">
        <v>47</v>
      </c>
      <c r="F760" s="21" t="s">
        <v>1405</v>
      </c>
      <c r="G760" s="21" t="s">
        <v>37</v>
      </c>
      <c r="H760" s="22">
        <v>2014</v>
      </c>
      <c r="I760" s="20">
        <v>4.4000000000000004</v>
      </c>
      <c r="K760"/>
      <c r="L760"/>
      <c r="M760"/>
      <c r="N760"/>
      <c r="O760"/>
      <c r="P760"/>
      <c r="Q760"/>
    </row>
    <row r="761" spans="1:17" ht="15" customHeight="1" x14ac:dyDescent="0.25">
      <c r="A761" s="87">
        <f t="shared" si="15"/>
        <v>761</v>
      </c>
      <c r="B761" s="21" t="s">
        <v>1518</v>
      </c>
      <c r="D761" s="21" t="s">
        <v>1519</v>
      </c>
      <c r="E761" s="21" t="s">
        <v>47</v>
      </c>
      <c r="F761" s="21" t="s">
        <v>1405</v>
      </c>
      <c r="G761" s="21" t="s">
        <v>37</v>
      </c>
      <c r="H761" s="22">
        <v>2014</v>
      </c>
      <c r="I761" s="20">
        <v>5.5</v>
      </c>
      <c r="K761"/>
      <c r="L761"/>
      <c r="M761"/>
      <c r="N761"/>
      <c r="O761"/>
      <c r="P761"/>
      <c r="Q761"/>
    </row>
    <row r="762" spans="1:17" ht="15" customHeight="1" x14ac:dyDescent="0.25">
      <c r="A762" s="87">
        <f t="shared" si="15"/>
        <v>762</v>
      </c>
      <c r="B762" s="21" t="s">
        <v>1520</v>
      </c>
      <c r="D762" s="21" t="s">
        <v>1521</v>
      </c>
      <c r="E762" s="21" t="s">
        <v>195</v>
      </c>
      <c r="F762" s="21" t="s">
        <v>1405</v>
      </c>
      <c r="G762" s="21" t="s">
        <v>37</v>
      </c>
      <c r="H762" s="22">
        <v>2017</v>
      </c>
      <c r="I762" s="20">
        <v>2.6</v>
      </c>
      <c r="K762"/>
      <c r="L762"/>
      <c r="M762"/>
      <c r="N762"/>
      <c r="O762"/>
      <c r="P762"/>
      <c r="Q762"/>
    </row>
    <row r="763" spans="1:17" ht="15" customHeight="1" x14ac:dyDescent="0.25">
      <c r="A763" s="87">
        <f t="shared" si="15"/>
        <v>763</v>
      </c>
      <c r="B763" s="21" t="s">
        <v>1522</v>
      </c>
      <c r="D763" s="21" t="s">
        <v>1523</v>
      </c>
      <c r="E763" s="21" t="s">
        <v>227</v>
      </c>
      <c r="F763" s="21" t="s">
        <v>1405</v>
      </c>
      <c r="G763" s="21" t="s">
        <v>24</v>
      </c>
      <c r="H763" s="22">
        <v>2015</v>
      </c>
      <c r="I763" s="20">
        <v>2</v>
      </c>
      <c r="K763"/>
      <c r="L763"/>
      <c r="M763"/>
      <c r="N763"/>
      <c r="O763"/>
      <c r="P763"/>
      <c r="Q763"/>
    </row>
    <row r="764" spans="1:17" ht="15" customHeight="1" x14ac:dyDescent="0.25">
      <c r="A764" s="87">
        <f t="shared" si="15"/>
        <v>764</v>
      </c>
      <c r="B764" s="21" t="s">
        <v>1106</v>
      </c>
      <c r="D764" s="21" t="s">
        <v>1524</v>
      </c>
      <c r="E764" s="21" t="s">
        <v>314</v>
      </c>
      <c r="F764" s="21" t="s">
        <v>1405</v>
      </c>
      <c r="G764" s="21" t="s">
        <v>24</v>
      </c>
      <c r="H764" s="22">
        <v>2018</v>
      </c>
      <c r="I764" s="20">
        <v>10</v>
      </c>
      <c r="K764"/>
      <c r="L764"/>
      <c r="M764"/>
      <c r="N764"/>
      <c r="O764"/>
      <c r="P764"/>
      <c r="Q764"/>
    </row>
    <row r="765" spans="1:17" ht="15" customHeight="1" x14ac:dyDescent="0.25">
      <c r="A765" s="87">
        <f t="shared" si="15"/>
        <v>765</v>
      </c>
      <c r="B765" s="21" t="s">
        <v>1525</v>
      </c>
      <c r="D765" s="21" t="s">
        <v>1526</v>
      </c>
      <c r="E765" s="21" t="s">
        <v>47</v>
      </c>
      <c r="F765" s="21" t="s">
        <v>1405</v>
      </c>
      <c r="G765" s="21" t="s">
        <v>37</v>
      </c>
      <c r="H765" s="22">
        <v>2012</v>
      </c>
      <c r="I765" s="20">
        <v>9.9</v>
      </c>
      <c r="K765"/>
      <c r="L765"/>
      <c r="M765"/>
      <c r="N765"/>
      <c r="O765"/>
      <c r="P765"/>
      <c r="Q765"/>
    </row>
    <row r="766" spans="1:17" ht="15" customHeight="1" x14ac:dyDescent="0.25">
      <c r="A766" s="87">
        <f t="shared" si="15"/>
        <v>766</v>
      </c>
      <c r="B766" s="21" t="s">
        <v>1527</v>
      </c>
      <c r="D766" s="21" t="s">
        <v>1528</v>
      </c>
      <c r="E766" s="21" t="s">
        <v>47</v>
      </c>
      <c r="F766" s="21" t="s">
        <v>1405</v>
      </c>
      <c r="G766" s="21" t="s">
        <v>37</v>
      </c>
      <c r="H766" s="22">
        <v>2012</v>
      </c>
      <c r="I766" s="20">
        <v>9.9</v>
      </c>
      <c r="K766"/>
      <c r="L766"/>
      <c r="M766"/>
      <c r="N766"/>
      <c r="O766"/>
      <c r="P766"/>
      <c r="Q766"/>
    </row>
    <row r="767" spans="1:17" ht="15" customHeight="1" x14ac:dyDescent="0.25">
      <c r="A767" s="87">
        <f t="shared" si="15"/>
        <v>767</v>
      </c>
      <c r="B767" s="21" t="s">
        <v>1529</v>
      </c>
      <c r="D767" s="21" t="s">
        <v>1530</v>
      </c>
      <c r="E767" s="21" t="s">
        <v>47</v>
      </c>
      <c r="F767" s="21" t="s">
        <v>1405</v>
      </c>
      <c r="G767" s="21" t="s">
        <v>37</v>
      </c>
      <c r="H767" s="22">
        <v>2012</v>
      </c>
      <c r="I767" s="20">
        <v>5.6</v>
      </c>
      <c r="K767"/>
      <c r="L767"/>
      <c r="M767"/>
      <c r="N767"/>
      <c r="O767"/>
      <c r="P767"/>
      <c r="Q767"/>
    </row>
    <row r="768" spans="1:17" ht="15" customHeight="1" x14ac:dyDescent="0.25">
      <c r="A768" s="87">
        <f t="shared" si="15"/>
        <v>768</v>
      </c>
      <c r="B768" s="21" t="s">
        <v>1531</v>
      </c>
      <c r="D768" s="21" t="s">
        <v>1532</v>
      </c>
      <c r="E768" s="21" t="s">
        <v>47</v>
      </c>
      <c r="F768" s="21" t="s">
        <v>1405</v>
      </c>
      <c r="G768" s="21" t="s">
        <v>37</v>
      </c>
      <c r="H768" s="22">
        <v>2012</v>
      </c>
      <c r="I768" s="20">
        <v>5</v>
      </c>
      <c r="K768"/>
      <c r="L768"/>
      <c r="M768"/>
      <c r="N768"/>
      <c r="O768"/>
      <c r="P768"/>
      <c r="Q768"/>
    </row>
    <row r="769" spans="1:17" ht="15" customHeight="1" x14ac:dyDescent="0.25">
      <c r="A769" s="87">
        <f t="shared" si="15"/>
        <v>769</v>
      </c>
      <c r="B769" s="21" t="s">
        <v>1533</v>
      </c>
      <c r="D769" s="21" t="s">
        <v>1534</v>
      </c>
      <c r="E769" s="21" t="s">
        <v>116</v>
      </c>
      <c r="F769" s="21" t="s">
        <v>1405</v>
      </c>
      <c r="G769" s="21" t="s">
        <v>24</v>
      </c>
      <c r="H769" s="22">
        <v>2016</v>
      </c>
      <c r="I769" s="20">
        <v>10</v>
      </c>
      <c r="K769"/>
      <c r="L769"/>
      <c r="M769"/>
      <c r="N769"/>
      <c r="O769"/>
      <c r="P769"/>
      <c r="Q769"/>
    </row>
    <row r="770" spans="1:17" ht="15" customHeight="1" x14ac:dyDescent="0.25">
      <c r="A770" s="87">
        <f t="shared" si="15"/>
        <v>770</v>
      </c>
      <c r="B770" s="21" t="s">
        <v>1535</v>
      </c>
      <c r="D770" s="21" t="s">
        <v>1536</v>
      </c>
      <c r="E770" s="21" t="s">
        <v>471</v>
      </c>
      <c r="F770" s="21" t="s">
        <v>1405</v>
      </c>
      <c r="G770" s="21" t="s">
        <v>24</v>
      </c>
      <c r="H770" s="22">
        <v>2018</v>
      </c>
      <c r="I770" s="20">
        <v>5</v>
      </c>
      <c r="K770"/>
      <c r="L770"/>
      <c r="M770"/>
      <c r="N770"/>
      <c r="O770"/>
      <c r="P770"/>
      <c r="Q770"/>
    </row>
    <row r="771" spans="1:17" ht="15" customHeight="1" x14ac:dyDescent="0.25">
      <c r="A771" s="87">
        <f t="shared" si="15"/>
        <v>771</v>
      </c>
      <c r="B771" s="21" t="s">
        <v>1537</v>
      </c>
      <c r="D771" s="21" t="s">
        <v>1538</v>
      </c>
      <c r="E771" s="21" t="s">
        <v>471</v>
      </c>
      <c r="F771" s="21" t="s">
        <v>1405</v>
      </c>
      <c r="G771" s="21" t="s">
        <v>24</v>
      </c>
      <c r="H771" s="22">
        <v>2017</v>
      </c>
      <c r="I771" s="20">
        <v>5</v>
      </c>
      <c r="K771"/>
      <c r="L771"/>
      <c r="M771"/>
      <c r="N771"/>
      <c r="O771"/>
      <c r="P771"/>
      <c r="Q771"/>
    </row>
    <row r="772" spans="1:17" ht="15" customHeight="1" x14ac:dyDescent="0.25">
      <c r="A772" s="87">
        <f t="shared" si="15"/>
        <v>772</v>
      </c>
      <c r="B772" s="21" t="s">
        <v>1539</v>
      </c>
      <c r="D772" s="21" t="s">
        <v>1540</v>
      </c>
      <c r="E772" s="21" t="s">
        <v>471</v>
      </c>
      <c r="F772" s="21" t="s">
        <v>1405</v>
      </c>
      <c r="G772" s="21" t="s">
        <v>24</v>
      </c>
      <c r="H772" s="22">
        <v>2017</v>
      </c>
      <c r="I772" s="20">
        <v>5</v>
      </c>
      <c r="K772"/>
      <c r="L772"/>
      <c r="M772"/>
      <c r="N772"/>
      <c r="O772"/>
      <c r="P772"/>
      <c r="Q772"/>
    </row>
    <row r="773" spans="1:17" ht="15" customHeight="1" x14ac:dyDescent="0.25">
      <c r="A773" s="87">
        <f t="shared" si="15"/>
        <v>773</v>
      </c>
      <c r="B773" s="21" t="s">
        <v>1541</v>
      </c>
      <c r="D773" s="21" t="s">
        <v>1542</v>
      </c>
      <c r="E773" s="21" t="s">
        <v>885</v>
      </c>
      <c r="F773" s="21" t="s">
        <v>1405</v>
      </c>
      <c r="G773" s="21" t="s">
        <v>24</v>
      </c>
      <c r="H773" s="22">
        <v>2017</v>
      </c>
      <c r="I773" s="20">
        <v>10</v>
      </c>
      <c r="K773"/>
      <c r="L773"/>
      <c r="M773"/>
      <c r="N773"/>
      <c r="O773"/>
      <c r="P773"/>
      <c r="Q773"/>
    </row>
    <row r="774" spans="1:17" ht="15" customHeight="1" x14ac:dyDescent="0.25">
      <c r="A774" s="87">
        <f t="shared" ref="A774:A837" si="16">A773+1</f>
        <v>774</v>
      </c>
      <c r="B774" s="21" t="s">
        <v>1543</v>
      </c>
      <c r="D774" s="21" t="s">
        <v>1544</v>
      </c>
      <c r="E774" s="21" t="s">
        <v>116</v>
      </c>
      <c r="F774" s="21" t="s">
        <v>1405</v>
      </c>
      <c r="G774" s="21" t="s">
        <v>24</v>
      </c>
      <c r="H774" s="22">
        <v>2017</v>
      </c>
      <c r="I774" s="20">
        <v>10</v>
      </c>
      <c r="K774"/>
      <c r="L774"/>
      <c r="M774"/>
      <c r="N774"/>
      <c r="O774"/>
      <c r="P774"/>
      <c r="Q774"/>
    </row>
    <row r="775" spans="1:17" ht="15" customHeight="1" x14ac:dyDescent="0.25">
      <c r="A775" s="87">
        <f t="shared" si="16"/>
        <v>775</v>
      </c>
      <c r="B775" s="21" t="s">
        <v>1545</v>
      </c>
      <c r="D775" s="21" t="s">
        <v>1546</v>
      </c>
      <c r="E775" s="21" t="s">
        <v>116</v>
      </c>
      <c r="F775" s="21" t="s">
        <v>1405</v>
      </c>
      <c r="G775" s="21" t="s">
        <v>24</v>
      </c>
      <c r="H775" s="22">
        <v>2018</v>
      </c>
      <c r="I775" s="20">
        <v>5</v>
      </c>
      <c r="K775"/>
      <c r="L775"/>
      <c r="M775"/>
      <c r="N775"/>
      <c r="O775"/>
      <c r="P775"/>
      <c r="Q775"/>
    </row>
    <row r="776" spans="1:17" ht="15" customHeight="1" x14ac:dyDescent="0.25">
      <c r="A776" s="87">
        <f t="shared" si="16"/>
        <v>776</v>
      </c>
      <c r="B776" s="89" t="s">
        <v>1547</v>
      </c>
      <c r="D776" s="89"/>
      <c r="E776" s="89"/>
      <c r="F776" s="89"/>
      <c r="G776" s="89"/>
      <c r="H776" s="90"/>
      <c r="I776" s="91">
        <f>SUM(I689:I775)</f>
        <v>5354.0999999999995</v>
      </c>
      <c r="K776"/>
      <c r="L776"/>
      <c r="M776"/>
      <c r="N776"/>
      <c r="O776"/>
      <c r="P776"/>
      <c r="Q776"/>
    </row>
    <row r="777" spans="1:17" ht="15" customHeight="1" x14ac:dyDescent="0.25">
      <c r="A777" s="87">
        <f t="shared" si="16"/>
        <v>777</v>
      </c>
      <c r="B777" s="21" t="s">
        <v>1548</v>
      </c>
      <c r="D777" s="21" t="s">
        <v>1549</v>
      </c>
      <c r="E777" s="21" t="s">
        <v>1392</v>
      </c>
      <c r="I777" s="20">
        <v>68</v>
      </c>
      <c r="K777"/>
      <c r="L777"/>
      <c r="M777"/>
      <c r="N777"/>
      <c r="O777"/>
      <c r="P777"/>
      <c r="Q777"/>
    </row>
    <row r="778" spans="1:17" ht="15" customHeight="1" x14ac:dyDescent="0.25">
      <c r="A778" s="87">
        <f t="shared" si="16"/>
        <v>778</v>
      </c>
      <c r="B778" s="89"/>
      <c r="D778" s="89"/>
      <c r="E778" s="89"/>
      <c r="F778" s="89"/>
      <c r="G778" s="89"/>
      <c r="H778" s="90"/>
      <c r="I778" s="91"/>
      <c r="K778"/>
      <c r="L778"/>
      <c r="M778"/>
      <c r="N778"/>
      <c r="O778"/>
      <c r="P778"/>
      <c r="Q778"/>
    </row>
    <row r="779" spans="1:17" ht="15" customHeight="1" x14ac:dyDescent="0.25">
      <c r="A779" s="87">
        <f t="shared" si="16"/>
        <v>779</v>
      </c>
      <c r="B779" s="89" t="s">
        <v>1550</v>
      </c>
      <c r="D779" s="89"/>
      <c r="E779" s="89"/>
      <c r="F779" s="89"/>
      <c r="G779" s="89"/>
      <c r="H779" s="90"/>
      <c r="I779" s="91"/>
      <c r="K779"/>
      <c r="L779"/>
      <c r="M779"/>
      <c r="N779"/>
      <c r="O779"/>
      <c r="P779"/>
      <c r="Q779"/>
    </row>
    <row r="780" spans="1:17" ht="15" customHeight="1" x14ac:dyDescent="0.25">
      <c r="A780" s="87">
        <f t="shared" si="16"/>
        <v>780</v>
      </c>
      <c r="B780" s="21" t="s">
        <v>1551</v>
      </c>
      <c r="D780" s="21" t="s">
        <v>1552</v>
      </c>
      <c r="E780" s="21" t="s">
        <v>1059</v>
      </c>
      <c r="F780" s="21" t="s">
        <v>1553</v>
      </c>
      <c r="G780" s="21" t="s">
        <v>134</v>
      </c>
      <c r="H780" s="22">
        <v>2017</v>
      </c>
      <c r="I780" s="20">
        <v>30</v>
      </c>
      <c r="K780"/>
      <c r="L780"/>
      <c r="M780"/>
      <c r="N780"/>
      <c r="O780"/>
      <c r="P780"/>
      <c r="Q780"/>
    </row>
    <row r="781" spans="1:17" ht="15" customHeight="1" x14ac:dyDescent="0.25">
      <c r="A781" s="87">
        <f t="shared" si="16"/>
        <v>781</v>
      </c>
      <c r="B781" s="21" t="s">
        <v>1920</v>
      </c>
      <c r="D781" s="21" t="s">
        <v>1849</v>
      </c>
      <c r="E781" s="21" t="s">
        <v>1565</v>
      </c>
      <c r="F781" s="21" t="s">
        <v>1553</v>
      </c>
      <c r="G781" s="21" t="s">
        <v>30</v>
      </c>
      <c r="H781" s="22">
        <v>2020</v>
      </c>
      <c r="I781" s="20">
        <v>10</v>
      </c>
      <c r="K781"/>
      <c r="L781"/>
      <c r="M781"/>
      <c r="N781"/>
      <c r="O781"/>
      <c r="P781"/>
      <c r="Q781"/>
    </row>
    <row r="782" spans="1:17" ht="15" customHeight="1" x14ac:dyDescent="0.25">
      <c r="A782" s="87">
        <f t="shared" si="16"/>
        <v>782</v>
      </c>
      <c r="B782" s="21" t="s">
        <v>1921</v>
      </c>
      <c r="D782" s="21" t="s">
        <v>1850</v>
      </c>
      <c r="E782" s="21" t="s">
        <v>1565</v>
      </c>
      <c r="F782" s="21" t="s">
        <v>1553</v>
      </c>
      <c r="G782" s="21" t="s">
        <v>30</v>
      </c>
      <c r="H782" s="22">
        <v>2020</v>
      </c>
      <c r="I782" s="20">
        <v>10</v>
      </c>
      <c r="K782"/>
      <c r="L782"/>
      <c r="M782"/>
      <c r="N782"/>
      <c r="O782"/>
      <c r="P782"/>
      <c r="Q782"/>
    </row>
    <row r="783" spans="1:17" ht="15" customHeight="1" x14ac:dyDescent="0.25">
      <c r="A783" s="87">
        <f t="shared" si="16"/>
        <v>783</v>
      </c>
      <c r="B783" s="21" t="s">
        <v>1922</v>
      </c>
      <c r="D783" s="21" t="s">
        <v>1851</v>
      </c>
      <c r="E783" s="21" t="s">
        <v>1565</v>
      </c>
      <c r="F783" s="21" t="s">
        <v>1553</v>
      </c>
      <c r="G783" s="21" t="s">
        <v>30</v>
      </c>
      <c r="H783" s="22">
        <v>2020</v>
      </c>
      <c r="I783" s="20">
        <v>10</v>
      </c>
      <c r="K783"/>
      <c r="L783"/>
      <c r="M783"/>
      <c r="N783"/>
      <c r="O783"/>
      <c r="P783"/>
      <c r="Q783"/>
    </row>
    <row r="784" spans="1:17" ht="15" customHeight="1" x14ac:dyDescent="0.25">
      <c r="A784" s="87">
        <f t="shared" si="16"/>
        <v>784</v>
      </c>
      <c r="B784" s="21" t="s">
        <v>1923</v>
      </c>
      <c r="D784" s="21" t="s">
        <v>1852</v>
      </c>
      <c r="E784" s="21" t="s">
        <v>523</v>
      </c>
      <c r="F784" s="21" t="s">
        <v>1553</v>
      </c>
      <c r="G784" s="21" t="s">
        <v>79</v>
      </c>
      <c r="H784" s="22">
        <v>2021</v>
      </c>
      <c r="I784" s="20">
        <v>10</v>
      </c>
      <c r="K784"/>
      <c r="L784"/>
      <c r="M784"/>
      <c r="N784"/>
      <c r="O784"/>
      <c r="P784"/>
      <c r="Q784"/>
    </row>
    <row r="785" spans="1:17" ht="15" customHeight="1" x14ac:dyDescent="0.25">
      <c r="A785" s="87">
        <f t="shared" si="16"/>
        <v>785</v>
      </c>
      <c r="B785" s="21" t="s">
        <v>1924</v>
      </c>
      <c r="D785" s="21" t="s">
        <v>1853</v>
      </c>
      <c r="E785" s="21" t="s">
        <v>523</v>
      </c>
      <c r="F785" s="21" t="s">
        <v>1553</v>
      </c>
      <c r="G785" s="21" t="s">
        <v>79</v>
      </c>
      <c r="H785" s="22">
        <v>2020</v>
      </c>
      <c r="I785" s="20">
        <v>10</v>
      </c>
      <c r="K785"/>
      <c r="L785"/>
      <c r="M785"/>
      <c r="N785"/>
      <c r="O785"/>
      <c r="P785"/>
      <c r="Q785"/>
    </row>
    <row r="786" spans="1:17" ht="15" customHeight="1" x14ac:dyDescent="0.25">
      <c r="A786" s="87">
        <f t="shared" si="16"/>
        <v>786</v>
      </c>
      <c r="B786" s="21" t="s">
        <v>1925</v>
      </c>
      <c r="D786" s="21" t="s">
        <v>1854</v>
      </c>
      <c r="E786" s="21" t="s">
        <v>523</v>
      </c>
      <c r="F786" s="21" t="s">
        <v>1553</v>
      </c>
      <c r="G786" s="21" t="s">
        <v>79</v>
      </c>
      <c r="H786" s="22">
        <v>2020</v>
      </c>
      <c r="I786" s="20">
        <v>10</v>
      </c>
      <c r="K786"/>
      <c r="L786"/>
      <c r="M786"/>
      <c r="N786"/>
      <c r="O786"/>
      <c r="P786"/>
      <c r="Q786"/>
    </row>
    <row r="787" spans="1:17" ht="15" customHeight="1" x14ac:dyDescent="0.25">
      <c r="A787" s="87">
        <f t="shared" si="16"/>
        <v>787</v>
      </c>
      <c r="B787" s="21" t="s">
        <v>1927</v>
      </c>
      <c r="D787" s="21" t="s">
        <v>1856</v>
      </c>
      <c r="E787" s="21" t="s">
        <v>1565</v>
      </c>
      <c r="F787" s="21" t="s">
        <v>1553</v>
      </c>
      <c r="G787" s="21" t="s">
        <v>30</v>
      </c>
      <c r="H787" s="22">
        <v>2021</v>
      </c>
      <c r="I787" s="20">
        <v>10</v>
      </c>
      <c r="K787"/>
      <c r="L787"/>
      <c r="M787"/>
      <c r="N787"/>
      <c r="O787"/>
      <c r="P787"/>
      <c r="Q787"/>
    </row>
    <row r="788" spans="1:17" ht="15" customHeight="1" x14ac:dyDescent="0.25">
      <c r="A788" s="87">
        <f t="shared" si="16"/>
        <v>788</v>
      </c>
      <c r="B788" s="21" t="s">
        <v>1913</v>
      </c>
      <c r="D788" s="21" t="s">
        <v>1855</v>
      </c>
      <c r="E788" s="21" t="s">
        <v>237</v>
      </c>
      <c r="F788" s="21" t="s">
        <v>1553</v>
      </c>
      <c r="G788" s="21" t="s">
        <v>134</v>
      </c>
      <c r="H788" s="22">
        <v>2020</v>
      </c>
      <c r="I788" s="20">
        <v>10</v>
      </c>
      <c r="K788"/>
      <c r="L788"/>
      <c r="M788"/>
      <c r="N788"/>
      <c r="O788"/>
      <c r="P788"/>
      <c r="Q788"/>
    </row>
    <row r="789" spans="1:17" ht="15" customHeight="1" x14ac:dyDescent="0.25">
      <c r="A789" s="87">
        <f t="shared" si="16"/>
        <v>789</v>
      </c>
      <c r="B789" s="21" t="s">
        <v>1554</v>
      </c>
      <c r="D789" s="21" t="s">
        <v>1555</v>
      </c>
      <c r="E789" s="21" t="s">
        <v>1215</v>
      </c>
      <c r="F789" s="21" t="s">
        <v>1553</v>
      </c>
      <c r="G789" s="21" t="s">
        <v>134</v>
      </c>
      <c r="H789" s="22">
        <v>2019</v>
      </c>
      <c r="I789" s="20">
        <v>9.9</v>
      </c>
      <c r="K789"/>
      <c r="L789"/>
      <c r="M789"/>
      <c r="N789"/>
      <c r="O789"/>
      <c r="P789"/>
      <c r="Q789"/>
    </row>
    <row r="790" spans="1:17" ht="15" customHeight="1" x14ac:dyDescent="0.25">
      <c r="A790" s="87">
        <f t="shared" si="16"/>
        <v>790</v>
      </c>
      <c r="B790" s="21" t="s">
        <v>1928</v>
      </c>
      <c r="D790" s="21" t="s">
        <v>1857</v>
      </c>
      <c r="E790" s="21" t="s">
        <v>47</v>
      </c>
      <c r="F790" s="21" t="s">
        <v>1553</v>
      </c>
      <c r="G790" s="21" t="s">
        <v>37</v>
      </c>
      <c r="H790" s="22">
        <v>2020</v>
      </c>
      <c r="I790" s="20">
        <v>10</v>
      </c>
      <c r="K790"/>
      <c r="L790"/>
      <c r="M790"/>
      <c r="N790"/>
      <c r="O790"/>
      <c r="P790"/>
      <c r="Q790"/>
    </row>
    <row r="791" spans="1:17" ht="15" customHeight="1" x14ac:dyDescent="0.25">
      <c r="A791" s="87">
        <f t="shared" si="16"/>
        <v>791</v>
      </c>
      <c r="B791" s="21" t="s">
        <v>1838</v>
      </c>
      <c r="D791" s="21" t="s">
        <v>2274</v>
      </c>
      <c r="E791" s="21" t="s">
        <v>1426</v>
      </c>
      <c r="F791" s="21" t="s">
        <v>1553</v>
      </c>
      <c r="G791" s="21" t="s">
        <v>134</v>
      </c>
      <c r="H791" s="22">
        <v>2021</v>
      </c>
      <c r="I791" s="20">
        <v>40.299999999999997</v>
      </c>
      <c r="K791"/>
      <c r="L791"/>
      <c r="M791"/>
      <c r="N791"/>
      <c r="O791"/>
      <c r="P791"/>
      <c r="Q791"/>
    </row>
    <row r="792" spans="1:17" ht="15" customHeight="1" x14ac:dyDescent="0.25">
      <c r="A792" s="87">
        <f t="shared" si="16"/>
        <v>792</v>
      </c>
      <c r="B792" s="21" t="s">
        <v>1914</v>
      </c>
      <c r="D792" s="21" t="s">
        <v>1556</v>
      </c>
      <c r="E792" s="21" t="s">
        <v>1468</v>
      </c>
      <c r="F792" s="21" t="s">
        <v>1553</v>
      </c>
      <c r="G792" s="21" t="s">
        <v>134</v>
      </c>
      <c r="H792" s="22">
        <v>2020</v>
      </c>
      <c r="I792" s="20">
        <v>9.9</v>
      </c>
      <c r="K792"/>
      <c r="L792"/>
      <c r="M792"/>
      <c r="N792"/>
      <c r="O792"/>
      <c r="P792"/>
      <c r="Q792"/>
    </row>
    <row r="793" spans="1:17" ht="15" customHeight="1" x14ac:dyDescent="0.25">
      <c r="A793" s="87">
        <f t="shared" si="16"/>
        <v>793</v>
      </c>
      <c r="B793" s="21" t="s">
        <v>1929</v>
      </c>
      <c r="D793" s="21" t="s">
        <v>1858</v>
      </c>
      <c r="E793" s="21" t="s">
        <v>1468</v>
      </c>
      <c r="F793" s="21" t="s">
        <v>1553</v>
      </c>
      <c r="G793" s="21" t="s">
        <v>134</v>
      </c>
      <c r="H793" s="22">
        <v>2021</v>
      </c>
      <c r="I793" s="20">
        <v>9.9</v>
      </c>
      <c r="K793"/>
      <c r="L793"/>
      <c r="M793"/>
      <c r="N793"/>
      <c r="O793"/>
      <c r="P793"/>
      <c r="Q793"/>
    </row>
    <row r="794" spans="1:17" ht="15" customHeight="1" x14ac:dyDescent="0.25">
      <c r="A794" s="87">
        <f t="shared" si="16"/>
        <v>794</v>
      </c>
      <c r="B794" s="21" t="s">
        <v>2275</v>
      </c>
      <c r="D794" s="21" t="s">
        <v>2276</v>
      </c>
      <c r="E794" s="21" t="s">
        <v>1565</v>
      </c>
      <c r="F794" s="21" t="s">
        <v>1553</v>
      </c>
      <c r="G794" s="21" t="s">
        <v>30</v>
      </c>
      <c r="H794" s="22">
        <v>2021</v>
      </c>
      <c r="I794" s="20">
        <v>100</v>
      </c>
      <c r="K794"/>
      <c r="L794"/>
      <c r="M794"/>
      <c r="N794"/>
      <c r="O794"/>
      <c r="P794"/>
      <c r="Q794"/>
    </row>
    <row r="795" spans="1:17" ht="15" customHeight="1" x14ac:dyDescent="0.25">
      <c r="A795" s="87">
        <f t="shared" si="16"/>
        <v>795</v>
      </c>
      <c r="B795" s="21" t="s">
        <v>1930</v>
      </c>
      <c r="D795" s="21" t="s">
        <v>1859</v>
      </c>
      <c r="E795" s="21" t="s">
        <v>1468</v>
      </c>
      <c r="F795" s="21" t="s">
        <v>1553</v>
      </c>
      <c r="G795" s="21" t="s">
        <v>134</v>
      </c>
      <c r="H795" s="22">
        <v>2021</v>
      </c>
      <c r="I795" s="20">
        <v>2</v>
      </c>
      <c r="K795"/>
      <c r="L795"/>
      <c r="M795"/>
      <c r="N795"/>
      <c r="O795"/>
      <c r="P795"/>
      <c r="Q795"/>
    </row>
    <row r="796" spans="1:17" ht="15" customHeight="1" x14ac:dyDescent="0.25">
      <c r="A796" s="87">
        <f t="shared" si="16"/>
        <v>796</v>
      </c>
      <c r="B796" s="21" t="s">
        <v>1557</v>
      </c>
      <c r="D796" s="21" t="s">
        <v>1558</v>
      </c>
      <c r="E796" s="21" t="s">
        <v>1120</v>
      </c>
      <c r="F796" s="21" t="s">
        <v>1553</v>
      </c>
      <c r="G796" s="21" t="s">
        <v>134</v>
      </c>
      <c r="H796" s="22">
        <v>2018</v>
      </c>
      <c r="I796" s="20">
        <v>9.9</v>
      </c>
      <c r="K796"/>
      <c r="L796"/>
      <c r="M796"/>
      <c r="N796"/>
      <c r="O796"/>
      <c r="P796"/>
      <c r="Q796"/>
    </row>
    <row r="797" spans="1:17" ht="15" customHeight="1" x14ac:dyDescent="0.25">
      <c r="A797" s="87">
        <f t="shared" si="16"/>
        <v>797</v>
      </c>
      <c r="B797" s="21" t="s">
        <v>1931</v>
      </c>
      <c r="D797" s="21" t="s">
        <v>1860</v>
      </c>
      <c r="E797" s="21" t="s">
        <v>1861</v>
      </c>
      <c r="F797" s="21" t="s">
        <v>1553</v>
      </c>
      <c r="G797" s="21" t="s">
        <v>37</v>
      </c>
      <c r="H797" s="22">
        <v>2020</v>
      </c>
      <c r="I797" s="20">
        <v>2.2999999999999998</v>
      </c>
      <c r="K797"/>
      <c r="L797"/>
      <c r="M797"/>
      <c r="N797"/>
      <c r="O797"/>
      <c r="P797"/>
      <c r="Q797"/>
    </row>
    <row r="798" spans="1:17" ht="15" customHeight="1" x14ac:dyDescent="0.25">
      <c r="A798" s="87">
        <f t="shared" si="16"/>
        <v>798</v>
      </c>
      <c r="B798" s="21" t="s">
        <v>1559</v>
      </c>
      <c r="D798" s="21" t="s">
        <v>1560</v>
      </c>
      <c r="E798" s="21" t="s">
        <v>1261</v>
      </c>
      <c r="F798" s="21" t="s">
        <v>1553</v>
      </c>
      <c r="G798" s="21" t="s">
        <v>134</v>
      </c>
      <c r="H798" s="22">
        <v>2013</v>
      </c>
      <c r="I798" s="20">
        <v>33.700000000000003</v>
      </c>
      <c r="K798"/>
      <c r="L798"/>
      <c r="M798"/>
      <c r="N798"/>
      <c r="O798"/>
      <c r="P798"/>
      <c r="Q798"/>
    </row>
    <row r="799" spans="1:17" ht="15" customHeight="1" x14ac:dyDescent="0.25">
      <c r="A799" s="87">
        <f t="shared" si="16"/>
        <v>799</v>
      </c>
      <c r="B799" s="21" t="s">
        <v>1561</v>
      </c>
      <c r="D799" s="21" t="s">
        <v>1562</v>
      </c>
      <c r="E799" s="21" t="s">
        <v>47</v>
      </c>
      <c r="F799" s="21" t="s">
        <v>1553</v>
      </c>
      <c r="G799" s="21" t="s">
        <v>37</v>
      </c>
      <c r="H799" s="22">
        <v>2016</v>
      </c>
      <c r="I799" s="20">
        <v>1</v>
      </c>
      <c r="K799"/>
      <c r="L799"/>
      <c r="M799"/>
      <c r="N799"/>
      <c r="O799"/>
      <c r="P799"/>
      <c r="Q799"/>
    </row>
    <row r="800" spans="1:17" ht="15" customHeight="1" x14ac:dyDescent="0.25">
      <c r="A800" s="87">
        <f t="shared" si="16"/>
        <v>800</v>
      </c>
      <c r="B800" s="21" t="s">
        <v>1915</v>
      </c>
      <c r="D800" s="21" t="s">
        <v>1563</v>
      </c>
      <c r="E800" s="21" t="s">
        <v>141</v>
      </c>
      <c r="F800" s="21" t="s">
        <v>1553</v>
      </c>
      <c r="G800" s="21" t="s">
        <v>30</v>
      </c>
      <c r="H800" s="22">
        <v>2020</v>
      </c>
      <c r="I800" s="20">
        <v>9.9</v>
      </c>
      <c r="K800"/>
      <c r="L800"/>
      <c r="M800"/>
      <c r="N800"/>
      <c r="O800"/>
      <c r="P800"/>
      <c r="Q800"/>
    </row>
    <row r="801" spans="1:17" ht="15" customHeight="1" x14ac:dyDescent="0.25">
      <c r="A801" s="87">
        <f t="shared" si="16"/>
        <v>801</v>
      </c>
      <c r="B801" s="21" t="s">
        <v>1916</v>
      </c>
      <c r="D801" s="21" t="s">
        <v>1564</v>
      </c>
      <c r="E801" s="21" t="s">
        <v>1565</v>
      </c>
      <c r="F801" s="21" t="s">
        <v>1553</v>
      </c>
      <c r="G801" s="21" t="s">
        <v>30</v>
      </c>
      <c r="H801" s="22">
        <v>2020</v>
      </c>
      <c r="I801" s="20">
        <v>9.9</v>
      </c>
      <c r="K801"/>
      <c r="L801"/>
      <c r="M801"/>
      <c r="N801"/>
      <c r="O801"/>
      <c r="P801"/>
      <c r="Q801"/>
    </row>
    <row r="802" spans="1:17" ht="15" customHeight="1" x14ac:dyDescent="0.25">
      <c r="A802" s="87">
        <f t="shared" si="16"/>
        <v>802</v>
      </c>
      <c r="B802" s="21" t="s">
        <v>1566</v>
      </c>
      <c r="D802" s="21" t="s">
        <v>1567</v>
      </c>
      <c r="E802" s="21" t="s">
        <v>1101</v>
      </c>
      <c r="F802" s="21" t="s">
        <v>1553</v>
      </c>
      <c r="G802" s="21" t="s">
        <v>134</v>
      </c>
      <c r="H802" s="22">
        <v>2018</v>
      </c>
      <c r="I802" s="20">
        <v>9.9</v>
      </c>
      <c r="K802"/>
      <c r="L802"/>
      <c r="M802"/>
      <c r="N802"/>
      <c r="O802"/>
      <c r="P802"/>
      <c r="Q802"/>
    </row>
    <row r="803" spans="1:17" ht="15" customHeight="1" x14ac:dyDescent="0.25">
      <c r="A803" s="87">
        <f t="shared" si="16"/>
        <v>803</v>
      </c>
      <c r="B803" s="21" t="s">
        <v>1917</v>
      </c>
      <c r="D803" s="21" t="s">
        <v>1568</v>
      </c>
      <c r="E803" s="21" t="s">
        <v>1569</v>
      </c>
      <c r="F803" s="21" t="s">
        <v>1553</v>
      </c>
      <c r="G803" s="21" t="s">
        <v>37</v>
      </c>
      <c r="H803" s="22">
        <v>2020</v>
      </c>
      <c r="I803" s="20">
        <v>9.9</v>
      </c>
      <c r="K803"/>
      <c r="L803"/>
      <c r="M803"/>
      <c r="N803"/>
      <c r="O803"/>
      <c r="P803"/>
      <c r="Q803"/>
    </row>
    <row r="804" spans="1:17" s="87" customFormat="1" ht="15" customHeight="1" x14ac:dyDescent="0.25">
      <c r="A804" s="87">
        <f t="shared" si="16"/>
        <v>804</v>
      </c>
      <c r="B804" s="21" t="s">
        <v>2157</v>
      </c>
      <c r="C804" s="21"/>
      <c r="D804" s="21" t="s">
        <v>2158</v>
      </c>
      <c r="E804" s="21" t="s">
        <v>1101</v>
      </c>
      <c r="F804" s="21" t="s">
        <v>1553</v>
      </c>
      <c r="G804" s="21" t="s">
        <v>134</v>
      </c>
      <c r="H804" s="22">
        <v>2021</v>
      </c>
      <c r="I804" s="20">
        <v>9.9</v>
      </c>
      <c r="J804"/>
      <c r="K804" s="3"/>
      <c r="L804" s="3"/>
      <c r="M804" s="3"/>
      <c r="N804" s="3"/>
      <c r="O804" s="3"/>
      <c r="P804" s="3"/>
      <c r="Q804" s="3"/>
    </row>
    <row r="805" spans="1:17" ht="15" customHeight="1" x14ac:dyDescent="0.25">
      <c r="A805" s="87">
        <f t="shared" si="16"/>
        <v>805</v>
      </c>
      <c r="B805" s="21" t="s">
        <v>1932</v>
      </c>
      <c r="D805" s="21" t="s">
        <v>1862</v>
      </c>
      <c r="E805" s="21" t="s">
        <v>512</v>
      </c>
      <c r="F805" s="21" t="s">
        <v>1553</v>
      </c>
      <c r="G805" s="21" t="s">
        <v>134</v>
      </c>
      <c r="H805" s="22">
        <v>2021</v>
      </c>
      <c r="I805" s="20">
        <v>9.9</v>
      </c>
      <c r="K805"/>
      <c r="L805"/>
      <c r="M805"/>
      <c r="N805"/>
      <c r="O805"/>
      <c r="P805"/>
      <c r="Q805"/>
    </row>
    <row r="806" spans="1:17" ht="15" customHeight="1" x14ac:dyDescent="0.25">
      <c r="A806" s="87">
        <f t="shared" si="16"/>
        <v>806</v>
      </c>
      <c r="B806" s="21" t="s">
        <v>1919</v>
      </c>
      <c r="D806" s="21" t="s">
        <v>1938</v>
      </c>
      <c r="E806" s="21" t="s">
        <v>1575</v>
      </c>
      <c r="F806" s="21" t="s">
        <v>1553</v>
      </c>
      <c r="G806" s="21" t="s">
        <v>134</v>
      </c>
      <c r="H806" s="22">
        <v>2017</v>
      </c>
      <c r="I806" s="20">
        <v>2</v>
      </c>
      <c r="K806"/>
      <c r="L806"/>
      <c r="M806"/>
      <c r="N806"/>
      <c r="O806"/>
      <c r="P806"/>
      <c r="Q806"/>
    </row>
    <row r="807" spans="1:17" ht="15" customHeight="1" x14ac:dyDescent="0.25">
      <c r="A807" s="87">
        <f t="shared" si="16"/>
        <v>807</v>
      </c>
      <c r="B807" s="21" t="s">
        <v>1983</v>
      </c>
      <c r="D807" s="21" t="s">
        <v>1984</v>
      </c>
      <c r="E807" s="21" t="s">
        <v>1127</v>
      </c>
      <c r="F807" s="21" t="s">
        <v>1553</v>
      </c>
      <c r="G807" s="21" t="s">
        <v>134</v>
      </c>
      <c r="H807" s="22">
        <v>2021</v>
      </c>
      <c r="I807" s="20">
        <v>7.5</v>
      </c>
      <c r="K807"/>
      <c r="L807"/>
      <c r="M807"/>
      <c r="N807"/>
      <c r="O807"/>
      <c r="P807"/>
      <c r="Q807"/>
    </row>
    <row r="808" spans="1:17" s="87" customFormat="1" ht="15" customHeight="1" x14ac:dyDescent="0.25">
      <c r="A808" s="87">
        <f t="shared" si="16"/>
        <v>808</v>
      </c>
      <c r="B808" s="21" t="s">
        <v>2163</v>
      </c>
      <c r="C808" s="21"/>
      <c r="D808" s="21" t="s">
        <v>2164</v>
      </c>
      <c r="E808" s="21" t="s">
        <v>237</v>
      </c>
      <c r="F808" s="21" t="s">
        <v>1553</v>
      </c>
      <c r="G808" s="21" t="s">
        <v>134</v>
      </c>
      <c r="H808" s="22">
        <v>2021</v>
      </c>
      <c r="I808" s="20">
        <v>9.9</v>
      </c>
      <c r="J808"/>
      <c r="K808" s="3"/>
      <c r="L808" s="3"/>
      <c r="M808" s="3"/>
      <c r="N808" s="3"/>
      <c r="O808" s="3"/>
      <c r="P808" s="3"/>
      <c r="Q808" s="3"/>
    </row>
    <row r="809" spans="1:17" ht="15" customHeight="1" x14ac:dyDescent="0.25">
      <c r="A809" s="87">
        <f t="shared" si="16"/>
        <v>809</v>
      </c>
      <c r="B809" s="21" t="s">
        <v>1918</v>
      </c>
      <c r="D809" s="21" t="s">
        <v>1570</v>
      </c>
      <c r="E809" s="21" t="s">
        <v>1468</v>
      </c>
      <c r="F809" s="21" t="s">
        <v>1553</v>
      </c>
      <c r="G809" s="21" t="s">
        <v>134</v>
      </c>
      <c r="H809" s="22">
        <v>2020</v>
      </c>
      <c r="I809" s="20">
        <v>9.9</v>
      </c>
      <c r="K809"/>
      <c r="L809"/>
      <c r="M809"/>
      <c r="N809"/>
      <c r="O809"/>
      <c r="P809"/>
      <c r="Q809"/>
    </row>
    <row r="810" spans="1:17" ht="15" customHeight="1" x14ac:dyDescent="0.25">
      <c r="A810" s="87">
        <f t="shared" si="16"/>
        <v>810</v>
      </c>
      <c r="B810" s="21" t="s">
        <v>1571</v>
      </c>
      <c r="D810" s="21" t="s">
        <v>1572</v>
      </c>
      <c r="E810" s="21" t="s">
        <v>195</v>
      </c>
      <c r="F810" s="21" t="s">
        <v>1553</v>
      </c>
      <c r="G810" s="21" t="s">
        <v>37</v>
      </c>
      <c r="H810" s="22">
        <v>2017</v>
      </c>
      <c r="I810" s="20">
        <v>1.5</v>
      </c>
      <c r="K810"/>
      <c r="L810"/>
      <c r="M810"/>
      <c r="N810"/>
      <c r="O810"/>
      <c r="P810"/>
      <c r="Q810"/>
    </row>
    <row r="811" spans="1:17" ht="15" customHeight="1" x14ac:dyDescent="0.25">
      <c r="A811" s="87">
        <f t="shared" si="16"/>
        <v>811</v>
      </c>
      <c r="B811" s="21" t="s">
        <v>1573</v>
      </c>
      <c r="D811" s="21" t="s">
        <v>1574</v>
      </c>
      <c r="E811" s="21" t="s">
        <v>195</v>
      </c>
      <c r="F811" s="21" t="s">
        <v>1553</v>
      </c>
      <c r="G811" s="21" t="s">
        <v>37</v>
      </c>
      <c r="H811" s="22">
        <v>2018</v>
      </c>
      <c r="I811" s="20">
        <v>1.5</v>
      </c>
      <c r="K811"/>
      <c r="L811"/>
      <c r="M811"/>
      <c r="N811"/>
      <c r="O811"/>
      <c r="P811"/>
      <c r="Q811"/>
    </row>
    <row r="812" spans="1:17" ht="15" customHeight="1" x14ac:dyDescent="0.25">
      <c r="A812" s="87">
        <f t="shared" si="16"/>
        <v>812</v>
      </c>
      <c r="B812" s="21" t="s">
        <v>1576</v>
      </c>
      <c r="D812" s="21" t="s">
        <v>1577</v>
      </c>
      <c r="E812" s="21" t="s">
        <v>195</v>
      </c>
      <c r="F812" s="21" t="s">
        <v>1553</v>
      </c>
      <c r="G812" s="21" t="s">
        <v>37</v>
      </c>
      <c r="H812" s="22">
        <v>2015</v>
      </c>
      <c r="I812" s="20">
        <v>2</v>
      </c>
      <c r="K812"/>
      <c r="L812"/>
      <c r="M812"/>
      <c r="N812"/>
      <c r="O812"/>
      <c r="P812"/>
      <c r="Q812"/>
    </row>
    <row r="813" spans="1:17" ht="15" customHeight="1" x14ac:dyDescent="0.25">
      <c r="A813" s="87">
        <f t="shared" si="16"/>
        <v>813</v>
      </c>
      <c r="B813" s="89" t="s">
        <v>1578</v>
      </c>
      <c r="D813" s="89"/>
      <c r="E813" s="89"/>
      <c r="F813" s="89"/>
      <c r="G813" s="89"/>
      <c r="H813" s="90"/>
      <c r="I813" s="91">
        <f t="shared" ref="I813" si="17">SUM(I780:I812)</f>
        <v>432.5999999999998</v>
      </c>
      <c r="K813"/>
      <c r="L813"/>
      <c r="M813"/>
      <c r="N813"/>
      <c r="O813"/>
      <c r="P813"/>
      <c r="Q813"/>
    </row>
    <row r="814" spans="1:17" ht="15" customHeight="1" x14ac:dyDescent="0.25">
      <c r="A814" s="87">
        <f t="shared" si="16"/>
        <v>814</v>
      </c>
      <c r="B814" s="21" t="s">
        <v>1579</v>
      </c>
      <c r="D814" s="21" t="s">
        <v>1580</v>
      </c>
      <c r="E814" s="21" t="s">
        <v>1392</v>
      </c>
      <c r="I814" s="20">
        <v>0</v>
      </c>
      <c r="K814"/>
      <c r="L814"/>
      <c r="M814"/>
      <c r="N814"/>
      <c r="O814"/>
      <c r="P814"/>
      <c r="Q814"/>
    </row>
    <row r="815" spans="1:17" ht="15" customHeight="1" x14ac:dyDescent="0.25">
      <c r="A815" s="87">
        <f t="shared" si="16"/>
        <v>815</v>
      </c>
      <c r="B815" s="89"/>
      <c r="D815" s="89"/>
      <c r="E815" s="89"/>
      <c r="F815" s="89"/>
      <c r="G815" s="89"/>
      <c r="H815" s="90"/>
      <c r="I815" s="91"/>
      <c r="K815"/>
      <c r="L815"/>
      <c r="M815"/>
      <c r="N815"/>
      <c r="O815"/>
      <c r="P815"/>
      <c r="Q815"/>
    </row>
    <row r="816" spans="1:17" ht="15" customHeight="1" x14ac:dyDescent="0.25">
      <c r="A816" s="87">
        <f t="shared" si="16"/>
        <v>816</v>
      </c>
      <c r="B816" s="21" t="s">
        <v>1581</v>
      </c>
      <c r="D816" s="21" t="s">
        <v>1582</v>
      </c>
      <c r="F816" s="21" t="s">
        <v>907</v>
      </c>
      <c r="I816" s="20">
        <v>0</v>
      </c>
      <c r="K816"/>
      <c r="L816"/>
      <c r="M816"/>
      <c r="N816"/>
      <c r="O816"/>
      <c r="P816"/>
      <c r="Q816"/>
    </row>
    <row r="817" spans="1:17" ht="15" customHeight="1" x14ac:dyDescent="0.25">
      <c r="A817" s="87">
        <f t="shared" si="16"/>
        <v>817</v>
      </c>
      <c r="B817" s="89"/>
      <c r="D817" s="89"/>
      <c r="E817" s="89"/>
      <c r="F817" s="89"/>
      <c r="G817" s="89"/>
      <c r="H817" s="90"/>
      <c r="I817" s="91"/>
      <c r="K817"/>
      <c r="L817"/>
      <c r="M817"/>
      <c r="N817"/>
      <c r="O817"/>
      <c r="P817"/>
      <c r="Q817"/>
    </row>
    <row r="818" spans="1:17" ht="15" customHeight="1" x14ac:dyDescent="0.25">
      <c r="A818" s="87">
        <f t="shared" si="16"/>
        <v>818</v>
      </c>
      <c r="B818" s="21" t="s">
        <v>5</v>
      </c>
      <c r="D818" s="21" t="s">
        <v>1583</v>
      </c>
      <c r="I818" s="20">
        <v>0</v>
      </c>
      <c r="K818"/>
      <c r="L818"/>
      <c r="M818"/>
      <c r="N818"/>
      <c r="O818"/>
      <c r="P818"/>
      <c r="Q818"/>
    </row>
    <row r="819" spans="1:17" ht="15" customHeight="1" x14ac:dyDescent="0.25">
      <c r="A819" s="87">
        <f t="shared" si="16"/>
        <v>819</v>
      </c>
      <c r="B819" s="89"/>
      <c r="D819" s="89"/>
      <c r="E819" s="89"/>
      <c r="F819" s="89"/>
      <c r="G819" s="89"/>
      <c r="H819" s="90"/>
      <c r="I819" s="91"/>
      <c r="K819"/>
      <c r="L819"/>
      <c r="M819"/>
      <c r="N819"/>
      <c r="O819"/>
      <c r="P819"/>
      <c r="Q819"/>
    </row>
    <row r="820" spans="1:17" ht="15" customHeight="1" x14ac:dyDescent="0.25">
      <c r="A820" s="87">
        <f t="shared" si="16"/>
        <v>820</v>
      </c>
      <c r="B820" s="89" t="s">
        <v>1584</v>
      </c>
      <c r="D820" s="89"/>
      <c r="E820" s="89"/>
      <c r="F820" s="89"/>
      <c r="G820" s="89"/>
      <c r="H820" s="90"/>
      <c r="I820" s="91"/>
      <c r="K820"/>
      <c r="L820"/>
      <c r="M820"/>
      <c r="N820"/>
      <c r="O820"/>
      <c r="P820"/>
      <c r="Q820"/>
    </row>
    <row r="821" spans="1:17" ht="15" customHeight="1" x14ac:dyDescent="0.25">
      <c r="A821" s="87">
        <f t="shared" si="16"/>
        <v>821</v>
      </c>
      <c r="B821" s="21" t="s">
        <v>2277</v>
      </c>
      <c r="D821" s="21" t="s">
        <v>1585</v>
      </c>
      <c r="E821" s="21" t="s">
        <v>885</v>
      </c>
      <c r="F821" s="21" t="s">
        <v>1586</v>
      </c>
      <c r="G821" s="21" t="s">
        <v>24</v>
      </c>
      <c r="I821" s="20">
        <v>600</v>
      </c>
      <c r="K821"/>
      <c r="L821"/>
      <c r="M821"/>
      <c r="N821"/>
      <c r="O821"/>
      <c r="P821"/>
      <c r="Q821"/>
    </row>
    <row r="822" spans="1:17" ht="15" customHeight="1" x14ac:dyDescent="0.25">
      <c r="A822" s="87">
        <f t="shared" si="16"/>
        <v>822</v>
      </c>
      <c r="B822" s="21" t="s">
        <v>1587</v>
      </c>
      <c r="D822" s="21" t="s">
        <v>1588</v>
      </c>
      <c r="E822" s="21" t="s">
        <v>1059</v>
      </c>
      <c r="F822" s="21" t="s">
        <v>1586</v>
      </c>
      <c r="G822" s="21" t="s">
        <v>134</v>
      </c>
      <c r="I822" s="20">
        <v>220</v>
      </c>
      <c r="K822"/>
      <c r="L822"/>
      <c r="M822"/>
      <c r="N822"/>
      <c r="O822"/>
      <c r="P822"/>
      <c r="Q822"/>
    </row>
    <row r="823" spans="1:17" ht="15" customHeight="1" x14ac:dyDescent="0.25">
      <c r="A823" s="87">
        <f t="shared" si="16"/>
        <v>823</v>
      </c>
      <c r="B823" s="21" t="s">
        <v>1589</v>
      </c>
      <c r="D823" s="21" t="s">
        <v>1590</v>
      </c>
      <c r="E823" s="21" t="s">
        <v>393</v>
      </c>
      <c r="F823" s="21" t="s">
        <v>1586</v>
      </c>
      <c r="G823" s="21" t="s">
        <v>37</v>
      </c>
      <c r="I823" s="20">
        <v>100</v>
      </c>
      <c r="K823"/>
      <c r="L823"/>
      <c r="M823"/>
      <c r="N823"/>
      <c r="O823"/>
      <c r="P823"/>
      <c r="Q823"/>
    </row>
    <row r="824" spans="1:17" ht="15" customHeight="1" x14ac:dyDescent="0.25">
      <c r="A824" s="87">
        <f t="shared" si="16"/>
        <v>824</v>
      </c>
      <c r="B824" s="21" t="s">
        <v>1591</v>
      </c>
      <c r="D824" s="21" t="s">
        <v>1592</v>
      </c>
      <c r="E824" s="21" t="s">
        <v>350</v>
      </c>
      <c r="F824" s="21" t="s">
        <v>1586</v>
      </c>
      <c r="G824" s="21" t="s">
        <v>37</v>
      </c>
      <c r="I824" s="20">
        <v>300</v>
      </c>
      <c r="K824"/>
      <c r="L824"/>
      <c r="M824"/>
      <c r="N824"/>
      <c r="O824"/>
      <c r="P824"/>
      <c r="Q824"/>
    </row>
    <row r="825" spans="1:17" ht="15" customHeight="1" x14ac:dyDescent="0.25">
      <c r="A825" s="87">
        <f t="shared" si="16"/>
        <v>825</v>
      </c>
      <c r="B825" s="89" t="s">
        <v>1593</v>
      </c>
      <c r="D825" s="89"/>
      <c r="E825" s="89"/>
      <c r="F825" s="89"/>
      <c r="G825" s="89"/>
      <c r="H825" s="90"/>
      <c r="I825" s="91">
        <f t="shared" ref="I825" si="18">SUM(I821:I824)</f>
        <v>1220</v>
      </c>
      <c r="K825"/>
      <c r="L825"/>
      <c r="M825"/>
      <c r="N825"/>
      <c r="O825"/>
      <c r="P825"/>
      <c r="Q825"/>
    </row>
    <row r="826" spans="1:17" ht="15" customHeight="1" x14ac:dyDescent="0.25">
      <c r="A826" s="87">
        <f t="shared" si="16"/>
        <v>826</v>
      </c>
      <c r="B826" s="21" t="s">
        <v>1594</v>
      </c>
      <c r="D826" s="21" t="s">
        <v>1595</v>
      </c>
      <c r="E826" s="21" t="s">
        <v>1392</v>
      </c>
      <c r="I826" s="20">
        <v>59</v>
      </c>
      <c r="K826"/>
      <c r="L826"/>
      <c r="M826"/>
      <c r="N826"/>
      <c r="O826"/>
      <c r="P826"/>
      <c r="Q826"/>
    </row>
    <row r="827" spans="1:17" ht="15" customHeight="1" x14ac:dyDescent="0.25">
      <c r="A827" s="87">
        <f t="shared" si="16"/>
        <v>827</v>
      </c>
      <c r="B827" s="89"/>
      <c r="D827" s="89"/>
      <c r="E827" s="89"/>
      <c r="F827" s="89"/>
      <c r="G827" s="89"/>
      <c r="H827" s="90"/>
      <c r="I827" s="91"/>
      <c r="K827"/>
      <c r="L827"/>
      <c r="M827"/>
      <c r="N827"/>
      <c r="O827"/>
      <c r="P827"/>
      <c r="Q827"/>
    </row>
    <row r="828" spans="1:17" ht="15" customHeight="1" x14ac:dyDescent="0.25">
      <c r="A828" s="87">
        <f t="shared" si="16"/>
        <v>828</v>
      </c>
      <c r="B828" s="89" t="s">
        <v>1596</v>
      </c>
      <c r="D828" s="89"/>
      <c r="E828" s="89"/>
      <c r="F828" s="89"/>
      <c r="G828" s="89"/>
      <c r="H828" s="90"/>
      <c r="I828" s="91"/>
      <c r="K828"/>
      <c r="L828"/>
      <c r="M828"/>
      <c r="N828"/>
      <c r="O828"/>
      <c r="P828"/>
      <c r="Q828"/>
    </row>
    <row r="829" spans="1:17" ht="15" customHeight="1" x14ac:dyDescent="0.25">
      <c r="A829" s="87">
        <f t="shared" si="16"/>
        <v>829</v>
      </c>
      <c r="B829" s="21" t="s">
        <v>1597</v>
      </c>
      <c r="C829" s="21" t="s">
        <v>1598</v>
      </c>
      <c r="E829" s="21" t="s">
        <v>523</v>
      </c>
      <c r="F829" s="21" t="s">
        <v>104</v>
      </c>
      <c r="G829" s="21" t="s">
        <v>79</v>
      </c>
      <c r="H829" s="22">
        <v>2022</v>
      </c>
      <c r="I829" s="20">
        <v>0</v>
      </c>
      <c r="K829"/>
      <c r="L829"/>
      <c r="M829"/>
      <c r="N829"/>
      <c r="O829"/>
      <c r="P829"/>
      <c r="Q829"/>
    </row>
    <row r="830" spans="1:17" ht="15" customHeight="1" x14ac:dyDescent="0.25">
      <c r="A830" s="87">
        <f t="shared" si="16"/>
        <v>830</v>
      </c>
      <c r="B830" s="21" t="s">
        <v>2145</v>
      </c>
      <c r="C830" s="21" t="s">
        <v>2146</v>
      </c>
      <c r="E830" s="21" t="s">
        <v>78</v>
      </c>
      <c r="F830" s="21" t="s">
        <v>96</v>
      </c>
      <c r="G830" s="21" t="s">
        <v>79</v>
      </c>
      <c r="H830" s="22">
        <v>2022</v>
      </c>
      <c r="I830" s="20">
        <v>0</v>
      </c>
      <c r="K830"/>
      <c r="L830"/>
      <c r="M830"/>
      <c r="N830"/>
      <c r="O830"/>
      <c r="P830"/>
      <c r="Q830"/>
    </row>
    <row r="831" spans="1:17" ht="15" customHeight="1" x14ac:dyDescent="0.25">
      <c r="A831" s="87">
        <f t="shared" si="16"/>
        <v>831</v>
      </c>
      <c r="B831" s="21" t="s">
        <v>2014</v>
      </c>
      <c r="C831" s="21" t="s">
        <v>2015</v>
      </c>
      <c r="E831" s="21" t="s">
        <v>2016</v>
      </c>
      <c r="F831" s="21" t="s">
        <v>96</v>
      </c>
      <c r="G831" s="21" t="s">
        <v>243</v>
      </c>
      <c r="H831" s="22">
        <v>2021</v>
      </c>
      <c r="I831" s="20">
        <v>20</v>
      </c>
      <c r="K831"/>
      <c r="L831"/>
      <c r="M831"/>
      <c r="N831"/>
      <c r="O831"/>
      <c r="P831"/>
      <c r="Q831"/>
    </row>
    <row r="832" spans="1:17" ht="15" customHeight="1" x14ac:dyDescent="0.25">
      <c r="A832" s="87">
        <f t="shared" si="16"/>
        <v>832</v>
      </c>
      <c r="B832" s="21" t="s">
        <v>2017</v>
      </c>
      <c r="C832" s="21" t="s">
        <v>2018</v>
      </c>
      <c r="E832" s="21" t="s">
        <v>146</v>
      </c>
      <c r="F832" s="21" t="s">
        <v>96</v>
      </c>
      <c r="G832" s="21" t="s">
        <v>79</v>
      </c>
      <c r="H832" s="22">
        <v>2021</v>
      </c>
      <c r="I832" s="20">
        <v>93</v>
      </c>
      <c r="K832"/>
      <c r="L832"/>
      <c r="M832"/>
      <c r="N832"/>
      <c r="O832"/>
      <c r="P832"/>
      <c r="Q832"/>
    </row>
    <row r="833" spans="1:17" ht="15" customHeight="1" x14ac:dyDescent="0.25">
      <c r="A833" s="87">
        <f t="shared" si="16"/>
        <v>833</v>
      </c>
      <c r="B833" s="21" t="s">
        <v>2278</v>
      </c>
      <c r="C833" s="21" t="s">
        <v>2279</v>
      </c>
      <c r="E833" s="21" t="s">
        <v>1565</v>
      </c>
      <c r="F833" s="21" t="s">
        <v>96</v>
      </c>
      <c r="G833" s="21" t="s">
        <v>30</v>
      </c>
      <c r="H833" s="22">
        <v>2022</v>
      </c>
      <c r="I833" s="20">
        <v>0</v>
      </c>
      <c r="K833"/>
      <c r="L833"/>
      <c r="M833"/>
      <c r="N833"/>
      <c r="O833"/>
      <c r="P833"/>
      <c r="Q833"/>
    </row>
    <row r="834" spans="1:17" ht="15" customHeight="1" x14ac:dyDescent="0.25">
      <c r="A834" s="87">
        <f t="shared" si="16"/>
        <v>834</v>
      </c>
      <c r="B834" s="21" t="s">
        <v>1599</v>
      </c>
      <c r="C834" s="21" t="s">
        <v>1600</v>
      </c>
      <c r="E834" s="21" t="s">
        <v>146</v>
      </c>
      <c r="F834" s="21" t="s">
        <v>96</v>
      </c>
      <c r="G834" s="21" t="s">
        <v>79</v>
      </c>
      <c r="H834" s="22">
        <v>2022</v>
      </c>
      <c r="I834" s="20">
        <v>0</v>
      </c>
      <c r="K834"/>
      <c r="L834"/>
      <c r="M834"/>
      <c r="N834"/>
      <c r="O834"/>
      <c r="P834"/>
      <c r="Q834"/>
    </row>
    <row r="835" spans="1:17" ht="15" customHeight="1" x14ac:dyDescent="0.25">
      <c r="A835" s="87">
        <f t="shared" si="16"/>
        <v>835</v>
      </c>
      <c r="B835" s="21" t="s">
        <v>2019</v>
      </c>
      <c r="C835" s="21" t="s">
        <v>2020</v>
      </c>
      <c r="E835" s="21" t="s">
        <v>588</v>
      </c>
      <c r="F835" s="21" t="s">
        <v>96</v>
      </c>
      <c r="G835" s="21" t="s">
        <v>37</v>
      </c>
      <c r="H835" s="22">
        <v>2021</v>
      </c>
      <c r="I835" s="20">
        <v>93</v>
      </c>
      <c r="K835"/>
      <c r="L835"/>
      <c r="M835"/>
      <c r="N835"/>
      <c r="O835"/>
      <c r="P835"/>
      <c r="Q835"/>
    </row>
    <row r="836" spans="1:17" ht="15" customHeight="1" x14ac:dyDescent="0.25">
      <c r="A836" s="87">
        <f t="shared" si="16"/>
        <v>836</v>
      </c>
      <c r="B836" s="21" t="s">
        <v>2165</v>
      </c>
      <c r="C836" s="21" t="s">
        <v>2166</v>
      </c>
      <c r="E836" s="21" t="s">
        <v>146</v>
      </c>
      <c r="F836" s="21" t="s">
        <v>96</v>
      </c>
      <c r="G836" s="21" t="s">
        <v>79</v>
      </c>
      <c r="H836" s="22">
        <v>2021</v>
      </c>
      <c r="I836" s="20">
        <v>90.88</v>
      </c>
      <c r="K836"/>
      <c r="L836"/>
      <c r="M836"/>
      <c r="N836"/>
      <c r="O836"/>
      <c r="P836"/>
      <c r="Q836"/>
    </row>
    <row r="837" spans="1:17" ht="15" customHeight="1" x14ac:dyDescent="0.25">
      <c r="A837" s="87">
        <f t="shared" si="16"/>
        <v>837</v>
      </c>
      <c r="B837" s="21" t="s">
        <v>2021</v>
      </c>
      <c r="C837" s="21" t="s">
        <v>2022</v>
      </c>
      <c r="E837" s="21" t="s">
        <v>2016</v>
      </c>
      <c r="F837" s="21" t="s">
        <v>88</v>
      </c>
      <c r="G837" s="21" t="s">
        <v>243</v>
      </c>
      <c r="H837" s="22">
        <v>2021</v>
      </c>
      <c r="I837" s="20">
        <v>74</v>
      </c>
      <c r="K837"/>
      <c r="L837"/>
      <c r="M837"/>
      <c r="N837"/>
      <c r="O837"/>
      <c r="P837"/>
      <c r="Q837"/>
    </row>
    <row r="838" spans="1:17" ht="15" customHeight="1" x14ac:dyDescent="0.25">
      <c r="A838" s="87">
        <f t="shared" ref="A838:A901" si="19">A837+1</f>
        <v>838</v>
      </c>
      <c r="B838" s="21" t="s">
        <v>2392</v>
      </c>
      <c r="C838" s="21" t="s">
        <v>1601</v>
      </c>
      <c r="E838" s="21" t="s">
        <v>523</v>
      </c>
      <c r="F838" s="21" t="s">
        <v>96</v>
      </c>
      <c r="G838" s="21" t="s">
        <v>79</v>
      </c>
      <c r="H838" s="22">
        <v>2021</v>
      </c>
      <c r="I838" s="20">
        <v>454.4</v>
      </c>
      <c r="K838"/>
      <c r="L838"/>
      <c r="M838"/>
      <c r="N838"/>
      <c r="O838"/>
      <c r="P838"/>
      <c r="Q838"/>
    </row>
    <row r="839" spans="1:17" ht="15" customHeight="1" x14ac:dyDescent="0.25">
      <c r="A839" s="87">
        <f t="shared" si="19"/>
        <v>839</v>
      </c>
      <c r="B839" s="21" t="s">
        <v>2023</v>
      </c>
      <c r="C839" s="21" t="s">
        <v>2024</v>
      </c>
      <c r="E839" s="21" t="s">
        <v>2016</v>
      </c>
      <c r="F839" s="21" t="s">
        <v>96</v>
      </c>
      <c r="G839" s="21" t="s">
        <v>243</v>
      </c>
      <c r="H839" s="22">
        <v>2021</v>
      </c>
      <c r="I839" s="20">
        <v>31</v>
      </c>
      <c r="K839"/>
      <c r="L839"/>
      <c r="M839"/>
      <c r="N839"/>
      <c r="O839"/>
      <c r="P839"/>
      <c r="Q839"/>
    </row>
    <row r="840" spans="1:17" ht="15" customHeight="1" x14ac:dyDescent="0.25">
      <c r="A840" s="87">
        <f t="shared" si="19"/>
        <v>840</v>
      </c>
      <c r="B840" s="89" t="s">
        <v>1602</v>
      </c>
      <c r="C840" s="89"/>
      <c r="D840" s="89"/>
      <c r="E840" s="89"/>
      <c r="F840" s="89"/>
      <c r="G840" s="89"/>
      <c r="H840" s="90"/>
      <c r="I840" s="91">
        <f t="shared" ref="I840" si="20">SUM(I829:I839)</f>
        <v>856.28</v>
      </c>
      <c r="K840"/>
      <c r="L840"/>
      <c r="M840"/>
      <c r="N840"/>
      <c r="O840"/>
      <c r="P840"/>
      <c r="Q840"/>
    </row>
    <row r="841" spans="1:17" ht="15" customHeight="1" x14ac:dyDescent="0.25">
      <c r="A841" s="87">
        <f t="shared" si="19"/>
        <v>841</v>
      </c>
      <c r="B841" s="89"/>
      <c r="C841" s="89"/>
      <c r="D841" s="89"/>
      <c r="E841" s="89"/>
      <c r="F841" s="89"/>
      <c r="G841" s="89"/>
      <c r="H841" s="90"/>
      <c r="I841" s="91"/>
      <c r="K841"/>
      <c r="L841"/>
      <c r="M841"/>
      <c r="N841"/>
      <c r="O841"/>
      <c r="P841"/>
      <c r="Q841"/>
    </row>
    <row r="842" spans="1:17" ht="15" customHeight="1" x14ac:dyDescent="0.25">
      <c r="A842" s="87">
        <f t="shared" si="19"/>
        <v>842</v>
      </c>
      <c r="B842" s="89" t="s">
        <v>1603</v>
      </c>
      <c r="C842" s="89"/>
      <c r="D842" s="89"/>
      <c r="E842" s="89"/>
      <c r="F842" s="89"/>
      <c r="G842" s="89"/>
      <c r="H842" s="90"/>
      <c r="I842" s="91"/>
      <c r="K842"/>
      <c r="L842"/>
      <c r="M842"/>
      <c r="N842"/>
      <c r="O842"/>
      <c r="P842"/>
      <c r="Q842"/>
    </row>
    <row r="843" spans="1:17" ht="15" customHeight="1" x14ac:dyDescent="0.25">
      <c r="A843" s="87">
        <f t="shared" si="19"/>
        <v>843</v>
      </c>
      <c r="B843" s="21" t="s">
        <v>1605</v>
      </c>
      <c r="C843" s="21" t="s">
        <v>1606</v>
      </c>
      <c r="E843" s="21" t="s">
        <v>1607</v>
      </c>
      <c r="F843" s="21" t="s">
        <v>914</v>
      </c>
      <c r="G843" s="21" t="s">
        <v>30</v>
      </c>
      <c r="H843" s="22">
        <v>2021</v>
      </c>
      <c r="I843" s="20">
        <v>220</v>
      </c>
      <c r="K843"/>
      <c r="L843"/>
      <c r="M843"/>
      <c r="N843"/>
      <c r="O843"/>
      <c r="P843"/>
      <c r="Q843"/>
    </row>
    <row r="844" spans="1:17" ht="15" customHeight="1" x14ac:dyDescent="0.25">
      <c r="A844" s="87">
        <f t="shared" si="19"/>
        <v>844</v>
      </c>
      <c r="B844" s="21" t="s">
        <v>1608</v>
      </c>
      <c r="C844" s="21" t="s">
        <v>1609</v>
      </c>
      <c r="E844" s="21" t="s">
        <v>934</v>
      </c>
      <c r="F844" s="21" t="s">
        <v>914</v>
      </c>
      <c r="G844" s="21" t="s">
        <v>30</v>
      </c>
      <c r="H844" s="22">
        <v>2021</v>
      </c>
      <c r="I844" s="20">
        <v>0</v>
      </c>
      <c r="K844"/>
      <c r="L844"/>
      <c r="M844"/>
      <c r="N844"/>
      <c r="O844"/>
      <c r="P844"/>
      <c r="Q844"/>
    </row>
    <row r="845" spans="1:17" ht="15" customHeight="1" x14ac:dyDescent="0.25">
      <c r="A845" s="87">
        <f t="shared" si="19"/>
        <v>845</v>
      </c>
      <c r="B845" s="21" t="s">
        <v>2025</v>
      </c>
      <c r="C845" s="21" t="s">
        <v>2026</v>
      </c>
      <c r="E845" s="21" t="s">
        <v>919</v>
      </c>
      <c r="F845" s="21" t="s">
        <v>914</v>
      </c>
      <c r="G845" s="21" t="s">
        <v>30</v>
      </c>
      <c r="H845" s="22">
        <v>2022</v>
      </c>
      <c r="I845" s="20">
        <v>0</v>
      </c>
      <c r="K845"/>
      <c r="L845"/>
      <c r="M845"/>
      <c r="N845"/>
      <c r="O845"/>
      <c r="P845"/>
      <c r="Q845"/>
    </row>
    <row r="846" spans="1:17" ht="15" customHeight="1" x14ac:dyDescent="0.25">
      <c r="A846" s="87">
        <f t="shared" si="19"/>
        <v>846</v>
      </c>
      <c r="B846" s="21" t="s">
        <v>1611</v>
      </c>
      <c r="C846" s="21" t="s">
        <v>1612</v>
      </c>
      <c r="E846" s="21" t="s">
        <v>919</v>
      </c>
      <c r="F846" s="21" t="s">
        <v>914</v>
      </c>
      <c r="G846" s="21" t="s">
        <v>30</v>
      </c>
      <c r="H846" s="22">
        <v>2021</v>
      </c>
      <c r="I846" s="20">
        <v>272.60000000000002</v>
      </c>
      <c r="K846"/>
      <c r="L846"/>
      <c r="M846"/>
      <c r="N846"/>
      <c r="O846"/>
      <c r="P846"/>
      <c r="Q846"/>
    </row>
    <row r="847" spans="1:17" ht="15" customHeight="1" x14ac:dyDescent="0.25">
      <c r="A847" s="87">
        <f t="shared" si="19"/>
        <v>847</v>
      </c>
      <c r="B847" s="21" t="s">
        <v>1613</v>
      </c>
      <c r="C847" s="21" t="s">
        <v>1614</v>
      </c>
      <c r="E847" s="21" t="s">
        <v>919</v>
      </c>
      <c r="F847" s="21" t="s">
        <v>914</v>
      </c>
      <c r="G847" s="21" t="s">
        <v>30</v>
      </c>
      <c r="H847" s="22">
        <v>2022</v>
      </c>
      <c r="I847" s="20">
        <v>0</v>
      </c>
      <c r="K847"/>
      <c r="L847"/>
      <c r="M847"/>
      <c r="N847"/>
      <c r="O847"/>
      <c r="P847"/>
      <c r="Q847"/>
    </row>
    <row r="848" spans="1:17" ht="15" customHeight="1" x14ac:dyDescent="0.25">
      <c r="A848" s="87">
        <f t="shared" si="19"/>
        <v>848</v>
      </c>
      <c r="B848" s="21" t="s">
        <v>1617</v>
      </c>
      <c r="C848" s="21" t="s">
        <v>1618</v>
      </c>
      <c r="E848" s="21" t="s">
        <v>919</v>
      </c>
      <c r="F848" s="21" t="s">
        <v>914</v>
      </c>
      <c r="G848" s="21" t="s">
        <v>30</v>
      </c>
      <c r="H848" s="22">
        <v>2021</v>
      </c>
      <c r="I848" s="20">
        <v>239.8</v>
      </c>
      <c r="K848"/>
      <c r="L848"/>
      <c r="M848"/>
      <c r="N848"/>
      <c r="O848"/>
      <c r="P848"/>
      <c r="Q848"/>
    </row>
    <row r="849" spans="1:17" ht="15" customHeight="1" x14ac:dyDescent="0.25">
      <c r="A849" s="87">
        <f t="shared" si="19"/>
        <v>849</v>
      </c>
      <c r="B849" s="21" t="s">
        <v>1944</v>
      </c>
      <c r="C849" s="21" t="s">
        <v>1945</v>
      </c>
      <c r="E849" s="21" t="s">
        <v>1946</v>
      </c>
      <c r="F849" s="21" t="s">
        <v>970</v>
      </c>
      <c r="G849" s="21" t="s">
        <v>243</v>
      </c>
      <c r="H849" s="22">
        <v>2022</v>
      </c>
      <c r="I849" s="20">
        <v>0</v>
      </c>
      <c r="K849"/>
      <c r="L849"/>
      <c r="M849"/>
      <c r="N849"/>
      <c r="O849"/>
      <c r="P849"/>
      <c r="Q849"/>
    </row>
    <row r="850" spans="1:17" ht="15" customHeight="1" x14ac:dyDescent="0.25">
      <c r="A850" s="87">
        <f t="shared" si="19"/>
        <v>850</v>
      </c>
      <c r="B850" s="21" t="s">
        <v>1619</v>
      </c>
      <c r="C850" s="21" t="s">
        <v>1620</v>
      </c>
      <c r="E850" s="21" t="s">
        <v>1621</v>
      </c>
      <c r="F850" s="21" t="s">
        <v>970</v>
      </c>
      <c r="G850" s="21" t="s">
        <v>243</v>
      </c>
      <c r="H850" s="22">
        <v>2022</v>
      </c>
      <c r="I850" s="20">
        <v>0</v>
      </c>
      <c r="K850"/>
      <c r="L850"/>
      <c r="M850"/>
      <c r="N850"/>
      <c r="O850"/>
      <c r="P850"/>
      <c r="Q850"/>
    </row>
    <row r="851" spans="1:17" ht="15" customHeight="1" x14ac:dyDescent="0.25">
      <c r="A851" s="87">
        <f t="shared" si="19"/>
        <v>851</v>
      </c>
      <c r="B851" s="21" t="s">
        <v>1868</v>
      </c>
      <c r="C851" s="21" t="s">
        <v>1869</v>
      </c>
      <c r="E851" s="21" t="s">
        <v>1870</v>
      </c>
      <c r="F851" s="21" t="s">
        <v>970</v>
      </c>
      <c r="G851" s="21" t="s">
        <v>243</v>
      </c>
      <c r="H851" s="22">
        <v>2023</v>
      </c>
      <c r="I851" s="20">
        <v>0</v>
      </c>
      <c r="K851"/>
      <c r="L851"/>
      <c r="M851"/>
      <c r="N851"/>
      <c r="O851"/>
      <c r="P851"/>
      <c r="Q851"/>
    </row>
    <row r="852" spans="1:17" ht="15" customHeight="1" x14ac:dyDescent="0.25">
      <c r="A852" s="87">
        <f t="shared" si="19"/>
        <v>852</v>
      </c>
      <c r="B852" s="21" t="s">
        <v>1622</v>
      </c>
      <c r="C852" s="21" t="s">
        <v>1623</v>
      </c>
      <c r="E852" s="21" t="s">
        <v>1059</v>
      </c>
      <c r="F852" s="21" t="s">
        <v>1054</v>
      </c>
      <c r="G852" s="21" t="s">
        <v>134</v>
      </c>
      <c r="H852" s="22">
        <v>2021</v>
      </c>
      <c r="I852" s="20">
        <v>366.6</v>
      </c>
      <c r="K852"/>
      <c r="L852"/>
      <c r="M852"/>
      <c r="N852"/>
      <c r="O852"/>
      <c r="P852"/>
      <c r="Q852"/>
    </row>
    <row r="853" spans="1:17" ht="15" customHeight="1" x14ac:dyDescent="0.25">
      <c r="A853" s="87">
        <f t="shared" si="19"/>
        <v>853</v>
      </c>
      <c r="B853" s="21" t="s">
        <v>2027</v>
      </c>
      <c r="C853" s="21" t="s">
        <v>2028</v>
      </c>
      <c r="E853" s="21" t="s">
        <v>1684</v>
      </c>
      <c r="F853" s="21" t="s">
        <v>1054</v>
      </c>
      <c r="G853" s="21" t="s">
        <v>24</v>
      </c>
      <c r="H853" s="22">
        <v>2021</v>
      </c>
      <c r="I853" s="20">
        <v>0</v>
      </c>
      <c r="K853"/>
      <c r="L853"/>
      <c r="M853"/>
      <c r="N853"/>
      <c r="O853"/>
      <c r="P853"/>
      <c r="Q853"/>
    </row>
    <row r="854" spans="1:17" ht="15" customHeight="1" x14ac:dyDescent="0.25">
      <c r="A854" s="87">
        <f t="shared" si="19"/>
        <v>854</v>
      </c>
      <c r="B854" s="21" t="s">
        <v>2280</v>
      </c>
      <c r="C854" s="21" t="s">
        <v>2281</v>
      </c>
      <c r="E854" s="21" t="s">
        <v>1684</v>
      </c>
      <c r="F854" s="21" t="s">
        <v>1054</v>
      </c>
      <c r="G854" s="21" t="s">
        <v>24</v>
      </c>
      <c r="H854" s="22">
        <v>2021</v>
      </c>
      <c r="I854" s="20">
        <v>0</v>
      </c>
      <c r="K854"/>
      <c r="L854"/>
      <c r="M854"/>
      <c r="N854"/>
      <c r="O854"/>
      <c r="P854"/>
      <c r="Q854"/>
    </row>
    <row r="855" spans="1:17" ht="15" customHeight="1" x14ac:dyDescent="0.25">
      <c r="A855" s="87">
        <f t="shared" si="19"/>
        <v>855</v>
      </c>
      <c r="B855" s="21" t="s">
        <v>1624</v>
      </c>
      <c r="C855" s="21" t="s">
        <v>1625</v>
      </c>
      <c r="E855" s="21" t="s">
        <v>1187</v>
      </c>
      <c r="F855" s="21" t="s">
        <v>1054</v>
      </c>
      <c r="G855" s="21" t="s">
        <v>134</v>
      </c>
      <c r="H855" s="22">
        <v>2022</v>
      </c>
      <c r="I855" s="20">
        <v>0</v>
      </c>
      <c r="K855"/>
      <c r="L855"/>
      <c r="M855"/>
      <c r="N855"/>
      <c r="O855"/>
      <c r="P855"/>
      <c r="Q855"/>
    </row>
    <row r="856" spans="1:17" ht="15" customHeight="1" x14ac:dyDescent="0.25">
      <c r="A856" s="87">
        <f t="shared" si="19"/>
        <v>856</v>
      </c>
      <c r="B856" s="21" t="s">
        <v>2180</v>
      </c>
      <c r="C856" s="21" t="s">
        <v>2181</v>
      </c>
      <c r="E856" s="21" t="s">
        <v>1215</v>
      </c>
      <c r="F856" s="21" t="s">
        <v>1054</v>
      </c>
      <c r="G856" s="21" t="s">
        <v>134</v>
      </c>
      <c r="H856" s="22">
        <v>2023</v>
      </c>
      <c r="I856" s="20">
        <v>0</v>
      </c>
      <c r="K856"/>
      <c r="L856"/>
      <c r="M856"/>
      <c r="N856"/>
      <c r="O856"/>
      <c r="P856"/>
      <c r="Q856"/>
    </row>
    <row r="857" spans="1:17" ht="15" customHeight="1" x14ac:dyDescent="0.25">
      <c r="A857" s="87">
        <f t="shared" si="19"/>
        <v>857</v>
      </c>
      <c r="B857" s="21" t="s">
        <v>1933</v>
      </c>
      <c r="C857" s="21" t="s">
        <v>1934</v>
      </c>
      <c r="E857" s="21" t="s">
        <v>1628</v>
      </c>
      <c r="F857" s="21" t="s">
        <v>1054</v>
      </c>
      <c r="G857" s="21" t="s">
        <v>24</v>
      </c>
      <c r="H857" s="22">
        <v>2021</v>
      </c>
      <c r="I857" s="20">
        <v>0</v>
      </c>
      <c r="K857"/>
      <c r="L857"/>
      <c r="M857"/>
      <c r="N857"/>
      <c r="O857"/>
      <c r="P857"/>
      <c r="Q857"/>
    </row>
    <row r="858" spans="1:17" ht="15" customHeight="1" x14ac:dyDescent="0.25">
      <c r="A858" s="87">
        <f t="shared" si="19"/>
        <v>858</v>
      </c>
      <c r="B858" s="21" t="s">
        <v>1626</v>
      </c>
      <c r="C858" s="21" t="s">
        <v>1627</v>
      </c>
      <c r="E858" s="21" t="s">
        <v>1628</v>
      </c>
      <c r="F858" s="21" t="s">
        <v>1054</v>
      </c>
      <c r="G858" s="21" t="s">
        <v>24</v>
      </c>
      <c r="H858" s="22">
        <v>2021</v>
      </c>
      <c r="I858" s="20">
        <v>0</v>
      </c>
      <c r="K858"/>
      <c r="L858"/>
      <c r="M858"/>
      <c r="N858"/>
      <c r="O858"/>
      <c r="P858"/>
      <c r="Q858"/>
    </row>
    <row r="859" spans="1:17" ht="15" customHeight="1" x14ac:dyDescent="0.25">
      <c r="A859" s="87">
        <f t="shared" si="19"/>
        <v>859</v>
      </c>
      <c r="B859" s="21" t="s">
        <v>1629</v>
      </c>
      <c r="C859" s="21" t="s">
        <v>1630</v>
      </c>
      <c r="E859" s="21" t="s">
        <v>1098</v>
      </c>
      <c r="F859" s="21" t="s">
        <v>1054</v>
      </c>
      <c r="G859" s="21" t="s">
        <v>134</v>
      </c>
      <c r="H859" s="22">
        <v>2021</v>
      </c>
      <c r="I859" s="20">
        <v>345</v>
      </c>
      <c r="K859"/>
      <c r="L859"/>
      <c r="M859"/>
      <c r="N859"/>
      <c r="O859"/>
      <c r="P859"/>
      <c r="Q859"/>
    </row>
    <row r="860" spans="1:17" ht="15" customHeight="1" x14ac:dyDescent="0.25">
      <c r="A860" s="87">
        <f t="shared" si="19"/>
        <v>860</v>
      </c>
      <c r="B860" s="21" t="s">
        <v>1631</v>
      </c>
      <c r="C860" s="21" t="s">
        <v>1632</v>
      </c>
      <c r="E860" s="21" t="s">
        <v>1426</v>
      </c>
      <c r="F860" s="21" t="s">
        <v>1054</v>
      </c>
      <c r="G860" s="21" t="s">
        <v>134</v>
      </c>
      <c r="H860" s="22">
        <v>2021</v>
      </c>
      <c r="I860" s="20">
        <v>160.69999999999999</v>
      </c>
      <c r="K860"/>
      <c r="L860"/>
      <c r="M860"/>
      <c r="N860"/>
      <c r="O860"/>
      <c r="P860"/>
      <c r="Q860"/>
    </row>
    <row r="861" spans="1:17" ht="15" customHeight="1" x14ac:dyDescent="0.25">
      <c r="A861" s="87">
        <f t="shared" si="19"/>
        <v>861</v>
      </c>
      <c r="B861" s="21" t="s">
        <v>1635</v>
      </c>
      <c r="C861" s="21" t="s">
        <v>1636</v>
      </c>
      <c r="E861" s="21" t="s">
        <v>1637</v>
      </c>
      <c r="F861" s="21" t="s">
        <v>1054</v>
      </c>
      <c r="G861" s="21" t="s">
        <v>37</v>
      </c>
      <c r="H861" s="22">
        <v>2022</v>
      </c>
      <c r="I861" s="20">
        <v>0</v>
      </c>
      <c r="K861"/>
      <c r="L861"/>
      <c r="M861"/>
      <c r="N861"/>
      <c r="O861"/>
      <c r="P861"/>
      <c r="Q861"/>
    </row>
    <row r="862" spans="1:17" s="87" customFormat="1" ht="15" customHeight="1" x14ac:dyDescent="0.25">
      <c r="A862" s="87">
        <f t="shared" si="19"/>
        <v>862</v>
      </c>
      <c r="B862" s="21" t="s">
        <v>2393</v>
      </c>
      <c r="C862" s="21" t="s">
        <v>2394</v>
      </c>
      <c r="D862" s="21"/>
      <c r="E862" s="21" t="s">
        <v>1996</v>
      </c>
      <c r="F862" s="21" t="s">
        <v>1054</v>
      </c>
      <c r="G862" s="21" t="s">
        <v>24</v>
      </c>
      <c r="H862" s="22">
        <v>2022</v>
      </c>
      <c r="I862" s="20">
        <v>0</v>
      </c>
      <c r="J862"/>
      <c r="K862" s="3"/>
      <c r="L862" s="3"/>
      <c r="M862" s="3"/>
      <c r="N862" s="3"/>
      <c r="O862" s="3"/>
      <c r="P862" s="3"/>
      <c r="Q862" s="3"/>
    </row>
    <row r="863" spans="1:17" ht="15" customHeight="1" x14ac:dyDescent="0.25">
      <c r="A863" s="87">
        <f t="shared" si="19"/>
        <v>863</v>
      </c>
      <c r="B863" s="21" t="s">
        <v>1638</v>
      </c>
      <c r="C863" s="21" t="s">
        <v>1639</v>
      </c>
      <c r="E863" s="21" t="s">
        <v>1640</v>
      </c>
      <c r="F863" s="21" t="s">
        <v>1054</v>
      </c>
      <c r="G863" s="21" t="s">
        <v>134</v>
      </c>
      <c r="H863" s="22">
        <v>2021</v>
      </c>
      <c r="I863" s="20">
        <v>148.4</v>
      </c>
      <c r="K863"/>
      <c r="L863"/>
      <c r="M863"/>
      <c r="N863"/>
      <c r="O863"/>
      <c r="P863"/>
      <c r="Q863"/>
    </row>
    <row r="864" spans="1:17" ht="15" customHeight="1" x14ac:dyDescent="0.25">
      <c r="A864" s="87">
        <f t="shared" si="19"/>
        <v>864</v>
      </c>
      <c r="B864" s="21" t="s">
        <v>1641</v>
      </c>
      <c r="C864" s="21" t="s">
        <v>1642</v>
      </c>
      <c r="E864" s="21" t="s">
        <v>1101</v>
      </c>
      <c r="F864" s="21" t="s">
        <v>1054</v>
      </c>
      <c r="G864" s="21" t="s">
        <v>134</v>
      </c>
      <c r="H864" s="22">
        <v>2022</v>
      </c>
      <c r="I864" s="20">
        <v>0</v>
      </c>
      <c r="K864"/>
      <c r="L864"/>
      <c r="M864"/>
      <c r="N864"/>
      <c r="O864"/>
      <c r="P864"/>
      <c r="Q864"/>
    </row>
    <row r="865" spans="1:17" ht="15" customHeight="1" x14ac:dyDescent="0.25">
      <c r="A865" s="87">
        <f t="shared" si="19"/>
        <v>865</v>
      </c>
      <c r="B865" s="21" t="s">
        <v>1643</v>
      </c>
      <c r="C865" s="21" t="s">
        <v>1644</v>
      </c>
      <c r="E865" s="21" t="s">
        <v>1101</v>
      </c>
      <c r="F865" s="21" t="s">
        <v>1054</v>
      </c>
      <c r="G865" s="21" t="s">
        <v>134</v>
      </c>
      <c r="H865" s="22">
        <v>2021</v>
      </c>
      <c r="I865" s="20">
        <v>242.6</v>
      </c>
      <c r="K865"/>
      <c r="L865"/>
      <c r="M865"/>
      <c r="N865"/>
      <c r="O865"/>
      <c r="P865"/>
      <c r="Q865"/>
    </row>
    <row r="866" spans="1:17" ht="15" customHeight="1" x14ac:dyDescent="0.25">
      <c r="A866" s="87">
        <f t="shared" si="19"/>
        <v>866</v>
      </c>
      <c r="B866" s="21" t="s">
        <v>2282</v>
      </c>
      <c r="C866" s="21" t="s">
        <v>2283</v>
      </c>
      <c r="E866" s="21" t="s">
        <v>162</v>
      </c>
      <c r="F866" s="21" t="s">
        <v>1054</v>
      </c>
      <c r="G866" s="21" t="s">
        <v>37</v>
      </c>
      <c r="H866" s="22">
        <v>2022</v>
      </c>
      <c r="I866" s="20">
        <v>0</v>
      </c>
      <c r="K866"/>
      <c r="L866"/>
      <c r="M866"/>
      <c r="N866"/>
      <c r="O866"/>
      <c r="P866"/>
      <c r="Q866"/>
    </row>
    <row r="867" spans="1:17" ht="15" customHeight="1" x14ac:dyDescent="0.25">
      <c r="A867" s="87">
        <f t="shared" si="19"/>
        <v>867</v>
      </c>
      <c r="B867" s="21" t="s">
        <v>1645</v>
      </c>
      <c r="C867" s="21" t="s">
        <v>1646</v>
      </c>
      <c r="E867" s="21" t="s">
        <v>1150</v>
      </c>
      <c r="F867" s="21" t="s">
        <v>1054</v>
      </c>
      <c r="G867" s="21" t="s">
        <v>134</v>
      </c>
      <c r="H867" s="22">
        <v>2022</v>
      </c>
      <c r="I867" s="20">
        <v>0</v>
      </c>
      <c r="K867"/>
      <c r="L867"/>
      <c r="M867"/>
      <c r="N867"/>
      <c r="O867"/>
      <c r="P867"/>
      <c r="Q867"/>
    </row>
    <row r="868" spans="1:17" ht="15" customHeight="1" x14ac:dyDescent="0.25">
      <c r="A868" s="87">
        <f t="shared" si="19"/>
        <v>868</v>
      </c>
      <c r="B868" s="21" t="s">
        <v>1647</v>
      </c>
      <c r="C868" s="21" t="s">
        <v>1648</v>
      </c>
      <c r="E868" s="21" t="s">
        <v>1649</v>
      </c>
      <c r="F868" s="21" t="s">
        <v>1054</v>
      </c>
      <c r="G868" s="21" t="s">
        <v>37</v>
      </c>
      <c r="H868" s="22">
        <v>2022</v>
      </c>
      <c r="I868" s="20">
        <v>0</v>
      </c>
      <c r="K868"/>
      <c r="L868"/>
      <c r="M868"/>
      <c r="N868"/>
      <c r="O868"/>
      <c r="P868"/>
      <c r="Q868"/>
    </row>
    <row r="869" spans="1:17" ht="15" customHeight="1" x14ac:dyDescent="0.25">
      <c r="A869" s="87">
        <f t="shared" si="19"/>
        <v>869</v>
      </c>
      <c r="B869" s="21" t="s">
        <v>1650</v>
      </c>
      <c r="C869" s="21" t="s">
        <v>1651</v>
      </c>
      <c r="E869" s="21" t="s">
        <v>1652</v>
      </c>
      <c r="F869" s="21" t="s">
        <v>1054</v>
      </c>
      <c r="G869" s="21" t="s">
        <v>134</v>
      </c>
      <c r="H869" s="22">
        <v>2021</v>
      </c>
      <c r="I869" s="20">
        <v>225.6</v>
      </c>
      <c r="K869"/>
      <c r="L869"/>
      <c r="M869"/>
      <c r="N869"/>
      <c r="O869"/>
      <c r="P869"/>
      <c r="Q869"/>
    </row>
    <row r="870" spans="1:17" ht="15" customHeight="1" x14ac:dyDescent="0.25">
      <c r="A870" s="87">
        <f t="shared" si="19"/>
        <v>870</v>
      </c>
      <c r="B870" s="21" t="s">
        <v>1653</v>
      </c>
      <c r="C870" s="21" t="s">
        <v>1654</v>
      </c>
      <c r="E870" s="21" t="s">
        <v>1150</v>
      </c>
      <c r="F870" s="21" t="s">
        <v>1054</v>
      </c>
      <c r="G870" s="21" t="s">
        <v>134</v>
      </c>
      <c r="H870" s="22">
        <v>2021</v>
      </c>
      <c r="I870" s="20">
        <v>162.1</v>
      </c>
      <c r="K870"/>
      <c r="L870"/>
      <c r="M870"/>
      <c r="N870"/>
      <c r="O870"/>
      <c r="P870"/>
      <c r="Q870"/>
    </row>
    <row r="871" spans="1:17" ht="15" customHeight="1" x14ac:dyDescent="0.25">
      <c r="A871" s="87">
        <f t="shared" si="19"/>
        <v>871</v>
      </c>
      <c r="B871" s="21" t="s">
        <v>1656</v>
      </c>
      <c r="C871" s="21" t="s">
        <v>1657</v>
      </c>
      <c r="E871" s="21" t="s">
        <v>1575</v>
      </c>
      <c r="F871" s="21" t="s">
        <v>1054</v>
      </c>
      <c r="G871" s="21" t="s">
        <v>134</v>
      </c>
      <c r="H871" s="22">
        <v>2022</v>
      </c>
      <c r="I871" s="20">
        <v>0</v>
      </c>
      <c r="K871"/>
      <c r="L871"/>
      <c r="M871"/>
      <c r="N871"/>
      <c r="O871"/>
      <c r="P871"/>
      <c r="Q871"/>
    </row>
    <row r="872" spans="1:17" ht="15" customHeight="1" x14ac:dyDescent="0.25">
      <c r="A872" s="87">
        <f t="shared" si="19"/>
        <v>872</v>
      </c>
      <c r="B872" s="21" t="s">
        <v>1658</v>
      </c>
      <c r="C872" s="21" t="s">
        <v>1659</v>
      </c>
      <c r="E872" s="21" t="s">
        <v>1150</v>
      </c>
      <c r="F872" s="21" t="s">
        <v>1054</v>
      </c>
      <c r="G872" s="21" t="s">
        <v>134</v>
      </c>
      <c r="H872" s="22">
        <v>2023</v>
      </c>
      <c r="I872" s="20">
        <v>0</v>
      </c>
      <c r="K872"/>
      <c r="L872"/>
      <c r="M872"/>
      <c r="N872"/>
      <c r="O872"/>
      <c r="P872"/>
      <c r="Q872"/>
    </row>
    <row r="873" spans="1:17" ht="15" customHeight="1" x14ac:dyDescent="0.25">
      <c r="A873" s="87">
        <f t="shared" si="19"/>
        <v>873</v>
      </c>
      <c r="B873" s="21" t="s">
        <v>1660</v>
      </c>
      <c r="C873" s="21" t="s">
        <v>1661</v>
      </c>
      <c r="E873" s="21" t="s">
        <v>1150</v>
      </c>
      <c r="F873" s="21" t="s">
        <v>1054</v>
      </c>
      <c r="G873" s="21" t="s">
        <v>134</v>
      </c>
      <c r="H873" s="22">
        <v>2023</v>
      </c>
      <c r="I873" s="20">
        <v>0</v>
      </c>
      <c r="K873"/>
      <c r="L873"/>
      <c r="M873"/>
      <c r="N873"/>
      <c r="O873"/>
      <c r="P873"/>
      <c r="Q873"/>
    </row>
    <row r="874" spans="1:17" ht="15" customHeight="1" x14ac:dyDescent="0.25">
      <c r="A874" s="87">
        <f t="shared" si="19"/>
        <v>874</v>
      </c>
      <c r="B874" s="21" t="s">
        <v>1664</v>
      </c>
      <c r="C874" s="21" t="s">
        <v>1665</v>
      </c>
      <c r="E874" s="21" t="s">
        <v>430</v>
      </c>
      <c r="F874" s="21" t="s">
        <v>1054</v>
      </c>
      <c r="G874" s="21" t="s">
        <v>134</v>
      </c>
      <c r="H874" s="22">
        <v>2023</v>
      </c>
      <c r="I874" s="20">
        <v>0</v>
      </c>
      <c r="K874"/>
      <c r="L874"/>
      <c r="M874"/>
      <c r="N874"/>
      <c r="O874"/>
      <c r="P874"/>
      <c r="Q874"/>
    </row>
    <row r="875" spans="1:17" ht="15" customHeight="1" x14ac:dyDescent="0.25">
      <c r="A875" s="87">
        <f t="shared" si="19"/>
        <v>875</v>
      </c>
      <c r="B875" s="21" t="s">
        <v>1880</v>
      </c>
      <c r="C875" s="21" t="s">
        <v>1881</v>
      </c>
      <c r="E875" s="21" t="s">
        <v>1882</v>
      </c>
      <c r="F875" s="21" t="s">
        <v>1054</v>
      </c>
      <c r="G875" s="21" t="s">
        <v>37</v>
      </c>
      <c r="H875" s="22">
        <v>2022</v>
      </c>
      <c r="I875" s="20">
        <v>0</v>
      </c>
      <c r="K875"/>
      <c r="L875"/>
      <c r="M875"/>
      <c r="N875"/>
      <c r="O875"/>
      <c r="P875"/>
      <c r="Q875"/>
    </row>
    <row r="876" spans="1:17" ht="15" customHeight="1" x14ac:dyDescent="0.25">
      <c r="A876" s="87">
        <f t="shared" si="19"/>
        <v>876</v>
      </c>
      <c r="B876" s="21" t="s">
        <v>1666</v>
      </c>
      <c r="C876" s="21" t="s">
        <v>1667</v>
      </c>
      <c r="E876" s="21" t="s">
        <v>1120</v>
      </c>
      <c r="F876" s="21" t="s">
        <v>1054</v>
      </c>
      <c r="G876" s="21" t="s">
        <v>134</v>
      </c>
      <c r="H876" s="22">
        <v>2021</v>
      </c>
      <c r="I876" s="20">
        <v>182.4</v>
      </c>
      <c r="K876"/>
      <c r="L876"/>
      <c r="M876"/>
      <c r="N876"/>
      <c r="O876"/>
      <c r="P876"/>
      <c r="Q876"/>
    </row>
    <row r="877" spans="1:17" ht="15" customHeight="1" x14ac:dyDescent="0.25">
      <c r="A877" s="87">
        <f t="shared" si="19"/>
        <v>877</v>
      </c>
      <c r="B877" s="21" t="s">
        <v>1668</v>
      </c>
      <c r="C877" s="21" t="s">
        <v>1669</v>
      </c>
      <c r="E877" s="21" t="s">
        <v>1640</v>
      </c>
      <c r="F877" s="21" t="s">
        <v>1054</v>
      </c>
      <c r="G877" s="21" t="s">
        <v>134</v>
      </c>
      <c r="H877" s="22">
        <v>2021</v>
      </c>
      <c r="I877" s="20">
        <v>373.2</v>
      </c>
      <c r="K877"/>
      <c r="L877"/>
      <c r="M877"/>
      <c r="N877"/>
      <c r="O877"/>
      <c r="P877"/>
      <c r="Q877"/>
    </row>
    <row r="878" spans="1:17" ht="15" customHeight="1" x14ac:dyDescent="0.25">
      <c r="A878" s="87">
        <f t="shared" si="19"/>
        <v>878</v>
      </c>
      <c r="B878" s="21" t="s">
        <v>1670</v>
      </c>
      <c r="C878" s="21" t="s">
        <v>1671</v>
      </c>
      <c r="E878" s="21" t="s">
        <v>1640</v>
      </c>
      <c r="F878" s="21" t="s">
        <v>1054</v>
      </c>
      <c r="G878" s="21" t="s">
        <v>134</v>
      </c>
      <c r="H878" s="22">
        <v>2021</v>
      </c>
      <c r="I878" s="20">
        <v>118.8</v>
      </c>
      <c r="K878"/>
      <c r="L878"/>
      <c r="M878"/>
      <c r="N878"/>
      <c r="O878"/>
      <c r="P878"/>
      <c r="Q878"/>
    </row>
    <row r="879" spans="1:17" ht="15" customHeight="1" x14ac:dyDescent="0.25">
      <c r="A879" s="87">
        <f t="shared" si="19"/>
        <v>879</v>
      </c>
      <c r="B879" s="21" t="s">
        <v>1672</v>
      </c>
      <c r="C879" s="21" t="s">
        <v>1673</v>
      </c>
      <c r="E879" s="21" t="s">
        <v>806</v>
      </c>
      <c r="F879" s="21" t="s">
        <v>1054</v>
      </c>
      <c r="G879" s="21" t="s">
        <v>37</v>
      </c>
      <c r="H879" s="22">
        <v>2021</v>
      </c>
      <c r="I879" s="20">
        <v>201.6</v>
      </c>
      <c r="K879"/>
      <c r="L879"/>
      <c r="M879"/>
      <c r="N879"/>
      <c r="O879"/>
      <c r="P879"/>
      <c r="Q879"/>
    </row>
    <row r="880" spans="1:17" s="74" customFormat="1" ht="15" customHeight="1" x14ac:dyDescent="0.25">
      <c r="A880" s="87">
        <f t="shared" si="19"/>
        <v>880</v>
      </c>
      <c r="B880" s="21" t="s">
        <v>1935</v>
      </c>
      <c r="C880" s="21" t="s">
        <v>1936</v>
      </c>
      <c r="D880" s="21"/>
      <c r="E880" s="21" t="s">
        <v>1937</v>
      </c>
      <c r="F880" s="21" t="s">
        <v>1054</v>
      </c>
      <c r="G880" s="21" t="s">
        <v>134</v>
      </c>
      <c r="H880" s="22">
        <v>2021</v>
      </c>
      <c r="I880" s="20">
        <v>0</v>
      </c>
      <c r="J880"/>
      <c r="K880"/>
      <c r="L880"/>
      <c r="M880"/>
      <c r="N880"/>
      <c r="O880"/>
      <c r="P880"/>
      <c r="Q880"/>
    </row>
    <row r="881" spans="1:17" ht="15" customHeight="1" x14ac:dyDescent="0.25">
      <c r="A881" s="87">
        <f t="shared" si="19"/>
        <v>881</v>
      </c>
      <c r="B881" s="21" t="s">
        <v>1674</v>
      </c>
      <c r="C881" s="21" t="s">
        <v>1675</v>
      </c>
      <c r="E881" s="21" t="s">
        <v>1676</v>
      </c>
      <c r="F881" s="21" t="s">
        <v>1054</v>
      </c>
      <c r="G881" s="21" t="s">
        <v>134</v>
      </c>
      <c r="H881" s="22">
        <v>2021</v>
      </c>
      <c r="I881" s="20">
        <v>302.39999999999998</v>
      </c>
      <c r="K881"/>
      <c r="L881"/>
      <c r="M881"/>
      <c r="N881"/>
      <c r="O881"/>
      <c r="P881"/>
      <c r="Q881"/>
    </row>
    <row r="882" spans="1:17" ht="15" customHeight="1" x14ac:dyDescent="0.25">
      <c r="A882" s="87">
        <f t="shared" si="19"/>
        <v>882</v>
      </c>
      <c r="B882" s="21" t="s">
        <v>1677</v>
      </c>
      <c r="C882" s="21" t="s">
        <v>1678</v>
      </c>
      <c r="E882" s="21" t="s">
        <v>71</v>
      </c>
      <c r="F882" s="21" t="s">
        <v>1054</v>
      </c>
      <c r="G882" s="21" t="s">
        <v>24</v>
      </c>
      <c r="H882" s="22">
        <v>2021</v>
      </c>
      <c r="I882" s="20">
        <v>300</v>
      </c>
      <c r="K882"/>
      <c r="L882"/>
      <c r="M882"/>
      <c r="N882"/>
      <c r="O882"/>
      <c r="P882"/>
      <c r="Q882"/>
    </row>
    <row r="883" spans="1:17" ht="15" customHeight="1" x14ac:dyDescent="0.25">
      <c r="A883" s="87">
        <f t="shared" si="19"/>
        <v>883</v>
      </c>
      <c r="B883" s="21" t="s">
        <v>1910</v>
      </c>
      <c r="C883" s="21" t="s">
        <v>1911</v>
      </c>
      <c r="E883" s="21" t="s">
        <v>1138</v>
      </c>
      <c r="F883" s="21" t="s">
        <v>1054</v>
      </c>
      <c r="G883" s="21" t="s">
        <v>24</v>
      </c>
      <c r="H883" s="22">
        <v>2021</v>
      </c>
      <c r="I883" s="20">
        <v>0</v>
      </c>
      <c r="K883"/>
      <c r="L883"/>
      <c r="M883"/>
      <c r="N883"/>
      <c r="O883"/>
      <c r="P883"/>
      <c r="Q883"/>
    </row>
    <row r="884" spans="1:17" ht="15" customHeight="1" x14ac:dyDescent="0.25">
      <c r="A884" s="87">
        <f t="shared" si="19"/>
        <v>884</v>
      </c>
      <c r="B884" s="21" t="s">
        <v>1679</v>
      </c>
      <c r="C884" s="21" t="s">
        <v>1680</v>
      </c>
      <c r="E884" s="21" t="s">
        <v>1681</v>
      </c>
      <c r="F884" s="21" t="s">
        <v>1054</v>
      </c>
      <c r="G884" s="21" t="s">
        <v>37</v>
      </c>
      <c r="H884" s="22">
        <v>2021</v>
      </c>
      <c r="I884" s="20">
        <v>209.3</v>
      </c>
      <c r="K884"/>
      <c r="L884"/>
      <c r="M884"/>
      <c r="N884"/>
      <c r="O884"/>
      <c r="P884"/>
      <c r="Q884"/>
    </row>
    <row r="885" spans="1:17" ht="15" customHeight="1" x14ac:dyDescent="0.25">
      <c r="A885" s="87">
        <f t="shared" si="19"/>
        <v>885</v>
      </c>
      <c r="B885" s="21" t="s">
        <v>1682</v>
      </c>
      <c r="C885" s="21" t="s">
        <v>1683</v>
      </c>
      <c r="E885" s="21" t="s">
        <v>1684</v>
      </c>
      <c r="F885" s="21" t="s">
        <v>1054</v>
      </c>
      <c r="G885" s="21" t="s">
        <v>24</v>
      </c>
      <c r="H885" s="22">
        <v>2022</v>
      </c>
      <c r="I885" s="20">
        <v>0</v>
      </c>
      <c r="K885"/>
      <c r="L885"/>
      <c r="M885"/>
      <c r="N885"/>
      <c r="O885"/>
      <c r="P885"/>
      <c r="Q885"/>
    </row>
    <row r="886" spans="1:17" ht="15" customHeight="1" x14ac:dyDescent="0.25">
      <c r="A886" s="87">
        <f t="shared" si="19"/>
        <v>886</v>
      </c>
      <c r="B886" s="21" t="s">
        <v>1685</v>
      </c>
      <c r="C886" s="21" t="s">
        <v>1686</v>
      </c>
      <c r="E886" s="21" t="s">
        <v>1345</v>
      </c>
      <c r="F886" s="21" t="s">
        <v>1054</v>
      </c>
      <c r="G886" s="21" t="s">
        <v>134</v>
      </c>
      <c r="H886" s="22">
        <v>2020</v>
      </c>
      <c r="I886" s="20">
        <v>338.4</v>
      </c>
      <c r="K886"/>
      <c r="L886"/>
      <c r="M886"/>
      <c r="N886"/>
      <c r="O886"/>
      <c r="P886"/>
      <c r="Q886"/>
    </row>
    <row r="887" spans="1:17" ht="15" customHeight="1" x14ac:dyDescent="0.25">
      <c r="A887" s="87">
        <f t="shared" si="19"/>
        <v>887</v>
      </c>
      <c r="B887" s="21" t="s">
        <v>1687</v>
      </c>
      <c r="C887" s="21" t="s">
        <v>1688</v>
      </c>
      <c r="E887" s="21" t="s">
        <v>1652</v>
      </c>
      <c r="F887" s="21" t="s">
        <v>1054</v>
      </c>
      <c r="G887" s="21" t="s">
        <v>134</v>
      </c>
      <c r="H887" s="22">
        <v>2021</v>
      </c>
      <c r="I887" s="20">
        <v>0</v>
      </c>
      <c r="K887"/>
      <c r="L887"/>
      <c r="M887"/>
      <c r="N887"/>
      <c r="O887"/>
      <c r="P887"/>
      <c r="Q887"/>
    </row>
    <row r="888" spans="1:17" ht="15" customHeight="1" x14ac:dyDescent="0.25">
      <c r="A888" s="87">
        <f t="shared" si="19"/>
        <v>888</v>
      </c>
      <c r="B888" s="21" t="s">
        <v>1662</v>
      </c>
      <c r="C888" s="21" t="s">
        <v>1663</v>
      </c>
      <c r="E888" s="21" t="s">
        <v>806</v>
      </c>
      <c r="F888" s="21" t="s">
        <v>1054</v>
      </c>
      <c r="G888" s="21" t="s">
        <v>37</v>
      </c>
      <c r="H888" s="22">
        <v>2021</v>
      </c>
      <c r="I888" s="20">
        <v>201.6</v>
      </c>
      <c r="K888"/>
      <c r="L888"/>
      <c r="M888"/>
      <c r="N888"/>
      <c r="O888"/>
      <c r="P888"/>
      <c r="Q888"/>
    </row>
    <row r="889" spans="1:17" ht="15" customHeight="1" x14ac:dyDescent="0.25">
      <c r="A889" s="87">
        <f t="shared" si="19"/>
        <v>889</v>
      </c>
      <c r="B889" s="21" t="s">
        <v>2030</v>
      </c>
      <c r="C889" s="21" t="s">
        <v>2031</v>
      </c>
      <c r="E889" s="21" t="s">
        <v>1937</v>
      </c>
      <c r="F889" s="21" t="s">
        <v>1054</v>
      </c>
      <c r="G889" s="21" t="s">
        <v>134</v>
      </c>
      <c r="H889" s="22">
        <v>2022</v>
      </c>
      <c r="I889" s="20">
        <v>0</v>
      </c>
      <c r="K889"/>
      <c r="L889"/>
      <c r="M889"/>
      <c r="N889"/>
      <c r="O889"/>
      <c r="P889"/>
      <c r="Q889"/>
    </row>
    <row r="890" spans="1:17" ht="15" customHeight="1" x14ac:dyDescent="0.25">
      <c r="A890" s="87">
        <f t="shared" si="19"/>
        <v>890</v>
      </c>
      <c r="B890" s="21" t="s">
        <v>1689</v>
      </c>
      <c r="C890" s="21" t="s">
        <v>1690</v>
      </c>
      <c r="E890" s="21" t="s">
        <v>1282</v>
      </c>
      <c r="F890" s="21" t="s">
        <v>1054</v>
      </c>
      <c r="G890" s="21" t="s">
        <v>134</v>
      </c>
      <c r="H890" s="22">
        <v>2021</v>
      </c>
      <c r="I890" s="20">
        <v>152.30000000000001</v>
      </c>
      <c r="K890"/>
      <c r="L890"/>
      <c r="M890"/>
      <c r="N890"/>
      <c r="O890"/>
      <c r="P890"/>
      <c r="Q890"/>
    </row>
    <row r="891" spans="1:17" ht="15" customHeight="1" x14ac:dyDescent="0.25">
      <c r="A891" s="87">
        <f t="shared" si="19"/>
        <v>891</v>
      </c>
      <c r="B891" s="21" t="s">
        <v>2032</v>
      </c>
      <c r="C891" s="21" t="s">
        <v>2033</v>
      </c>
      <c r="E891" s="21" t="s">
        <v>1113</v>
      </c>
      <c r="F891" s="21" t="s">
        <v>1054</v>
      </c>
      <c r="G891" s="21" t="s">
        <v>134</v>
      </c>
      <c r="H891" s="22">
        <v>2021</v>
      </c>
      <c r="I891" s="20">
        <v>0</v>
      </c>
      <c r="K891"/>
      <c r="L891"/>
      <c r="M891"/>
      <c r="N891"/>
      <c r="O891"/>
      <c r="P891"/>
      <c r="Q891"/>
    </row>
    <row r="892" spans="1:17" ht="15" customHeight="1" x14ac:dyDescent="0.25">
      <c r="A892" s="87">
        <f t="shared" si="19"/>
        <v>892</v>
      </c>
      <c r="B892" s="21" t="s">
        <v>1691</v>
      </c>
      <c r="C892" s="21" t="s">
        <v>1692</v>
      </c>
      <c r="E892" s="21" t="s">
        <v>1693</v>
      </c>
      <c r="F892" s="21" t="s">
        <v>1054</v>
      </c>
      <c r="G892" s="21" t="s">
        <v>134</v>
      </c>
      <c r="H892" s="22">
        <v>2020</v>
      </c>
      <c r="I892" s="20">
        <v>418.9</v>
      </c>
      <c r="K892"/>
      <c r="L892"/>
      <c r="M892"/>
      <c r="N892"/>
      <c r="O892"/>
      <c r="P892"/>
      <c r="Q892"/>
    </row>
    <row r="893" spans="1:17" ht="15" customHeight="1" x14ac:dyDescent="0.25">
      <c r="A893" s="87">
        <f t="shared" si="19"/>
        <v>893</v>
      </c>
      <c r="B893" s="21" t="s">
        <v>1694</v>
      </c>
      <c r="C893" s="21" t="s">
        <v>1695</v>
      </c>
      <c r="E893" s="21" t="s">
        <v>1368</v>
      </c>
      <c r="F893" s="21" t="s">
        <v>1054</v>
      </c>
      <c r="G893" s="21" t="s">
        <v>24</v>
      </c>
      <c r="H893" s="22">
        <v>2021</v>
      </c>
      <c r="I893" s="20">
        <v>180.1</v>
      </c>
      <c r="K893"/>
      <c r="L893"/>
      <c r="M893"/>
      <c r="N893"/>
      <c r="O893"/>
      <c r="P893"/>
      <c r="Q893"/>
    </row>
    <row r="894" spans="1:17" ht="15" customHeight="1" x14ac:dyDescent="0.25">
      <c r="A894" s="87">
        <f t="shared" si="19"/>
        <v>894</v>
      </c>
      <c r="B894" s="89" t="s">
        <v>1696</v>
      </c>
      <c r="C894" s="89"/>
      <c r="D894" s="89"/>
      <c r="E894" s="89"/>
      <c r="F894" s="89"/>
      <c r="G894" s="89"/>
      <c r="H894" s="90"/>
      <c r="I894" s="91">
        <f>SUM(I843:I893)</f>
        <v>5362.4000000000005</v>
      </c>
      <c r="K894"/>
      <c r="L894"/>
      <c r="M894"/>
      <c r="N894"/>
      <c r="O894"/>
      <c r="P894"/>
      <c r="Q894"/>
    </row>
    <row r="895" spans="1:17" ht="15" customHeight="1" x14ac:dyDescent="0.25">
      <c r="A895" s="87">
        <f t="shared" si="19"/>
        <v>895</v>
      </c>
      <c r="B895" s="89"/>
      <c r="C895" s="89"/>
      <c r="D895" s="89"/>
      <c r="E895" s="89"/>
      <c r="F895" s="89"/>
      <c r="G895" s="89"/>
      <c r="H895" s="90"/>
      <c r="I895" s="91"/>
      <c r="K895"/>
      <c r="L895"/>
      <c r="M895"/>
      <c r="N895"/>
      <c r="O895"/>
      <c r="P895"/>
      <c r="Q895"/>
    </row>
    <row r="896" spans="1:17" ht="15" customHeight="1" x14ac:dyDescent="0.25">
      <c r="A896" s="87">
        <f t="shared" si="19"/>
        <v>896</v>
      </c>
      <c r="B896" s="21" t="s">
        <v>1697</v>
      </c>
      <c r="D896" s="21" t="s">
        <v>1698</v>
      </c>
      <c r="I896" s="20">
        <f>SUMIF($F$843:$F$893,"=WIND-C",$I$843:$I$893)</f>
        <v>732.40000000000009</v>
      </c>
      <c r="K896"/>
      <c r="L896"/>
      <c r="M896"/>
      <c r="N896"/>
      <c r="O896"/>
      <c r="P896"/>
      <c r="Q896"/>
    </row>
    <row r="897" spans="1:17" ht="15" customHeight="1" x14ac:dyDescent="0.25">
      <c r="A897" s="87">
        <f t="shared" si="19"/>
        <v>897</v>
      </c>
      <c r="B897" s="21" t="s">
        <v>1390</v>
      </c>
      <c r="D897" s="21" t="s">
        <v>1699</v>
      </c>
      <c r="E897" s="21" t="s">
        <v>1392</v>
      </c>
      <c r="I897" s="20">
        <v>35</v>
      </c>
      <c r="K897"/>
      <c r="L897"/>
      <c r="M897"/>
      <c r="N897"/>
      <c r="O897"/>
      <c r="P897"/>
      <c r="Q897"/>
    </row>
    <row r="898" spans="1:17" ht="15" customHeight="1" x14ac:dyDescent="0.25">
      <c r="A898" s="87">
        <f t="shared" si="19"/>
        <v>898</v>
      </c>
      <c r="B898" s="89"/>
      <c r="C898" s="89"/>
      <c r="D898" s="89"/>
      <c r="E898" s="89"/>
      <c r="F898" s="89"/>
      <c r="G898" s="89"/>
      <c r="H898" s="90"/>
      <c r="K898"/>
      <c r="L898"/>
      <c r="M898"/>
      <c r="N898"/>
      <c r="O898"/>
      <c r="P898"/>
      <c r="Q898"/>
    </row>
    <row r="899" spans="1:17" ht="15" customHeight="1" x14ac:dyDescent="0.25">
      <c r="A899" s="87">
        <f t="shared" si="19"/>
        <v>899</v>
      </c>
      <c r="B899" s="21" t="s">
        <v>1700</v>
      </c>
      <c r="D899" s="21" t="s">
        <v>1701</v>
      </c>
      <c r="I899" s="20">
        <f>SUMIF($F$843:$F$893,"=WIND-P",$I$843:$I$893)</f>
        <v>0</v>
      </c>
      <c r="K899"/>
      <c r="L899"/>
      <c r="M899"/>
      <c r="N899"/>
      <c r="O899"/>
      <c r="P899"/>
      <c r="Q899"/>
    </row>
    <row r="900" spans="1:17" ht="15" customHeight="1" x14ac:dyDescent="0.25">
      <c r="A900" s="87">
        <f t="shared" si="19"/>
        <v>900</v>
      </c>
      <c r="B900" s="21" t="s">
        <v>1395</v>
      </c>
      <c r="D900" s="21" t="s">
        <v>1702</v>
      </c>
      <c r="E900" s="21" t="s">
        <v>1392</v>
      </c>
      <c r="I900" s="20">
        <v>44</v>
      </c>
      <c r="K900"/>
      <c r="L900"/>
      <c r="M900"/>
      <c r="N900"/>
      <c r="O900"/>
      <c r="P900"/>
      <c r="Q900"/>
    </row>
    <row r="901" spans="1:17" ht="15" customHeight="1" x14ac:dyDescent="0.25">
      <c r="A901" s="87">
        <f t="shared" si="19"/>
        <v>901</v>
      </c>
      <c r="B901" s="89"/>
      <c r="C901" s="89"/>
      <c r="D901" s="89"/>
      <c r="E901" s="89"/>
      <c r="F901" s="89"/>
      <c r="G901" s="89"/>
      <c r="H901" s="90"/>
      <c r="K901"/>
      <c r="L901"/>
      <c r="M901"/>
      <c r="N901"/>
      <c r="O901"/>
      <c r="P901"/>
      <c r="Q901"/>
    </row>
    <row r="902" spans="1:17" ht="15" customHeight="1" x14ac:dyDescent="0.25">
      <c r="A902" s="87">
        <f t="shared" ref="A902:A965" si="21">A901+1</f>
        <v>902</v>
      </c>
      <c r="B902" s="21" t="s">
        <v>1703</v>
      </c>
      <c r="D902" s="21" t="s">
        <v>1704</v>
      </c>
      <c r="I902" s="20">
        <f>SUMIF($F$843:$F$893,"=WIND-O",$I$843:$I$893)</f>
        <v>4630.0000000000009</v>
      </c>
      <c r="K902"/>
      <c r="L902"/>
      <c r="M902"/>
      <c r="N902"/>
      <c r="O902"/>
      <c r="P902"/>
      <c r="Q902"/>
    </row>
    <row r="903" spans="1:17" ht="15" customHeight="1" x14ac:dyDescent="0.25">
      <c r="A903" s="87">
        <f t="shared" si="21"/>
        <v>903</v>
      </c>
      <c r="B903" s="21" t="s">
        <v>1399</v>
      </c>
      <c r="D903" s="21" t="s">
        <v>1705</v>
      </c>
      <c r="E903" s="21" t="s">
        <v>1392</v>
      </c>
      <c r="I903" s="20">
        <v>37</v>
      </c>
      <c r="K903"/>
      <c r="L903"/>
      <c r="M903"/>
      <c r="N903"/>
      <c r="O903"/>
      <c r="P903"/>
      <c r="Q903"/>
    </row>
    <row r="904" spans="1:17" ht="15" customHeight="1" x14ac:dyDescent="0.25">
      <c r="A904" s="87">
        <f t="shared" si="21"/>
        <v>904</v>
      </c>
      <c r="B904" s="89"/>
      <c r="C904" s="89"/>
      <c r="D904" s="89"/>
      <c r="E904" s="89"/>
      <c r="F904" s="89"/>
      <c r="G904" s="89"/>
      <c r="H904" s="90"/>
      <c r="I904" s="91"/>
      <c r="K904"/>
      <c r="L904"/>
      <c r="M904"/>
      <c r="N904"/>
      <c r="O904"/>
      <c r="P904"/>
      <c r="Q904"/>
    </row>
    <row r="905" spans="1:17" ht="15" customHeight="1" x14ac:dyDescent="0.25">
      <c r="A905" s="87">
        <f t="shared" si="21"/>
        <v>905</v>
      </c>
      <c r="B905" s="89" t="s">
        <v>1706</v>
      </c>
      <c r="C905" s="89"/>
      <c r="D905" s="89"/>
      <c r="E905" s="89"/>
      <c r="F905" s="89"/>
      <c r="G905" s="89"/>
      <c r="H905" s="90"/>
      <c r="I905" s="91"/>
      <c r="K905"/>
      <c r="L905"/>
      <c r="M905"/>
      <c r="N905"/>
      <c r="O905"/>
      <c r="P905"/>
      <c r="Q905"/>
    </row>
    <row r="906" spans="1:17" ht="15" customHeight="1" x14ac:dyDescent="0.25">
      <c r="A906" s="87">
        <f t="shared" si="21"/>
        <v>906</v>
      </c>
      <c r="B906" s="21" t="s">
        <v>1947</v>
      </c>
      <c r="C906" s="21" t="s">
        <v>1948</v>
      </c>
      <c r="E906" s="21" t="s">
        <v>40</v>
      </c>
      <c r="F906" s="21" t="s">
        <v>1405</v>
      </c>
      <c r="G906" s="21" t="s">
        <v>37</v>
      </c>
      <c r="H906" s="22">
        <v>2023</v>
      </c>
      <c r="I906" s="20">
        <v>0</v>
      </c>
      <c r="K906"/>
      <c r="L906"/>
      <c r="M906"/>
      <c r="N906"/>
      <c r="O906"/>
      <c r="P906"/>
      <c r="Q906"/>
    </row>
    <row r="907" spans="1:17" ht="15" customHeight="1" x14ac:dyDescent="0.25">
      <c r="A907" s="87">
        <f t="shared" si="21"/>
        <v>907</v>
      </c>
      <c r="B907" s="21" t="s">
        <v>2182</v>
      </c>
      <c r="C907" s="21" t="s">
        <v>2183</v>
      </c>
      <c r="E907" s="21" t="s">
        <v>1101</v>
      </c>
      <c r="F907" s="21" t="s">
        <v>1405</v>
      </c>
      <c r="G907" s="21" t="s">
        <v>134</v>
      </c>
      <c r="H907" s="22">
        <v>2023</v>
      </c>
      <c r="I907" s="20">
        <v>0</v>
      </c>
      <c r="K907"/>
      <c r="L907"/>
      <c r="M907"/>
      <c r="N907"/>
      <c r="O907"/>
      <c r="P907"/>
      <c r="Q907"/>
    </row>
    <row r="908" spans="1:17" ht="15" customHeight="1" x14ac:dyDescent="0.25">
      <c r="A908" s="87">
        <f t="shared" si="21"/>
        <v>908</v>
      </c>
      <c r="B908" s="21" t="s">
        <v>1707</v>
      </c>
      <c r="C908" s="21" t="s">
        <v>1708</v>
      </c>
      <c r="E908" s="21" t="s">
        <v>1709</v>
      </c>
      <c r="F908" s="21" t="s">
        <v>1405</v>
      </c>
      <c r="G908" s="21" t="s">
        <v>134</v>
      </c>
      <c r="H908" s="22">
        <v>2021</v>
      </c>
      <c r="I908" s="20">
        <v>201.6</v>
      </c>
      <c r="K908"/>
      <c r="L908"/>
      <c r="M908"/>
      <c r="N908"/>
      <c r="O908"/>
      <c r="P908"/>
      <c r="Q908"/>
    </row>
    <row r="909" spans="1:17" s="87" customFormat="1" ht="15" customHeight="1" x14ac:dyDescent="0.25">
      <c r="A909" s="87">
        <f t="shared" si="21"/>
        <v>909</v>
      </c>
      <c r="B909" s="21" t="s">
        <v>1710</v>
      </c>
      <c r="C909" s="21" t="s">
        <v>1711</v>
      </c>
      <c r="D909" s="21"/>
      <c r="E909" s="21" t="s">
        <v>1712</v>
      </c>
      <c r="F909" s="21" t="s">
        <v>1405</v>
      </c>
      <c r="G909" s="21" t="s">
        <v>134</v>
      </c>
      <c r="H909" s="22">
        <v>2021</v>
      </c>
      <c r="I909" s="20">
        <v>185</v>
      </c>
      <c r="J909"/>
      <c r="K909" s="3"/>
      <c r="L909" s="3"/>
      <c r="M909" s="3"/>
      <c r="N909" s="3"/>
      <c r="O909" s="3"/>
      <c r="P909" s="3"/>
      <c r="Q909" s="3"/>
    </row>
    <row r="910" spans="1:17" s="87" customFormat="1" ht="15" customHeight="1" x14ac:dyDescent="0.25">
      <c r="A910" s="87">
        <f t="shared" si="21"/>
        <v>910</v>
      </c>
      <c r="B910" s="21" t="s">
        <v>2034</v>
      </c>
      <c r="C910" s="21" t="s">
        <v>2035</v>
      </c>
      <c r="D910" s="21"/>
      <c r="E910" s="21" t="s">
        <v>1996</v>
      </c>
      <c r="F910" s="21" t="s">
        <v>1405</v>
      </c>
      <c r="G910" s="21" t="s">
        <v>24</v>
      </c>
      <c r="H910" s="22">
        <v>2022</v>
      </c>
      <c r="I910" s="20">
        <v>0</v>
      </c>
      <c r="J910"/>
      <c r="K910" s="3"/>
      <c r="L910" s="3"/>
      <c r="M910" s="3"/>
      <c r="N910" s="3"/>
      <c r="O910" s="3"/>
      <c r="P910" s="3"/>
      <c r="Q910" s="3"/>
    </row>
    <row r="911" spans="1:17" s="87" customFormat="1" ht="15" customHeight="1" x14ac:dyDescent="0.25">
      <c r="A911" s="87">
        <f t="shared" si="21"/>
        <v>911</v>
      </c>
      <c r="B911" s="21" t="s">
        <v>1713</v>
      </c>
      <c r="C911" s="21" t="s">
        <v>1714</v>
      </c>
      <c r="D911" s="21"/>
      <c r="E911" s="21" t="s">
        <v>1187</v>
      </c>
      <c r="F911" s="21" t="s">
        <v>1405</v>
      </c>
      <c r="G911" s="21" t="s">
        <v>134</v>
      </c>
      <c r="H911" s="22">
        <v>2021</v>
      </c>
      <c r="I911" s="20">
        <v>228.4</v>
      </c>
      <c r="J911"/>
      <c r="K911" s="3"/>
      <c r="L911" s="3"/>
      <c r="M911" s="3"/>
      <c r="N911" s="3"/>
      <c r="O911" s="3"/>
      <c r="P911" s="3"/>
      <c r="Q911" s="3"/>
    </row>
    <row r="912" spans="1:17" ht="15" customHeight="1" x14ac:dyDescent="0.25">
      <c r="A912" s="87">
        <f t="shared" si="21"/>
        <v>912</v>
      </c>
      <c r="B912" s="21" t="s">
        <v>2036</v>
      </c>
      <c r="C912" s="21" t="s">
        <v>2037</v>
      </c>
      <c r="E912" s="21" t="s">
        <v>109</v>
      </c>
      <c r="F912" s="21" t="s">
        <v>1405</v>
      </c>
      <c r="G912" s="21" t="s">
        <v>37</v>
      </c>
      <c r="H912" s="22">
        <v>2022</v>
      </c>
      <c r="I912" s="20">
        <v>0</v>
      </c>
      <c r="K912"/>
      <c r="L912"/>
      <c r="M912"/>
      <c r="N912"/>
      <c r="O912"/>
      <c r="P912"/>
      <c r="Q912"/>
    </row>
    <row r="913" spans="1:17" ht="15" customHeight="1" x14ac:dyDescent="0.25">
      <c r="A913" s="87">
        <f t="shared" si="21"/>
        <v>913</v>
      </c>
      <c r="B913" s="21" t="s">
        <v>2001</v>
      </c>
      <c r="C913" s="21" t="s">
        <v>2002</v>
      </c>
      <c r="E913" s="21" t="s">
        <v>868</v>
      </c>
      <c r="F913" s="21" t="s">
        <v>1405</v>
      </c>
      <c r="G913" s="21" t="s">
        <v>24</v>
      </c>
      <c r="H913" s="22">
        <v>2022</v>
      </c>
      <c r="I913" s="20">
        <v>0</v>
      </c>
      <c r="K913"/>
      <c r="L913"/>
      <c r="M913"/>
      <c r="N913"/>
      <c r="O913"/>
      <c r="P913"/>
      <c r="Q913"/>
    </row>
    <row r="914" spans="1:17" ht="15" customHeight="1" x14ac:dyDescent="0.25">
      <c r="A914" s="87">
        <f t="shared" si="21"/>
        <v>914</v>
      </c>
      <c r="B914" s="21" t="s">
        <v>2286</v>
      </c>
      <c r="C914" s="21" t="s">
        <v>2287</v>
      </c>
      <c r="E914" s="21" t="s">
        <v>868</v>
      </c>
      <c r="F914" s="21" t="s">
        <v>1405</v>
      </c>
      <c r="G914" s="21" t="s">
        <v>24</v>
      </c>
      <c r="H914" s="22">
        <v>2022</v>
      </c>
      <c r="I914" s="20">
        <v>0</v>
      </c>
      <c r="K914"/>
      <c r="L914"/>
      <c r="M914"/>
      <c r="N914"/>
      <c r="O914"/>
      <c r="P914"/>
      <c r="Q914"/>
    </row>
    <row r="915" spans="1:17" ht="15" customHeight="1" x14ac:dyDescent="0.25">
      <c r="A915" s="87">
        <f t="shared" si="21"/>
        <v>915</v>
      </c>
      <c r="B915" s="21" t="s">
        <v>2288</v>
      </c>
      <c r="C915" s="21" t="s">
        <v>2289</v>
      </c>
      <c r="E915" s="21" t="s">
        <v>1628</v>
      </c>
      <c r="F915" s="21" t="s">
        <v>1405</v>
      </c>
      <c r="G915" s="21" t="s">
        <v>24</v>
      </c>
      <c r="H915" s="22">
        <v>2022</v>
      </c>
      <c r="I915" s="20">
        <v>0</v>
      </c>
      <c r="K915"/>
      <c r="L915"/>
      <c r="M915"/>
      <c r="N915"/>
      <c r="O915"/>
      <c r="P915"/>
      <c r="Q915"/>
    </row>
    <row r="916" spans="1:17" ht="15" customHeight="1" x14ac:dyDescent="0.25">
      <c r="A916" s="87">
        <f t="shared" si="21"/>
        <v>916</v>
      </c>
      <c r="B916" s="21" t="s">
        <v>2290</v>
      </c>
      <c r="C916" s="21" t="s">
        <v>2291</v>
      </c>
      <c r="E916" s="21" t="s">
        <v>1187</v>
      </c>
      <c r="F916" s="21" t="s">
        <v>1405</v>
      </c>
      <c r="G916" s="21" t="s">
        <v>134</v>
      </c>
      <c r="H916" s="22">
        <v>2023</v>
      </c>
      <c r="I916" s="20">
        <v>0</v>
      </c>
      <c r="K916"/>
      <c r="L916"/>
      <c r="M916"/>
      <c r="N916"/>
      <c r="O916"/>
      <c r="P916"/>
      <c r="Q916"/>
    </row>
    <row r="917" spans="1:17" ht="15" customHeight="1" x14ac:dyDescent="0.25">
      <c r="A917" s="87">
        <f t="shared" si="21"/>
        <v>917</v>
      </c>
      <c r="B917" s="21" t="s">
        <v>1715</v>
      </c>
      <c r="C917" s="21" t="s">
        <v>1716</v>
      </c>
      <c r="E917" s="21" t="s">
        <v>1224</v>
      </c>
      <c r="F917" s="21" t="s">
        <v>1405</v>
      </c>
      <c r="G917" s="21" t="s">
        <v>134</v>
      </c>
      <c r="H917" s="22">
        <v>2023</v>
      </c>
      <c r="I917" s="20">
        <v>0</v>
      </c>
      <c r="K917"/>
      <c r="L917"/>
      <c r="M917"/>
      <c r="N917"/>
      <c r="O917"/>
      <c r="P917"/>
      <c r="Q917"/>
    </row>
    <row r="918" spans="1:17" ht="15" customHeight="1" x14ac:dyDescent="0.25">
      <c r="A918" s="87">
        <f t="shared" si="21"/>
        <v>918</v>
      </c>
      <c r="B918" s="21" t="s">
        <v>2117</v>
      </c>
      <c r="C918" s="21" t="s">
        <v>2118</v>
      </c>
      <c r="E918" s="21" t="s">
        <v>1791</v>
      </c>
      <c r="F918" s="21" t="s">
        <v>1405</v>
      </c>
      <c r="G918" s="21" t="s">
        <v>24</v>
      </c>
      <c r="H918" s="22">
        <v>2022</v>
      </c>
      <c r="I918" s="20">
        <v>0</v>
      </c>
      <c r="K918"/>
      <c r="L918"/>
      <c r="M918"/>
      <c r="N918"/>
      <c r="O918"/>
      <c r="P918"/>
      <c r="Q918"/>
    </row>
    <row r="919" spans="1:17" ht="15" customHeight="1" x14ac:dyDescent="0.25">
      <c r="A919" s="87">
        <f t="shared" si="21"/>
        <v>919</v>
      </c>
      <c r="B919" s="21" t="s">
        <v>1717</v>
      </c>
      <c r="C919" s="21" t="s">
        <v>1718</v>
      </c>
      <c r="E919" s="21" t="s">
        <v>1637</v>
      </c>
      <c r="F919" s="21" t="s">
        <v>1405</v>
      </c>
      <c r="G919" s="21" t="s">
        <v>37</v>
      </c>
      <c r="H919" s="22">
        <v>2021</v>
      </c>
      <c r="I919" s="20">
        <v>0</v>
      </c>
      <c r="K919"/>
      <c r="L919"/>
      <c r="M919"/>
      <c r="N919"/>
      <c r="O919"/>
      <c r="P919"/>
      <c r="Q919"/>
    </row>
    <row r="920" spans="1:17" ht="15" customHeight="1" x14ac:dyDescent="0.25">
      <c r="A920" s="87">
        <f t="shared" si="21"/>
        <v>920</v>
      </c>
      <c r="B920" s="21" t="s">
        <v>2362</v>
      </c>
      <c r="C920" s="21" t="s">
        <v>1784</v>
      </c>
      <c r="E920" s="21" t="s">
        <v>78</v>
      </c>
      <c r="F920" s="21" t="s">
        <v>1405</v>
      </c>
      <c r="G920" s="21" t="s">
        <v>79</v>
      </c>
      <c r="H920" s="22">
        <v>2022</v>
      </c>
      <c r="I920" s="20">
        <v>0</v>
      </c>
      <c r="K920"/>
      <c r="L920"/>
      <c r="M920"/>
      <c r="N920"/>
      <c r="O920"/>
      <c r="P920"/>
      <c r="Q920"/>
    </row>
    <row r="921" spans="1:17" ht="15" customHeight="1" x14ac:dyDescent="0.25">
      <c r="A921" s="87">
        <f t="shared" si="21"/>
        <v>921</v>
      </c>
      <c r="B921" s="21" t="s">
        <v>1949</v>
      </c>
      <c r="C921" s="21" t="s">
        <v>1950</v>
      </c>
      <c r="E921" s="21" t="s">
        <v>1946</v>
      </c>
      <c r="F921" s="21" t="s">
        <v>1405</v>
      </c>
      <c r="G921" s="21" t="s">
        <v>243</v>
      </c>
      <c r="H921" s="22">
        <v>2022</v>
      </c>
      <c r="I921" s="20">
        <v>0</v>
      </c>
      <c r="K921"/>
      <c r="L921"/>
      <c r="M921"/>
      <c r="N921"/>
      <c r="O921"/>
      <c r="P921"/>
      <c r="Q921"/>
    </row>
    <row r="922" spans="1:17" ht="15" customHeight="1" x14ac:dyDescent="0.25">
      <c r="A922" s="87">
        <f t="shared" si="21"/>
        <v>922</v>
      </c>
      <c r="B922" s="21" t="s">
        <v>2038</v>
      </c>
      <c r="C922" s="21" t="s">
        <v>2039</v>
      </c>
      <c r="E922" s="21" t="s">
        <v>1621</v>
      </c>
      <c r="F922" s="21" t="s">
        <v>1405</v>
      </c>
      <c r="G922" s="21" t="s">
        <v>243</v>
      </c>
      <c r="H922" s="22">
        <v>2022</v>
      </c>
      <c r="I922" s="20">
        <v>0</v>
      </c>
      <c r="K922"/>
      <c r="L922"/>
      <c r="M922"/>
      <c r="N922"/>
      <c r="O922"/>
      <c r="P922"/>
      <c r="Q922"/>
    </row>
    <row r="923" spans="1:17" ht="15" customHeight="1" x14ac:dyDescent="0.25">
      <c r="A923" s="87">
        <f t="shared" si="21"/>
        <v>923</v>
      </c>
      <c r="B923" s="21" t="s">
        <v>2292</v>
      </c>
      <c r="C923" s="21" t="s">
        <v>2293</v>
      </c>
      <c r="E923" s="21" t="s">
        <v>1607</v>
      </c>
      <c r="F923" s="21" t="s">
        <v>1405</v>
      </c>
      <c r="G923" s="21" t="s">
        <v>30</v>
      </c>
      <c r="H923" s="22">
        <v>2023</v>
      </c>
      <c r="I923" s="20">
        <v>0</v>
      </c>
      <c r="K923"/>
      <c r="L923"/>
      <c r="M923"/>
      <c r="N923"/>
      <c r="O923"/>
      <c r="P923"/>
      <c r="Q923"/>
    </row>
    <row r="924" spans="1:17" ht="15" customHeight="1" x14ac:dyDescent="0.25">
      <c r="A924" s="87">
        <f t="shared" si="21"/>
        <v>924</v>
      </c>
      <c r="B924" s="21" t="s">
        <v>1951</v>
      </c>
      <c r="C924" s="21" t="s">
        <v>1952</v>
      </c>
      <c r="E924" s="21" t="s">
        <v>1224</v>
      </c>
      <c r="F924" s="21" t="s">
        <v>1405</v>
      </c>
      <c r="G924" s="21" t="s">
        <v>134</v>
      </c>
      <c r="H924" s="22">
        <v>2022</v>
      </c>
      <c r="I924" s="20">
        <v>0</v>
      </c>
      <c r="K924"/>
      <c r="L924"/>
      <c r="M924"/>
      <c r="N924"/>
      <c r="O924"/>
      <c r="P924"/>
      <c r="Q924"/>
    </row>
    <row r="925" spans="1:17" ht="15" customHeight="1" x14ac:dyDescent="0.25">
      <c r="A925" s="87">
        <f t="shared" si="21"/>
        <v>925</v>
      </c>
      <c r="B925" s="21" t="s">
        <v>1720</v>
      </c>
      <c r="C925" s="21" t="s">
        <v>1721</v>
      </c>
      <c r="E925" s="21" t="s">
        <v>393</v>
      </c>
      <c r="F925" s="21" t="s">
        <v>1405</v>
      </c>
      <c r="G925" s="21" t="s">
        <v>37</v>
      </c>
      <c r="H925" s="22">
        <v>2021</v>
      </c>
      <c r="I925" s="20">
        <v>202.6</v>
      </c>
      <c r="K925"/>
      <c r="L925"/>
      <c r="M925"/>
      <c r="N925"/>
      <c r="O925"/>
      <c r="P925"/>
      <c r="Q925"/>
    </row>
    <row r="926" spans="1:17" ht="15" customHeight="1" x14ac:dyDescent="0.25">
      <c r="A926" s="87">
        <f t="shared" si="21"/>
        <v>926</v>
      </c>
      <c r="B926" s="21" t="s">
        <v>1722</v>
      </c>
      <c r="C926" s="21" t="s">
        <v>1723</v>
      </c>
      <c r="E926" s="21" t="s">
        <v>393</v>
      </c>
      <c r="F926" s="21" t="s">
        <v>1405</v>
      </c>
      <c r="G926" s="21" t="s">
        <v>37</v>
      </c>
      <c r="H926" s="22">
        <v>2025</v>
      </c>
      <c r="I926" s="20">
        <v>0</v>
      </c>
      <c r="K926"/>
      <c r="L926"/>
      <c r="M926"/>
      <c r="N926"/>
      <c r="O926"/>
      <c r="P926"/>
      <c r="Q926"/>
    </row>
    <row r="927" spans="1:17" ht="15" customHeight="1" x14ac:dyDescent="0.25">
      <c r="A927" s="87">
        <f t="shared" si="21"/>
        <v>927</v>
      </c>
      <c r="B927" s="21" t="s">
        <v>1724</v>
      </c>
      <c r="C927" s="21" t="s">
        <v>1725</v>
      </c>
      <c r="E927" s="21" t="s">
        <v>1565</v>
      </c>
      <c r="F927" s="21" t="s">
        <v>1405</v>
      </c>
      <c r="G927" s="21" t="s">
        <v>30</v>
      </c>
      <c r="H927" s="22">
        <v>2023</v>
      </c>
      <c r="I927" s="20">
        <v>0</v>
      </c>
      <c r="K927"/>
      <c r="L927"/>
      <c r="M927"/>
      <c r="N927"/>
      <c r="O927"/>
      <c r="P927"/>
      <c r="Q927"/>
    </row>
    <row r="928" spans="1:17" ht="15" customHeight="1" x14ac:dyDescent="0.25">
      <c r="A928" s="87">
        <f t="shared" si="21"/>
        <v>928</v>
      </c>
      <c r="B928" s="21" t="s">
        <v>2147</v>
      </c>
      <c r="C928" s="21" t="s">
        <v>2148</v>
      </c>
      <c r="E928" s="21" t="s">
        <v>1565</v>
      </c>
      <c r="F928" s="21" t="s">
        <v>1405</v>
      </c>
      <c r="G928" s="21" t="s">
        <v>30</v>
      </c>
      <c r="H928" s="22">
        <v>2023</v>
      </c>
      <c r="I928" s="20">
        <v>0</v>
      </c>
      <c r="K928"/>
      <c r="L928"/>
      <c r="M928"/>
      <c r="N928"/>
      <c r="O928"/>
      <c r="P928"/>
      <c r="Q928"/>
    </row>
    <row r="929" spans="1:17" ht="15" customHeight="1" x14ac:dyDescent="0.25">
      <c r="A929" s="87">
        <f t="shared" si="21"/>
        <v>929</v>
      </c>
      <c r="B929" s="21" t="s">
        <v>1953</v>
      </c>
      <c r="C929" s="21" t="s">
        <v>1954</v>
      </c>
      <c r="E929" s="21" t="s">
        <v>78</v>
      </c>
      <c r="F929" s="21" t="s">
        <v>1405</v>
      </c>
      <c r="G929" s="21" t="s">
        <v>79</v>
      </c>
      <c r="H929" s="22">
        <v>2022</v>
      </c>
      <c r="I929" s="20">
        <v>0</v>
      </c>
      <c r="K929"/>
      <c r="L929"/>
      <c r="M929"/>
      <c r="N929"/>
      <c r="O929"/>
      <c r="P929"/>
      <c r="Q929"/>
    </row>
    <row r="930" spans="1:17" ht="15" customHeight="1" x14ac:dyDescent="0.25">
      <c r="A930" s="87">
        <f t="shared" si="21"/>
        <v>930</v>
      </c>
      <c r="B930" s="21" t="s">
        <v>1730</v>
      </c>
      <c r="C930" s="21" t="s">
        <v>1731</v>
      </c>
      <c r="E930" s="21" t="s">
        <v>1565</v>
      </c>
      <c r="F930" s="21" t="s">
        <v>1405</v>
      </c>
      <c r="G930" s="21" t="s">
        <v>30</v>
      </c>
      <c r="H930" s="22">
        <v>2022</v>
      </c>
      <c r="I930" s="20">
        <v>0</v>
      </c>
      <c r="K930"/>
      <c r="L930"/>
      <c r="M930"/>
      <c r="N930"/>
      <c r="O930"/>
      <c r="P930"/>
      <c r="Q930"/>
    </row>
    <row r="931" spans="1:17" ht="15" customHeight="1" x14ac:dyDescent="0.25">
      <c r="A931" s="87">
        <f t="shared" si="21"/>
        <v>931</v>
      </c>
      <c r="B931" s="21" t="s">
        <v>1732</v>
      </c>
      <c r="C931" s="21" t="s">
        <v>1733</v>
      </c>
      <c r="E931" s="21" t="s">
        <v>162</v>
      </c>
      <c r="F931" s="21" t="s">
        <v>1405</v>
      </c>
      <c r="G931" s="21" t="s">
        <v>37</v>
      </c>
      <c r="H931" s="22">
        <v>2023</v>
      </c>
      <c r="I931" s="20">
        <v>0</v>
      </c>
      <c r="K931"/>
      <c r="L931"/>
      <c r="M931"/>
      <c r="N931"/>
      <c r="O931"/>
      <c r="P931"/>
      <c r="Q931"/>
    </row>
    <row r="932" spans="1:17" ht="15" customHeight="1" x14ac:dyDescent="0.25">
      <c r="A932" s="87">
        <f t="shared" si="21"/>
        <v>932</v>
      </c>
      <c r="B932" s="21" t="s">
        <v>1734</v>
      </c>
      <c r="C932" s="21" t="s">
        <v>1735</v>
      </c>
      <c r="E932" s="21" t="s">
        <v>162</v>
      </c>
      <c r="F932" s="21" t="s">
        <v>1405</v>
      </c>
      <c r="G932" s="21" t="s">
        <v>37</v>
      </c>
      <c r="H932" s="22">
        <v>2023</v>
      </c>
      <c r="I932" s="20">
        <v>0</v>
      </c>
      <c r="K932"/>
      <c r="L932"/>
      <c r="M932"/>
      <c r="N932"/>
      <c r="O932"/>
      <c r="P932"/>
      <c r="Q932"/>
    </row>
    <row r="933" spans="1:17" ht="15" customHeight="1" x14ac:dyDescent="0.25">
      <c r="A933" s="87">
        <f t="shared" si="21"/>
        <v>933</v>
      </c>
      <c r="B933" s="21" t="s">
        <v>1736</v>
      </c>
      <c r="C933" s="21" t="s">
        <v>1737</v>
      </c>
      <c r="E933" s="21" t="s">
        <v>162</v>
      </c>
      <c r="F933" s="21" t="s">
        <v>1405</v>
      </c>
      <c r="G933" s="21" t="s">
        <v>37</v>
      </c>
      <c r="H933" s="22">
        <v>2023</v>
      </c>
      <c r="I933" s="20">
        <v>0</v>
      </c>
      <c r="K933"/>
      <c r="L933"/>
      <c r="M933"/>
      <c r="N933"/>
      <c r="O933"/>
      <c r="P933"/>
      <c r="Q933"/>
    </row>
    <row r="934" spans="1:17" ht="15" customHeight="1" x14ac:dyDescent="0.25">
      <c r="A934" s="87">
        <f t="shared" si="21"/>
        <v>934</v>
      </c>
      <c r="B934" s="21" t="s">
        <v>2040</v>
      </c>
      <c r="C934" s="21" t="s">
        <v>2041</v>
      </c>
      <c r="E934" s="21" t="s">
        <v>990</v>
      </c>
      <c r="F934" s="21" t="s">
        <v>1405</v>
      </c>
      <c r="G934" s="21" t="s">
        <v>243</v>
      </c>
      <c r="H934" s="22">
        <v>2022</v>
      </c>
      <c r="I934" s="20">
        <v>0</v>
      </c>
      <c r="K934"/>
      <c r="L934"/>
      <c r="M934"/>
      <c r="N934"/>
      <c r="O934"/>
      <c r="P934"/>
      <c r="Q934"/>
    </row>
    <row r="935" spans="1:17" ht="15" customHeight="1" x14ac:dyDescent="0.25">
      <c r="A935" s="87">
        <f t="shared" si="21"/>
        <v>935</v>
      </c>
      <c r="B935" s="21" t="s">
        <v>1955</v>
      </c>
      <c r="C935" s="21" t="s">
        <v>2042</v>
      </c>
      <c r="E935" s="21" t="s">
        <v>380</v>
      </c>
      <c r="F935" s="21" t="s">
        <v>1405</v>
      </c>
      <c r="G935" s="21" t="s">
        <v>24</v>
      </c>
      <c r="H935" s="22">
        <v>2022</v>
      </c>
      <c r="I935" s="20">
        <v>0</v>
      </c>
      <c r="K935"/>
      <c r="L935"/>
      <c r="M935"/>
      <c r="N935"/>
      <c r="O935"/>
      <c r="P935"/>
      <c r="Q935"/>
    </row>
    <row r="936" spans="1:17" ht="15" customHeight="1" x14ac:dyDescent="0.25">
      <c r="A936" s="87">
        <f t="shared" si="21"/>
        <v>936</v>
      </c>
      <c r="B936" s="21" t="s">
        <v>2043</v>
      </c>
      <c r="C936" s="21" t="s">
        <v>2044</v>
      </c>
      <c r="E936" s="21" t="s">
        <v>380</v>
      </c>
      <c r="F936" s="21" t="s">
        <v>1405</v>
      </c>
      <c r="G936" s="21" t="s">
        <v>24</v>
      </c>
      <c r="H936" s="22">
        <v>2023</v>
      </c>
      <c r="I936" s="20">
        <v>0</v>
      </c>
      <c r="K936"/>
      <c r="L936"/>
      <c r="M936"/>
      <c r="N936"/>
      <c r="O936"/>
      <c r="P936"/>
      <c r="Q936"/>
    </row>
    <row r="937" spans="1:17" ht="15" customHeight="1" x14ac:dyDescent="0.25">
      <c r="A937" s="87">
        <f t="shared" si="21"/>
        <v>937</v>
      </c>
      <c r="B937" s="21" t="s">
        <v>2045</v>
      </c>
      <c r="C937" s="21" t="s">
        <v>2046</v>
      </c>
      <c r="E937" s="21" t="s">
        <v>380</v>
      </c>
      <c r="F937" s="21" t="s">
        <v>1405</v>
      </c>
      <c r="G937" s="21" t="s">
        <v>24</v>
      </c>
      <c r="H937" s="22">
        <v>2023</v>
      </c>
      <c r="I937" s="20">
        <v>0</v>
      </c>
      <c r="K937"/>
      <c r="L937"/>
      <c r="M937"/>
      <c r="N937"/>
      <c r="O937"/>
      <c r="P937"/>
      <c r="Q937"/>
    </row>
    <row r="938" spans="1:17" ht="15" customHeight="1" x14ac:dyDescent="0.25">
      <c r="A938" s="87">
        <f t="shared" si="21"/>
        <v>938</v>
      </c>
      <c r="B938" s="21" t="s">
        <v>2047</v>
      </c>
      <c r="C938" s="21" t="s">
        <v>2048</v>
      </c>
      <c r="E938" s="21" t="s">
        <v>380</v>
      </c>
      <c r="F938" s="21" t="s">
        <v>1405</v>
      </c>
      <c r="G938" s="21" t="s">
        <v>24</v>
      </c>
      <c r="H938" s="22">
        <v>2023</v>
      </c>
      <c r="I938" s="20">
        <v>0</v>
      </c>
      <c r="K938"/>
      <c r="L938"/>
      <c r="M938"/>
      <c r="N938"/>
      <c r="O938"/>
      <c r="P938"/>
      <c r="Q938"/>
    </row>
    <row r="939" spans="1:17" ht="15" customHeight="1" x14ac:dyDescent="0.25">
      <c r="A939" s="87">
        <f t="shared" si="21"/>
        <v>939</v>
      </c>
      <c r="B939" s="21" t="s">
        <v>2149</v>
      </c>
      <c r="C939" s="21" t="s">
        <v>2150</v>
      </c>
      <c r="E939" s="21" t="s">
        <v>380</v>
      </c>
      <c r="F939" s="21" t="s">
        <v>1405</v>
      </c>
      <c r="G939" s="21" t="s">
        <v>24</v>
      </c>
      <c r="H939" s="22">
        <v>2023</v>
      </c>
      <c r="I939" s="20">
        <v>0</v>
      </c>
      <c r="K939"/>
      <c r="L939"/>
      <c r="M939"/>
      <c r="N939"/>
      <c r="O939"/>
      <c r="P939"/>
      <c r="Q939"/>
    </row>
    <row r="940" spans="1:17" ht="15" customHeight="1" x14ac:dyDescent="0.25">
      <c r="A940" s="87">
        <f t="shared" si="21"/>
        <v>940</v>
      </c>
      <c r="B940" s="21" t="s">
        <v>1738</v>
      </c>
      <c r="C940" s="21" t="s">
        <v>1739</v>
      </c>
      <c r="E940" s="21" t="s">
        <v>503</v>
      </c>
      <c r="F940" s="21" t="s">
        <v>1405</v>
      </c>
      <c r="G940" s="21" t="s">
        <v>37</v>
      </c>
      <c r="H940" s="22">
        <v>2021</v>
      </c>
      <c r="I940" s="20">
        <v>0</v>
      </c>
      <c r="K940"/>
      <c r="L940"/>
      <c r="M940"/>
      <c r="N940"/>
      <c r="O940"/>
      <c r="P940"/>
      <c r="Q940"/>
    </row>
    <row r="941" spans="1:17" ht="15" customHeight="1" x14ac:dyDescent="0.25">
      <c r="A941" s="87">
        <f t="shared" si="21"/>
        <v>941</v>
      </c>
      <c r="B941" s="21" t="s">
        <v>1740</v>
      </c>
      <c r="C941" s="21" t="s">
        <v>1741</v>
      </c>
      <c r="E941" s="21" t="s">
        <v>1127</v>
      </c>
      <c r="F941" s="21" t="s">
        <v>1405</v>
      </c>
      <c r="G941" s="21" t="s">
        <v>134</v>
      </c>
      <c r="H941" s="22">
        <v>2022</v>
      </c>
      <c r="I941" s="20">
        <v>0</v>
      </c>
      <c r="K941"/>
      <c r="L941"/>
      <c r="M941"/>
      <c r="N941"/>
      <c r="O941"/>
      <c r="P941"/>
      <c r="Q941"/>
    </row>
    <row r="942" spans="1:17" ht="15" customHeight="1" x14ac:dyDescent="0.25">
      <c r="A942" s="87">
        <f t="shared" si="21"/>
        <v>942</v>
      </c>
      <c r="B942" s="21" t="s">
        <v>2049</v>
      </c>
      <c r="C942" s="21" t="s">
        <v>2050</v>
      </c>
      <c r="E942" s="21" t="s">
        <v>806</v>
      </c>
      <c r="F942" s="21" t="s">
        <v>1405</v>
      </c>
      <c r="G942" s="21" t="s">
        <v>37</v>
      </c>
      <c r="H942" s="22">
        <v>2025</v>
      </c>
      <c r="I942" s="20">
        <v>0</v>
      </c>
      <c r="K942"/>
      <c r="L942"/>
      <c r="M942"/>
      <c r="N942"/>
      <c r="O942"/>
      <c r="P942"/>
      <c r="Q942"/>
    </row>
    <row r="943" spans="1:17" ht="15" customHeight="1" x14ac:dyDescent="0.25">
      <c r="A943" s="87">
        <f t="shared" si="21"/>
        <v>943</v>
      </c>
      <c r="B943" s="21" t="s">
        <v>2378</v>
      </c>
      <c r="C943" s="21" t="s">
        <v>2379</v>
      </c>
      <c r="E943" s="21" t="s">
        <v>2380</v>
      </c>
      <c r="F943" s="21" t="s">
        <v>1405</v>
      </c>
      <c r="G943" s="21" t="s">
        <v>24</v>
      </c>
      <c r="H943" s="22">
        <v>2023</v>
      </c>
      <c r="I943" s="20">
        <v>0</v>
      </c>
      <c r="K943"/>
      <c r="L943"/>
      <c r="M943"/>
      <c r="N943"/>
      <c r="O943"/>
      <c r="P943"/>
      <c r="Q943"/>
    </row>
    <row r="944" spans="1:17" ht="15" customHeight="1" x14ac:dyDescent="0.25">
      <c r="A944" s="87">
        <f t="shared" si="21"/>
        <v>944</v>
      </c>
      <c r="B944" s="21" t="s">
        <v>1742</v>
      </c>
      <c r="C944" s="21" t="s">
        <v>1743</v>
      </c>
      <c r="E944" s="21" t="s">
        <v>1426</v>
      </c>
      <c r="F944" s="21" t="s">
        <v>1405</v>
      </c>
      <c r="G944" s="21" t="s">
        <v>134</v>
      </c>
      <c r="H944" s="22">
        <v>2021</v>
      </c>
      <c r="I944" s="20">
        <v>426.7</v>
      </c>
      <c r="K944"/>
      <c r="L944"/>
      <c r="M944"/>
      <c r="N944"/>
      <c r="O944"/>
      <c r="P944"/>
      <c r="Q944"/>
    </row>
    <row r="945" spans="1:17" s="87" customFormat="1" ht="15" customHeight="1" x14ac:dyDescent="0.25">
      <c r="A945" s="87">
        <f t="shared" si="21"/>
        <v>945</v>
      </c>
      <c r="B945" s="21" t="s">
        <v>2361</v>
      </c>
      <c r="C945" s="21" t="s">
        <v>1771</v>
      </c>
      <c r="D945" s="21"/>
      <c r="E945" s="21" t="s">
        <v>1770</v>
      </c>
      <c r="F945" s="21" t="s">
        <v>1405</v>
      </c>
      <c r="G945" s="21" t="s">
        <v>243</v>
      </c>
      <c r="H945" s="22">
        <v>2023</v>
      </c>
      <c r="I945" s="20">
        <v>0</v>
      </c>
      <c r="J945"/>
      <c r="K945" s="3"/>
      <c r="L945" s="3"/>
      <c r="M945" s="3"/>
      <c r="N945" s="3"/>
      <c r="O945" s="3"/>
      <c r="P945" s="3"/>
      <c r="Q945" s="3"/>
    </row>
    <row r="946" spans="1:17" s="87" customFormat="1" ht="15" customHeight="1" x14ac:dyDescent="0.25">
      <c r="A946" s="87">
        <f t="shared" si="21"/>
        <v>946</v>
      </c>
      <c r="B946" s="21" t="s">
        <v>2374</v>
      </c>
      <c r="C946" s="21" t="s">
        <v>2375</v>
      </c>
      <c r="D946" s="21"/>
      <c r="E946" s="21" t="s">
        <v>1996</v>
      </c>
      <c r="F946" s="21" t="s">
        <v>1405</v>
      </c>
      <c r="G946" s="21" t="s">
        <v>24</v>
      </c>
      <c r="H946" s="22">
        <v>2022</v>
      </c>
      <c r="I946" s="20">
        <v>0</v>
      </c>
      <c r="J946"/>
      <c r="K946" s="3"/>
      <c r="L946" s="3"/>
      <c r="M946" s="3"/>
      <c r="N946" s="3"/>
      <c r="O946" s="3"/>
      <c r="P946" s="3"/>
      <c r="Q946" s="3"/>
    </row>
    <row r="947" spans="1:17" ht="15" customHeight="1" x14ac:dyDescent="0.25">
      <c r="A947" s="87">
        <f t="shared" si="21"/>
        <v>947</v>
      </c>
      <c r="B947" s="21" t="s">
        <v>1959</v>
      </c>
      <c r="C947" s="21" t="s">
        <v>1960</v>
      </c>
      <c r="E947" s="21" t="s">
        <v>78</v>
      </c>
      <c r="F947" s="21" t="s">
        <v>1405</v>
      </c>
      <c r="G947" s="21" t="s">
        <v>79</v>
      </c>
      <c r="H947" s="22">
        <v>2022</v>
      </c>
      <c r="I947" s="20">
        <v>0</v>
      </c>
      <c r="K947"/>
      <c r="L947"/>
      <c r="M947"/>
      <c r="N947"/>
      <c r="O947"/>
      <c r="P947"/>
      <c r="Q947"/>
    </row>
    <row r="948" spans="1:17" ht="15" customHeight="1" x14ac:dyDescent="0.25">
      <c r="A948" s="87">
        <f t="shared" si="21"/>
        <v>948</v>
      </c>
      <c r="B948" s="21" t="s">
        <v>1744</v>
      </c>
      <c r="C948" s="21" t="s">
        <v>1745</v>
      </c>
      <c r="E948" s="21" t="s">
        <v>78</v>
      </c>
      <c r="F948" s="21" t="s">
        <v>1405</v>
      </c>
      <c r="G948" s="21" t="s">
        <v>79</v>
      </c>
      <c r="H948" s="22">
        <v>2022</v>
      </c>
      <c r="I948" s="20">
        <v>0</v>
      </c>
      <c r="K948"/>
      <c r="L948"/>
      <c r="M948"/>
      <c r="N948"/>
      <c r="O948"/>
      <c r="P948"/>
      <c r="Q948"/>
    </row>
    <row r="949" spans="1:17" ht="15" customHeight="1" x14ac:dyDescent="0.25">
      <c r="A949" s="87">
        <f t="shared" si="21"/>
        <v>949</v>
      </c>
      <c r="B949" s="21" t="s">
        <v>2051</v>
      </c>
      <c r="C949" s="21" t="s">
        <v>2052</v>
      </c>
      <c r="E949" s="21" t="s">
        <v>1879</v>
      </c>
      <c r="F949" s="21" t="s">
        <v>1405</v>
      </c>
      <c r="G949" s="21" t="s">
        <v>243</v>
      </c>
      <c r="H949" s="22">
        <v>2022</v>
      </c>
      <c r="I949" s="20">
        <v>0</v>
      </c>
      <c r="K949"/>
      <c r="L949"/>
      <c r="M949"/>
      <c r="N949"/>
      <c r="O949"/>
      <c r="P949"/>
      <c r="Q949"/>
    </row>
    <row r="950" spans="1:17" ht="15" customHeight="1" x14ac:dyDescent="0.25">
      <c r="A950" s="87">
        <f t="shared" si="21"/>
        <v>950</v>
      </c>
      <c r="B950" s="21" t="s">
        <v>1748</v>
      </c>
      <c r="C950" s="21" t="s">
        <v>1749</v>
      </c>
      <c r="E950" s="21" t="s">
        <v>1640</v>
      </c>
      <c r="F950" s="21" t="s">
        <v>1405</v>
      </c>
      <c r="G950" s="21" t="s">
        <v>134</v>
      </c>
      <c r="H950" s="22">
        <v>2021</v>
      </c>
      <c r="I950" s="20">
        <v>257</v>
      </c>
      <c r="K950"/>
      <c r="L950"/>
      <c r="M950"/>
      <c r="N950"/>
      <c r="O950"/>
      <c r="P950"/>
      <c r="Q950"/>
    </row>
    <row r="951" spans="1:17" ht="15" customHeight="1" x14ac:dyDescent="0.25">
      <c r="A951" s="87">
        <f t="shared" si="21"/>
        <v>951</v>
      </c>
      <c r="B951" s="21" t="s">
        <v>1750</v>
      </c>
      <c r="C951" s="21" t="s">
        <v>1751</v>
      </c>
      <c r="E951" s="21" t="s">
        <v>1640</v>
      </c>
      <c r="F951" s="21" t="s">
        <v>1405</v>
      </c>
      <c r="G951" s="21" t="s">
        <v>134</v>
      </c>
      <c r="H951" s="22">
        <v>2023</v>
      </c>
      <c r="I951" s="20">
        <v>0</v>
      </c>
      <c r="K951"/>
      <c r="L951"/>
      <c r="M951"/>
      <c r="N951"/>
      <c r="O951"/>
      <c r="P951"/>
      <c r="Q951"/>
    </row>
    <row r="952" spans="1:17" ht="15" customHeight="1" x14ac:dyDescent="0.25">
      <c r="A952" s="87">
        <f t="shared" si="21"/>
        <v>952</v>
      </c>
      <c r="B952" s="21" t="s">
        <v>2151</v>
      </c>
      <c r="C952" s="21" t="s">
        <v>2152</v>
      </c>
      <c r="E952" s="21" t="s">
        <v>1511</v>
      </c>
      <c r="F952" s="21" t="s">
        <v>1405</v>
      </c>
      <c r="G952" s="21" t="s">
        <v>24</v>
      </c>
      <c r="H952" s="22">
        <v>2023</v>
      </c>
      <c r="I952" s="20">
        <v>0</v>
      </c>
      <c r="K952"/>
      <c r="L952"/>
      <c r="M952"/>
      <c r="N952"/>
      <c r="O952"/>
      <c r="P952"/>
      <c r="Q952"/>
    </row>
    <row r="953" spans="1:17" ht="15" customHeight="1" x14ac:dyDescent="0.25">
      <c r="A953" s="87">
        <f t="shared" si="21"/>
        <v>953</v>
      </c>
      <c r="B953" s="21" t="s">
        <v>2053</v>
      </c>
      <c r="C953" s="21" t="s">
        <v>2054</v>
      </c>
      <c r="E953" s="21" t="s">
        <v>68</v>
      </c>
      <c r="F953" s="21" t="s">
        <v>1405</v>
      </c>
      <c r="G953" s="21" t="s">
        <v>37</v>
      </c>
      <c r="H953" s="22">
        <v>2022</v>
      </c>
      <c r="I953" s="20">
        <v>0</v>
      </c>
      <c r="K953"/>
      <c r="L953"/>
      <c r="M953"/>
      <c r="N953"/>
      <c r="O953"/>
      <c r="P953"/>
      <c r="Q953"/>
    </row>
    <row r="954" spans="1:17" ht="15" customHeight="1" x14ac:dyDescent="0.25">
      <c r="A954" s="87">
        <f t="shared" si="21"/>
        <v>954</v>
      </c>
      <c r="B954" s="21" t="s">
        <v>1752</v>
      </c>
      <c r="C954" s="21" t="s">
        <v>1753</v>
      </c>
      <c r="E954" s="21" t="s">
        <v>1254</v>
      </c>
      <c r="F954" s="21" t="s">
        <v>1405</v>
      </c>
      <c r="G954" s="21" t="s">
        <v>134</v>
      </c>
      <c r="H954" s="22">
        <v>2023</v>
      </c>
      <c r="I954" s="20">
        <v>0</v>
      </c>
      <c r="K954"/>
      <c r="L954"/>
      <c r="M954"/>
      <c r="N954"/>
      <c r="O954"/>
      <c r="P954"/>
      <c r="Q954"/>
    </row>
    <row r="955" spans="1:17" ht="15" customHeight="1" x14ac:dyDescent="0.25">
      <c r="A955" s="87">
        <f t="shared" si="21"/>
        <v>955</v>
      </c>
      <c r="B955" s="21" t="s">
        <v>2294</v>
      </c>
      <c r="C955" s="21" t="s">
        <v>2295</v>
      </c>
      <c r="E955" s="21" t="s">
        <v>2296</v>
      </c>
      <c r="F955" s="21" t="s">
        <v>1405</v>
      </c>
      <c r="G955" s="21" t="s">
        <v>24</v>
      </c>
      <c r="H955" s="22">
        <v>2022</v>
      </c>
      <c r="I955" s="20">
        <v>0</v>
      </c>
      <c r="K955"/>
      <c r="L955"/>
      <c r="M955"/>
      <c r="N955"/>
      <c r="O955"/>
      <c r="P955"/>
      <c r="Q955"/>
    </row>
    <row r="956" spans="1:17" ht="15" customHeight="1" x14ac:dyDescent="0.25">
      <c r="A956" s="87">
        <f t="shared" si="21"/>
        <v>956</v>
      </c>
      <c r="B956" s="21" t="s">
        <v>2055</v>
      </c>
      <c r="C956" s="21" t="s">
        <v>2056</v>
      </c>
      <c r="E956" s="21" t="s">
        <v>1791</v>
      </c>
      <c r="F956" s="21" t="s">
        <v>1405</v>
      </c>
      <c r="G956" s="21" t="s">
        <v>24</v>
      </c>
      <c r="H956" s="22">
        <v>2022</v>
      </c>
      <c r="I956" s="20">
        <v>0</v>
      </c>
      <c r="K956"/>
      <c r="L956"/>
      <c r="M956"/>
      <c r="N956"/>
      <c r="O956"/>
      <c r="P956"/>
      <c r="Q956"/>
    </row>
    <row r="957" spans="1:17" ht="15" customHeight="1" x14ac:dyDescent="0.25">
      <c r="A957" s="87">
        <f t="shared" si="21"/>
        <v>957</v>
      </c>
      <c r="B957" s="21" t="s">
        <v>1754</v>
      </c>
      <c r="C957" s="21" t="s">
        <v>1755</v>
      </c>
      <c r="E957" s="21" t="s">
        <v>503</v>
      </c>
      <c r="F957" s="21" t="s">
        <v>1405</v>
      </c>
      <c r="G957" s="21" t="s">
        <v>37</v>
      </c>
      <c r="H957" s="22">
        <v>2023</v>
      </c>
      <c r="I957" s="20">
        <v>0</v>
      </c>
      <c r="K957"/>
      <c r="L957"/>
      <c r="M957"/>
      <c r="N957"/>
      <c r="O957"/>
      <c r="P957"/>
      <c r="Q957"/>
    </row>
    <row r="958" spans="1:17" ht="15" customHeight="1" x14ac:dyDescent="0.25">
      <c r="A958" s="87">
        <f t="shared" si="21"/>
        <v>958</v>
      </c>
      <c r="B958" s="21" t="s">
        <v>1961</v>
      </c>
      <c r="C958" s="21" t="s">
        <v>1962</v>
      </c>
      <c r="E958" s="21" t="s">
        <v>1693</v>
      </c>
      <c r="F958" s="21" t="s">
        <v>1405</v>
      </c>
      <c r="G958" s="21" t="s">
        <v>134</v>
      </c>
      <c r="H958" s="22">
        <v>2021</v>
      </c>
      <c r="I958" s="20">
        <v>0</v>
      </c>
      <c r="K958"/>
      <c r="L958"/>
      <c r="M958"/>
      <c r="N958"/>
      <c r="O958"/>
      <c r="P958"/>
      <c r="Q958"/>
    </row>
    <row r="959" spans="1:17" ht="15" customHeight="1" x14ac:dyDescent="0.25">
      <c r="A959" s="87">
        <f t="shared" si="21"/>
        <v>959</v>
      </c>
      <c r="B959" s="21" t="s">
        <v>2297</v>
      </c>
      <c r="C959" s="21" t="s">
        <v>2298</v>
      </c>
      <c r="E959" s="21" t="s">
        <v>1187</v>
      </c>
      <c r="F959" s="21" t="s">
        <v>1405</v>
      </c>
      <c r="G959" s="21" t="s">
        <v>134</v>
      </c>
      <c r="H959" s="22">
        <v>2022</v>
      </c>
      <c r="I959" s="20">
        <v>0</v>
      </c>
      <c r="K959"/>
      <c r="L959"/>
      <c r="M959"/>
      <c r="N959"/>
      <c r="O959"/>
      <c r="P959"/>
      <c r="Q959"/>
    </row>
    <row r="960" spans="1:17" ht="15" customHeight="1" x14ac:dyDescent="0.25">
      <c r="A960" s="87">
        <f t="shared" si="21"/>
        <v>960</v>
      </c>
      <c r="B960" s="21" t="s">
        <v>2057</v>
      </c>
      <c r="C960" s="21" t="s">
        <v>2058</v>
      </c>
      <c r="E960" s="21" t="s">
        <v>1101</v>
      </c>
      <c r="F960" s="21" t="s">
        <v>1405</v>
      </c>
      <c r="G960" s="21" t="s">
        <v>134</v>
      </c>
      <c r="H960" s="22">
        <v>2022</v>
      </c>
      <c r="I960" s="20">
        <v>0</v>
      </c>
      <c r="K960"/>
      <c r="L960"/>
      <c r="M960"/>
      <c r="N960"/>
      <c r="O960"/>
      <c r="P960"/>
      <c r="Q960"/>
    </row>
    <row r="961" spans="1:17" ht="15" customHeight="1" x14ac:dyDescent="0.25">
      <c r="A961" s="87">
        <f t="shared" si="21"/>
        <v>961</v>
      </c>
      <c r="B961" s="21" t="s">
        <v>1762</v>
      </c>
      <c r="C961" s="21" t="s">
        <v>1763</v>
      </c>
      <c r="E961" s="21" t="s">
        <v>266</v>
      </c>
      <c r="F961" s="21" t="s">
        <v>1405</v>
      </c>
      <c r="G961" s="21" t="s">
        <v>24</v>
      </c>
      <c r="H961" s="22">
        <v>2021</v>
      </c>
      <c r="I961" s="20">
        <v>147.6</v>
      </c>
      <c r="K961"/>
      <c r="L961"/>
      <c r="M961"/>
      <c r="N961"/>
      <c r="O961"/>
      <c r="P961"/>
      <c r="Q961"/>
    </row>
    <row r="962" spans="1:17" ht="15" customHeight="1" x14ac:dyDescent="0.25">
      <c r="A962" s="87">
        <f t="shared" si="21"/>
        <v>962</v>
      </c>
      <c r="B962" s="21" t="s">
        <v>1764</v>
      </c>
      <c r="C962" s="21" t="s">
        <v>1765</v>
      </c>
      <c r="E962" s="21" t="s">
        <v>1089</v>
      </c>
      <c r="F962" s="21" t="s">
        <v>1405</v>
      </c>
      <c r="G962" s="21" t="s">
        <v>134</v>
      </c>
      <c r="H962" s="22">
        <v>2021</v>
      </c>
      <c r="I962" s="20">
        <v>226.8</v>
      </c>
      <c r="K962"/>
      <c r="L962"/>
      <c r="M962"/>
      <c r="N962"/>
      <c r="O962"/>
      <c r="P962"/>
      <c r="Q962"/>
    </row>
    <row r="963" spans="1:17" ht="15" customHeight="1" x14ac:dyDescent="0.25">
      <c r="A963" s="87">
        <f t="shared" si="21"/>
        <v>963</v>
      </c>
      <c r="B963" s="21" t="s">
        <v>1766</v>
      </c>
      <c r="C963" s="21" t="s">
        <v>1767</v>
      </c>
      <c r="E963" s="21" t="s">
        <v>1565</v>
      </c>
      <c r="F963" s="21" t="s">
        <v>1405</v>
      </c>
      <c r="G963" s="21" t="s">
        <v>30</v>
      </c>
      <c r="H963" s="22">
        <v>2023</v>
      </c>
      <c r="I963" s="20">
        <v>0</v>
      </c>
      <c r="K963"/>
      <c r="L963"/>
      <c r="M963"/>
      <c r="N963"/>
      <c r="O963"/>
      <c r="P963"/>
      <c r="Q963"/>
    </row>
    <row r="964" spans="1:17" ht="15" customHeight="1" x14ac:dyDescent="0.25">
      <c r="A964" s="87">
        <f t="shared" si="21"/>
        <v>964</v>
      </c>
      <c r="B964" s="21" t="s">
        <v>2059</v>
      </c>
      <c r="C964" s="21" t="s">
        <v>2060</v>
      </c>
      <c r="E964" s="21" t="s">
        <v>162</v>
      </c>
      <c r="F964" s="21" t="s">
        <v>1405</v>
      </c>
      <c r="G964" s="21" t="s">
        <v>37</v>
      </c>
      <c r="H964" s="22">
        <v>2023</v>
      </c>
      <c r="I964" s="20">
        <v>0</v>
      </c>
      <c r="K964"/>
      <c r="L964"/>
      <c r="M964"/>
      <c r="N964"/>
      <c r="O964"/>
      <c r="P964"/>
      <c r="Q964"/>
    </row>
    <row r="965" spans="1:17" ht="15" customHeight="1" x14ac:dyDescent="0.25">
      <c r="A965" s="87">
        <f t="shared" si="21"/>
        <v>965</v>
      </c>
      <c r="B965" s="21" t="s">
        <v>2299</v>
      </c>
      <c r="C965" s="21" t="s">
        <v>2300</v>
      </c>
      <c r="E965" s="21" t="s">
        <v>71</v>
      </c>
      <c r="F965" s="21" t="s">
        <v>1405</v>
      </c>
      <c r="G965" s="21" t="s">
        <v>24</v>
      </c>
      <c r="H965" s="22">
        <v>2022</v>
      </c>
      <c r="I965" s="20">
        <v>0</v>
      </c>
      <c r="K965"/>
      <c r="L965"/>
      <c r="M965"/>
      <c r="N965"/>
      <c r="O965"/>
      <c r="P965"/>
      <c r="Q965"/>
    </row>
    <row r="966" spans="1:17" ht="15" customHeight="1" x14ac:dyDescent="0.25">
      <c r="A966" s="87">
        <f t="shared" ref="A966:A1029" si="22">A965+1</f>
        <v>966</v>
      </c>
      <c r="B966" s="21" t="s">
        <v>1768</v>
      </c>
      <c r="C966" s="21" t="s">
        <v>1769</v>
      </c>
      <c r="E966" s="21" t="s">
        <v>1770</v>
      </c>
      <c r="F966" s="21" t="s">
        <v>1405</v>
      </c>
      <c r="G966" s="21" t="s">
        <v>243</v>
      </c>
      <c r="H966" s="22">
        <v>2021</v>
      </c>
      <c r="I966" s="20">
        <v>240</v>
      </c>
      <c r="K966"/>
      <c r="L966"/>
      <c r="M966"/>
      <c r="N966"/>
      <c r="O966"/>
      <c r="P966"/>
      <c r="Q966"/>
    </row>
    <row r="967" spans="1:17" ht="15" customHeight="1" x14ac:dyDescent="0.25">
      <c r="A967" s="87">
        <f t="shared" si="22"/>
        <v>967</v>
      </c>
      <c r="B967" s="21" t="s">
        <v>1772</v>
      </c>
      <c r="C967" s="21" t="s">
        <v>1773</v>
      </c>
      <c r="E967" s="21" t="s">
        <v>503</v>
      </c>
      <c r="F967" s="21" t="s">
        <v>1405</v>
      </c>
      <c r="G967" s="21" t="s">
        <v>37</v>
      </c>
      <c r="H967" s="22">
        <v>2022</v>
      </c>
      <c r="I967" s="20">
        <v>0</v>
      </c>
      <c r="K967"/>
      <c r="L967"/>
      <c r="M967"/>
      <c r="N967"/>
      <c r="O967"/>
      <c r="P967"/>
      <c r="Q967"/>
    </row>
    <row r="968" spans="1:17" ht="15" customHeight="1" x14ac:dyDescent="0.25">
      <c r="A968" s="87">
        <f t="shared" si="22"/>
        <v>968</v>
      </c>
      <c r="B968" s="21" t="s">
        <v>1774</v>
      </c>
      <c r="C968" s="21" t="s">
        <v>1775</v>
      </c>
      <c r="E968" s="21" t="s">
        <v>1776</v>
      </c>
      <c r="F968" s="21" t="s">
        <v>1405</v>
      </c>
      <c r="G968" s="21" t="s">
        <v>37</v>
      </c>
      <c r="H968" s="22">
        <v>2022</v>
      </c>
      <c r="I968" s="20">
        <v>0</v>
      </c>
      <c r="K968"/>
      <c r="L968"/>
      <c r="M968"/>
      <c r="N968"/>
      <c r="O968"/>
      <c r="P968"/>
      <c r="Q968"/>
    </row>
    <row r="969" spans="1:17" ht="15" customHeight="1" x14ac:dyDescent="0.25">
      <c r="A969" s="87">
        <f t="shared" si="22"/>
        <v>969</v>
      </c>
      <c r="B969" s="21" t="s">
        <v>1777</v>
      </c>
      <c r="C969" s="21" t="s">
        <v>1778</v>
      </c>
      <c r="E969" s="21" t="s">
        <v>1565</v>
      </c>
      <c r="F969" s="21" t="s">
        <v>1405</v>
      </c>
      <c r="G969" s="21" t="s">
        <v>30</v>
      </c>
      <c r="H969" s="22">
        <v>2022</v>
      </c>
      <c r="I969" s="20">
        <v>0</v>
      </c>
      <c r="K969"/>
      <c r="L969"/>
      <c r="M969"/>
      <c r="N969"/>
      <c r="O969"/>
      <c r="P969"/>
      <c r="Q969"/>
    </row>
    <row r="970" spans="1:17" ht="15" customHeight="1" x14ac:dyDescent="0.25">
      <c r="A970" s="87">
        <f t="shared" si="22"/>
        <v>970</v>
      </c>
      <c r="B970" s="21" t="s">
        <v>2061</v>
      </c>
      <c r="C970" s="21" t="s">
        <v>2062</v>
      </c>
      <c r="E970" s="21" t="s">
        <v>1565</v>
      </c>
      <c r="F970" s="21" t="s">
        <v>1405</v>
      </c>
      <c r="G970" s="21" t="s">
        <v>30</v>
      </c>
      <c r="H970" s="22">
        <v>2022</v>
      </c>
      <c r="I970" s="20">
        <v>0</v>
      </c>
      <c r="K970"/>
      <c r="L970"/>
      <c r="M970"/>
      <c r="N970"/>
      <c r="O970"/>
      <c r="P970"/>
      <c r="Q970"/>
    </row>
    <row r="971" spans="1:17" ht="15" customHeight="1" x14ac:dyDescent="0.25">
      <c r="A971" s="87">
        <f t="shared" si="22"/>
        <v>971</v>
      </c>
      <c r="B971" s="21" t="s">
        <v>2115</v>
      </c>
      <c r="C971" s="21" t="s">
        <v>2116</v>
      </c>
      <c r="E971" s="21" t="s">
        <v>1507</v>
      </c>
      <c r="F971" s="21" t="s">
        <v>1405</v>
      </c>
      <c r="G971" s="21" t="s">
        <v>24</v>
      </c>
      <c r="H971" s="22">
        <v>2023</v>
      </c>
      <c r="I971" s="20">
        <v>0</v>
      </c>
      <c r="K971"/>
      <c r="L971"/>
      <c r="M971"/>
      <c r="N971"/>
      <c r="O971"/>
      <c r="P971"/>
      <c r="Q971"/>
    </row>
    <row r="972" spans="1:17" ht="15" customHeight="1" x14ac:dyDescent="0.25">
      <c r="A972" s="87">
        <f t="shared" si="22"/>
        <v>972</v>
      </c>
      <c r="B972" s="21" t="s">
        <v>1779</v>
      </c>
      <c r="C972" s="21" t="s">
        <v>1780</v>
      </c>
      <c r="E972" s="21" t="s">
        <v>1621</v>
      </c>
      <c r="F972" s="21" t="s">
        <v>1405</v>
      </c>
      <c r="G972" s="21" t="s">
        <v>243</v>
      </c>
      <c r="H972" s="22">
        <v>2023</v>
      </c>
      <c r="I972" s="20">
        <v>0</v>
      </c>
      <c r="K972"/>
      <c r="L972"/>
      <c r="M972"/>
      <c r="N972"/>
      <c r="O972"/>
      <c r="P972"/>
      <c r="Q972"/>
    </row>
    <row r="973" spans="1:17" ht="15" customHeight="1" x14ac:dyDescent="0.25">
      <c r="A973" s="87">
        <f t="shared" si="22"/>
        <v>973</v>
      </c>
      <c r="B973" s="21" t="s">
        <v>2363</v>
      </c>
      <c r="C973" s="21" t="s">
        <v>1797</v>
      </c>
      <c r="E973" s="21" t="s">
        <v>619</v>
      </c>
      <c r="F973" s="21" t="s">
        <v>1405</v>
      </c>
      <c r="G973" s="21" t="s">
        <v>30</v>
      </c>
      <c r="H973" s="22">
        <v>2021</v>
      </c>
      <c r="I973" s="20">
        <v>0</v>
      </c>
      <c r="K973"/>
      <c r="L973"/>
      <c r="M973"/>
      <c r="N973"/>
      <c r="O973"/>
      <c r="P973"/>
      <c r="Q973"/>
    </row>
    <row r="974" spans="1:17" ht="15" customHeight="1" x14ac:dyDescent="0.25">
      <c r="A974" s="87">
        <f t="shared" si="22"/>
        <v>974</v>
      </c>
      <c r="B974" s="21" t="s">
        <v>1988</v>
      </c>
      <c r="C974" s="21" t="s">
        <v>1989</v>
      </c>
      <c r="E974" s="21" t="s">
        <v>227</v>
      </c>
      <c r="F974" s="21" t="s">
        <v>1405</v>
      </c>
      <c r="G974" s="21" t="s">
        <v>24</v>
      </c>
      <c r="H974" s="22">
        <v>2022</v>
      </c>
      <c r="I974" s="20">
        <v>0</v>
      </c>
      <c r="K974"/>
      <c r="L974"/>
      <c r="M974"/>
      <c r="N974"/>
      <c r="O974"/>
      <c r="P974"/>
      <c r="Q974"/>
    </row>
    <row r="975" spans="1:17" ht="15" customHeight="1" x14ac:dyDescent="0.25">
      <c r="A975" s="87">
        <f t="shared" si="22"/>
        <v>975</v>
      </c>
      <c r="B975" s="21" t="s">
        <v>1781</v>
      </c>
      <c r="C975" s="21" t="s">
        <v>1782</v>
      </c>
      <c r="E975" s="21" t="s">
        <v>1783</v>
      </c>
      <c r="F975" s="21" t="s">
        <v>1405</v>
      </c>
      <c r="G975" s="21" t="s">
        <v>134</v>
      </c>
      <c r="H975" s="22">
        <v>2023</v>
      </c>
      <c r="I975" s="20">
        <v>0</v>
      </c>
      <c r="K975"/>
      <c r="L975"/>
      <c r="M975"/>
      <c r="N975"/>
      <c r="O975"/>
      <c r="P975"/>
      <c r="Q975"/>
    </row>
    <row r="976" spans="1:17" ht="15" customHeight="1" x14ac:dyDescent="0.25">
      <c r="A976" s="87">
        <f t="shared" si="22"/>
        <v>976</v>
      </c>
      <c r="B976" s="21" t="s">
        <v>1785</v>
      </c>
      <c r="C976" s="21" t="s">
        <v>1786</v>
      </c>
      <c r="E976" s="21" t="s">
        <v>1776</v>
      </c>
      <c r="F976" s="21" t="s">
        <v>1405</v>
      </c>
      <c r="G976" s="21" t="s">
        <v>37</v>
      </c>
      <c r="H976" s="22">
        <v>2023</v>
      </c>
      <c r="I976" s="20">
        <v>0</v>
      </c>
      <c r="K976"/>
      <c r="L976"/>
      <c r="M976"/>
      <c r="N976"/>
      <c r="O976"/>
      <c r="P976"/>
      <c r="Q976"/>
    </row>
    <row r="977" spans="1:17" ht="15" customHeight="1" x14ac:dyDescent="0.25">
      <c r="A977" s="87">
        <f t="shared" si="22"/>
        <v>977</v>
      </c>
      <c r="B977" s="21" t="s">
        <v>2395</v>
      </c>
      <c r="C977" s="21" t="s">
        <v>2396</v>
      </c>
      <c r="E977" s="21" t="s">
        <v>246</v>
      </c>
      <c r="F977" s="21" t="s">
        <v>1405</v>
      </c>
      <c r="G977" s="21" t="s">
        <v>24</v>
      </c>
      <c r="H977" s="22">
        <v>2024</v>
      </c>
      <c r="I977" s="20">
        <v>0</v>
      </c>
      <c r="K977"/>
      <c r="L977"/>
      <c r="M977"/>
      <c r="N977"/>
      <c r="O977"/>
      <c r="P977"/>
      <c r="Q977"/>
    </row>
    <row r="978" spans="1:17" ht="15" customHeight="1" x14ac:dyDescent="0.25">
      <c r="A978" s="87">
        <f t="shared" si="22"/>
        <v>978</v>
      </c>
      <c r="B978" s="21" t="s">
        <v>2301</v>
      </c>
      <c r="C978" s="21" t="s">
        <v>2302</v>
      </c>
      <c r="E978" s="21" t="s">
        <v>35</v>
      </c>
      <c r="F978" s="21" t="s">
        <v>1405</v>
      </c>
      <c r="G978" s="21" t="s">
        <v>37</v>
      </c>
      <c r="H978" s="22">
        <v>2023</v>
      </c>
      <c r="I978" s="20">
        <v>0</v>
      </c>
      <c r="K978"/>
      <c r="L978"/>
      <c r="M978"/>
      <c r="N978"/>
      <c r="O978"/>
      <c r="P978"/>
      <c r="Q978"/>
    </row>
    <row r="979" spans="1:17" ht="15" customHeight="1" x14ac:dyDescent="0.25">
      <c r="A979" s="87">
        <f t="shared" si="22"/>
        <v>979</v>
      </c>
      <c r="B979" s="21" t="s">
        <v>1787</v>
      </c>
      <c r="C979" s="21" t="s">
        <v>1788</v>
      </c>
      <c r="E979" s="21" t="s">
        <v>885</v>
      </c>
      <c r="F979" s="21" t="s">
        <v>1405</v>
      </c>
      <c r="G979" s="21" t="s">
        <v>24</v>
      </c>
      <c r="H979" s="22">
        <v>2021</v>
      </c>
      <c r="I979" s="20">
        <v>83.9</v>
      </c>
      <c r="K979"/>
      <c r="L979"/>
      <c r="M979"/>
      <c r="N979"/>
      <c r="O979"/>
      <c r="P979"/>
      <c r="Q979"/>
    </row>
    <row r="980" spans="1:17" ht="15" customHeight="1" x14ac:dyDescent="0.25">
      <c r="A980" s="87">
        <f t="shared" si="22"/>
        <v>980</v>
      </c>
      <c r="B980" s="21" t="s">
        <v>1789</v>
      </c>
      <c r="C980" s="21" t="s">
        <v>1790</v>
      </c>
      <c r="E980" s="21" t="s">
        <v>1791</v>
      </c>
      <c r="F980" s="21" t="s">
        <v>1405</v>
      </c>
      <c r="G980" s="21" t="s">
        <v>24</v>
      </c>
      <c r="H980" s="22">
        <v>2022</v>
      </c>
      <c r="I980" s="20">
        <v>0</v>
      </c>
      <c r="K980"/>
      <c r="L980"/>
      <c r="M980"/>
      <c r="N980"/>
      <c r="O980"/>
      <c r="P980"/>
      <c r="Q980"/>
    </row>
    <row r="981" spans="1:17" ht="15" customHeight="1" x14ac:dyDescent="0.25">
      <c r="A981" s="87">
        <f t="shared" si="22"/>
        <v>981</v>
      </c>
      <c r="B981" s="21" t="s">
        <v>2063</v>
      </c>
      <c r="C981" s="21" t="s">
        <v>2064</v>
      </c>
      <c r="E981" s="21" t="s">
        <v>1996</v>
      </c>
      <c r="F981" s="21" t="s">
        <v>1405</v>
      </c>
      <c r="G981" s="21" t="s">
        <v>24</v>
      </c>
      <c r="H981" s="22">
        <v>2022</v>
      </c>
      <c r="I981" s="20">
        <v>0</v>
      </c>
      <c r="K981"/>
      <c r="L981"/>
      <c r="M981"/>
      <c r="N981"/>
      <c r="O981"/>
      <c r="P981"/>
      <c r="Q981"/>
    </row>
    <row r="982" spans="1:17" ht="15" customHeight="1" x14ac:dyDescent="0.25">
      <c r="A982" s="87">
        <f t="shared" si="22"/>
        <v>982</v>
      </c>
      <c r="B982" s="21" t="s">
        <v>2108</v>
      </c>
      <c r="C982" s="21" t="s">
        <v>1796</v>
      </c>
      <c r="E982" s="21" t="s">
        <v>162</v>
      </c>
      <c r="F982" s="21" t="s">
        <v>1405</v>
      </c>
      <c r="G982" s="21" t="s">
        <v>37</v>
      </c>
      <c r="H982" s="22">
        <v>2022</v>
      </c>
      <c r="I982" s="20">
        <v>514</v>
      </c>
      <c r="K982"/>
      <c r="L982"/>
      <c r="M982"/>
      <c r="N982"/>
      <c r="O982"/>
      <c r="P982"/>
      <c r="Q982"/>
    </row>
    <row r="983" spans="1:17" ht="15" customHeight="1" x14ac:dyDescent="0.25">
      <c r="A983" s="87">
        <f t="shared" si="22"/>
        <v>983</v>
      </c>
      <c r="B983" s="21" t="s">
        <v>1792</v>
      </c>
      <c r="C983" s="21" t="s">
        <v>1793</v>
      </c>
      <c r="E983" s="21" t="s">
        <v>1426</v>
      </c>
      <c r="F983" s="21" t="s">
        <v>1405</v>
      </c>
      <c r="G983" s="21" t="s">
        <v>134</v>
      </c>
      <c r="H983" s="22">
        <v>2021</v>
      </c>
      <c r="I983" s="20">
        <v>252.9</v>
      </c>
      <c r="K983"/>
      <c r="L983"/>
      <c r="M983"/>
      <c r="N983"/>
      <c r="O983"/>
      <c r="P983"/>
      <c r="Q983"/>
    </row>
    <row r="984" spans="1:17" ht="15" customHeight="1" x14ac:dyDescent="0.25">
      <c r="A984" s="87">
        <f t="shared" si="22"/>
        <v>984</v>
      </c>
      <c r="B984" s="21" t="s">
        <v>2065</v>
      </c>
      <c r="C984" s="21" t="s">
        <v>2066</v>
      </c>
      <c r="E984" s="21" t="s">
        <v>2029</v>
      </c>
      <c r="F984" s="21" t="s">
        <v>1405</v>
      </c>
      <c r="G984" s="21" t="s">
        <v>24</v>
      </c>
      <c r="H984" s="22">
        <v>2022</v>
      </c>
      <c r="I984" s="20">
        <v>0</v>
      </c>
      <c r="K984"/>
      <c r="L984"/>
      <c r="M984"/>
      <c r="N984"/>
      <c r="O984"/>
      <c r="P984"/>
      <c r="Q984"/>
    </row>
    <row r="985" spans="1:17" ht="15" customHeight="1" x14ac:dyDescent="0.25">
      <c r="A985" s="87">
        <f t="shared" si="22"/>
        <v>985</v>
      </c>
      <c r="B985" s="21" t="s">
        <v>1992</v>
      </c>
      <c r="C985" s="21" t="s">
        <v>1993</v>
      </c>
      <c r="E985" s="21" t="s">
        <v>1254</v>
      </c>
      <c r="F985" s="21" t="s">
        <v>1405</v>
      </c>
      <c r="G985" s="21" t="s">
        <v>134</v>
      </c>
      <c r="H985" s="22">
        <v>2023</v>
      </c>
      <c r="I985" s="20">
        <v>0</v>
      </c>
      <c r="K985"/>
      <c r="L985"/>
      <c r="M985"/>
      <c r="N985"/>
      <c r="O985"/>
      <c r="P985"/>
      <c r="Q985"/>
    </row>
    <row r="986" spans="1:17" ht="15" customHeight="1" x14ac:dyDescent="0.25">
      <c r="A986" s="87">
        <f t="shared" si="22"/>
        <v>986</v>
      </c>
      <c r="B986" s="21" t="s">
        <v>2153</v>
      </c>
      <c r="C986" s="21" t="s">
        <v>1798</v>
      </c>
      <c r="E986" s="21" t="s">
        <v>1127</v>
      </c>
      <c r="F986" s="21" t="s">
        <v>1405</v>
      </c>
      <c r="G986" s="21" t="s">
        <v>134</v>
      </c>
      <c r="H986" s="22">
        <v>2021</v>
      </c>
      <c r="I986" s="20">
        <v>222</v>
      </c>
      <c r="K986"/>
      <c r="L986"/>
      <c r="M986"/>
      <c r="N986"/>
      <c r="O986"/>
      <c r="P986"/>
      <c r="Q986"/>
    </row>
    <row r="987" spans="1:17" ht="15" customHeight="1" x14ac:dyDescent="0.25">
      <c r="A987" s="87">
        <f t="shared" si="22"/>
        <v>987</v>
      </c>
      <c r="B987" s="21" t="s">
        <v>2154</v>
      </c>
      <c r="C987" s="21" t="s">
        <v>1799</v>
      </c>
      <c r="E987" s="21" t="s">
        <v>1127</v>
      </c>
      <c r="F987" s="21" t="s">
        <v>1405</v>
      </c>
      <c r="G987" s="21" t="s">
        <v>134</v>
      </c>
      <c r="H987" s="22">
        <v>2021</v>
      </c>
      <c r="I987" s="20">
        <v>28</v>
      </c>
      <c r="K987"/>
      <c r="L987"/>
      <c r="M987"/>
      <c r="N987"/>
      <c r="O987"/>
      <c r="P987"/>
      <c r="Q987"/>
    </row>
    <row r="988" spans="1:17" ht="15" customHeight="1" x14ac:dyDescent="0.25">
      <c r="A988" s="87">
        <f t="shared" si="22"/>
        <v>988</v>
      </c>
      <c r="B988" s="21" t="s">
        <v>1963</v>
      </c>
      <c r="C988" s="21" t="s">
        <v>1964</v>
      </c>
      <c r="E988" s="21" t="s">
        <v>162</v>
      </c>
      <c r="F988" s="21" t="s">
        <v>1405</v>
      </c>
      <c r="G988" s="21" t="s">
        <v>37</v>
      </c>
      <c r="H988" s="22">
        <v>2023</v>
      </c>
      <c r="I988" s="20">
        <v>0</v>
      </c>
      <c r="K988"/>
      <c r="L988"/>
      <c r="M988"/>
      <c r="N988"/>
      <c r="O988"/>
      <c r="P988"/>
      <c r="Q988"/>
    </row>
    <row r="989" spans="1:17" ht="15" customHeight="1" x14ac:dyDescent="0.25">
      <c r="A989" s="87">
        <f t="shared" si="22"/>
        <v>989</v>
      </c>
      <c r="B989" s="21" t="s">
        <v>2067</v>
      </c>
      <c r="C989" s="21" t="s">
        <v>2068</v>
      </c>
      <c r="E989" s="21" t="s">
        <v>1511</v>
      </c>
      <c r="F989" s="21" t="s">
        <v>1405</v>
      </c>
      <c r="G989" s="21" t="s">
        <v>24</v>
      </c>
      <c r="H989" s="22">
        <v>2022</v>
      </c>
      <c r="I989" s="20">
        <v>0</v>
      </c>
      <c r="K989"/>
      <c r="L989"/>
      <c r="M989"/>
      <c r="N989"/>
      <c r="O989"/>
      <c r="P989"/>
      <c r="Q989"/>
    </row>
    <row r="990" spans="1:17" ht="15" customHeight="1" x14ac:dyDescent="0.25">
      <c r="A990" s="87">
        <f t="shared" si="22"/>
        <v>990</v>
      </c>
      <c r="B990" s="21" t="s">
        <v>2105</v>
      </c>
      <c r="C990" s="21" t="s">
        <v>1956</v>
      </c>
      <c r="E990" s="21" t="s">
        <v>380</v>
      </c>
      <c r="F990" s="21" t="s">
        <v>1405</v>
      </c>
      <c r="G990" s="21" t="s">
        <v>24</v>
      </c>
      <c r="H990" s="22">
        <v>2022</v>
      </c>
      <c r="I990" s="20">
        <v>0</v>
      </c>
      <c r="K990"/>
      <c r="L990"/>
      <c r="M990"/>
      <c r="N990"/>
      <c r="O990"/>
      <c r="P990"/>
      <c r="Q990"/>
    </row>
    <row r="991" spans="1:17" ht="15" customHeight="1" x14ac:dyDescent="0.25">
      <c r="A991" s="87">
        <f t="shared" si="22"/>
        <v>991</v>
      </c>
      <c r="B991" s="21" t="s">
        <v>2106</v>
      </c>
      <c r="C991" s="21" t="s">
        <v>1957</v>
      </c>
      <c r="E991" s="21" t="s">
        <v>380</v>
      </c>
      <c r="F991" s="21" t="s">
        <v>1405</v>
      </c>
      <c r="G991" s="21" t="s">
        <v>24</v>
      </c>
      <c r="H991" s="22">
        <v>2023</v>
      </c>
      <c r="I991" s="20">
        <v>0</v>
      </c>
      <c r="K991"/>
      <c r="L991"/>
      <c r="M991"/>
      <c r="N991"/>
      <c r="O991"/>
      <c r="P991"/>
      <c r="Q991"/>
    </row>
    <row r="992" spans="1:17" ht="15" customHeight="1" x14ac:dyDescent="0.25">
      <c r="A992" s="87">
        <f t="shared" si="22"/>
        <v>992</v>
      </c>
      <c r="B992" s="21" t="s">
        <v>2107</v>
      </c>
      <c r="C992" s="21" t="s">
        <v>1958</v>
      </c>
      <c r="E992" s="21" t="s">
        <v>380</v>
      </c>
      <c r="F992" s="21" t="s">
        <v>1405</v>
      </c>
      <c r="G992" s="21" t="s">
        <v>24</v>
      </c>
      <c r="H992" s="22">
        <v>2022</v>
      </c>
      <c r="I992" s="20">
        <v>0</v>
      </c>
      <c r="K992"/>
      <c r="L992"/>
      <c r="M992"/>
      <c r="N992"/>
      <c r="O992"/>
      <c r="P992"/>
      <c r="Q992"/>
    </row>
    <row r="993" spans="1:17" ht="15" customHeight="1" x14ac:dyDescent="0.25">
      <c r="A993" s="87">
        <f t="shared" si="22"/>
        <v>993</v>
      </c>
      <c r="B993" s="21" t="s">
        <v>1803</v>
      </c>
      <c r="C993" s="21" t="s">
        <v>1804</v>
      </c>
      <c r="E993" s="21" t="s">
        <v>162</v>
      </c>
      <c r="F993" s="21" t="s">
        <v>1405</v>
      </c>
      <c r="G993" s="21" t="s">
        <v>37</v>
      </c>
      <c r="H993" s="22">
        <v>2022</v>
      </c>
      <c r="I993" s="20">
        <v>0</v>
      </c>
      <c r="K993"/>
      <c r="L993"/>
      <c r="M993"/>
      <c r="N993"/>
      <c r="O993"/>
      <c r="P993"/>
      <c r="Q993"/>
    </row>
    <row r="994" spans="1:17" ht="15" customHeight="1" x14ac:dyDescent="0.25">
      <c r="A994" s="87">
        <f t="shared" si="22"/>
        <v>994</v>
      </c>
      <c r="B994" s="21" t="s">
        <v>2305</v>
      </c>
      <c r="C994" s="21" t="s">
        <v>2306</v>
      </c>
      <c r="E994" s="21" t="s">
        <v>2307</v>
      </c>
      <c r="F994" s="21" t="s">
        <v>1405</v>
      </c>
      <c r="G994" s="21" t="s">
        <v>37</v>
      </c>
      <c r="H994" s="22">
        <v>2023</v>
      </c>
      <c r="I994" s="20">
        <v>0</v>
      </c>
      <c r="K994"/>
      <c r="L994"/>
      <c r="M994"/>
      <c r="N994"/>
      <c r="O994"/>
      <c r="P994"/>
      <c r="Q994"/>
    </row>
    <row r="995" spans="1:17" ht="15" customHeight="1" x14ac:dyDescent="0.25">
      <c r="A995" s="87">
        <f t="shared" si="22"/>
        <v>995</v>
      </c>
      <c r="B995" s="21" t="s">
        <v>1805</v>
      </c>
      <c r="C995" s="21" t="s">
        <v>1806</v>
      </c>
      <c r="E995" s="21" t="s">
        <v>1807</v>
      </c>
      <c r="F995" s="21" t="s">
        <v>1405</v>
      </c>
      <c r="G995" s="21" t="s">
        <v>37</v>
      </c>
      <c r="H995" s="22">
        <v>2022</v>
      </c>
      <c r="I995" s="20">
        <v>0</v>
      </c>
      <c r="K995"/>
      <c r="L995"/>
      <c r="M995"/>
      <c r="N995"/>
      <c r="O995"/>
      <c r="P995"/>
      <c r="Q995"/>
    </row>
    <row r="996" spans="1:17" ht="15" customHeight="1" x14ac:dyDescent="0.25">
      <c r="A996" s="87">
        <f t="shared" si="22"/>
        <v>996</v>
      </c>
      <c r="B996" s="21" t="s">
        <v>2069</v>
      </c>
      <c r="C996" s="21" t="s">
        <v>2070</v>
      </c>
      <c r="E996" s="21" t="s">
        <v>314</v>
      </c>
      <c r="F996" s="21" t="s">
        <v>1405</v>
      </c>
      <c r="G996" s="21" t="s">
        <v>24</v>
      </c>
      <c r="H996" s="22">
        <v>2023</v>
      </c>
      <c r="I996" s="20">
        <v>0</v>
      </c>
      <c r="K996"/>
      <c r="L996"/>
      <c r="M996"/>
      <c r="N996"/>
      <c r="O996"/>
      <c r="P996"/>
      <c r="Q996"/>
    </row>
    <row r="997" spans="1:17" ht="15" customHeight="1" x14ac:dyDescent="0.25">
      <c r="A997" s="87">
        <f t="shared" si="22"/>
        <v>997</v>
      </c>
      <c r="B997" s="21" t="s">
        <v>1808</v>
      </c>
      <c r="C997" s="21" t="s">
        <v>1809</v>
      </c>
      <c r="E997" s="21" t="s">
        <v>1747</v>
      </c>
      <c r="F997" s="21" t="s">
        <v>1405</v>
      </c>
      <c r="G997" s="21" t="s">
        <v>134</v>
      </c>
      <c r="H997" s="22">
        <v>2023</v>
      </c>
      <c r="I997" s="20">
        <v>0</v>
      </c>
      <c r="K997"/>
      <c r="L997"/>
      <c r="M997"/>
      <c r="N997"/>
      <c r="O997"/>
      <c r="P997"/>
      <c r="Q997"/>
    </row>
    <row r="998" spans="1:17" ht="15" customHeight="1" x14ac:dyDescent="0.25">
      <c r="A998" s="87">
        <f t="shared" si="22"/>
        <v>998</v>
      </c>
      <c r="B998" s="21" t="s">
        <v>1994</v>
      </c>
      <c r="C998" s="21" t="s">
        <v>1995</v>
      </c>
      <c r="E998" s="21" t="s">
        <v>1791</v>
      </c>
      <c r="F998" s="21" t="s">
        <v>1405</v>
      </c>
      <c r="G998" s="21" t="s">
        <v>24</v>
      </c>
      <c r="H998" s="22">
        <v>2023</v>
      </c>
      <c r="I998" s="20">
        <v>0</v>
      </c>
      <c r="K998"/>
      <c r="L998"/>
      <c r="M998"/>
      <c r="N998"/>
      <c r="O998"/>
      <c r="P998"/>
      <c r="Q998"/>
    </row>
    <row r="999" spans="1:17" ht="15" customHeight="1" x14ac:dyDescent="0.25">
      <c r="A999" s="87">
        <f t="shared" si="22"/>
        <v>999</v>
      </c>
      <c r="B999" s="21" t="s">
        <v>2071</v>
      </c>
      <c r="C999" s="21" t="s">
        <v>2072</v>
      </c>
      <c r="E999" s="21" t="s">
        <v>162</v>
      </c>
      <c r="F999" s="21" t="s">
        <v>1405</v>
      </c>
      <c r="G999" s="21" t="s">
        <v>37</v>
      </c>
      <c r="H999" s="22">
        <v>2022</v>
      </c>
      <c r="I999" s="20">
        <v>0</v>
      </c>
      <c r="K999"/>
      <c r="L999"/>
      <c r="M999"/>
      <c r="N999"/>
      <c r="O999"/>
      <c r="P999"/>
      <c r="Q999"/>
    </row>
    <row r="1000" spans="1:17" ht="15" customHeight="1" x14ac:dyDescent="0.25">
      <c r="A1000" s="87">
        <f t="shared" si="22"/>
        <v>1000</v>
      </c>
      <c r="B1000" s="21" t="s">
        <v>2073</v>
      </c>
      <c r="C1000" s="21" t="s">
        <v>2074</v>
      </c>
      <c r="E1000" s="21" t="s">
        <v>1511</v>
      </c>
      <c r="F1000" s="21" t="s">
        <v>1405</v>
      </c>
      <c r="G1000" s="21" t="s">
        <v>24</v>
      </c>
      <c r="H1000" s="22">
        <v>2023</v>
      </c>
      <c r="I1000" s="20">
        <v>0</v>
      </c>
      <c r="K1000"/>
      <c r="L1000"/>
      <c r="M1000"/>
      <c r="N1000"/>
      <c r="O1000"/>
      <c r="P1000"/>
      <c r="Q1000"/>
    </row>
    <row r="1001" spans="1:17" ht="15" customHeight="1" x14ac:dyDescent="0.25">
      <c r="A1001" s="87">
        <f t="shared" si="22"/>
        <v>1001</v>
      </c>
      <c r="B1001" s="21" t="s">
        <v>1810</v>
      </c>
      <c r="C1001" s="21" t="s">
        <v>1811</v>
      </c>
      <c r="E1001" s="21" t="s">
        <v>1637</v>
      </c>
      <c r="F1001" s="21" t="s">
        <v>1405</v>
      </c>
      <c r="G1001" s="21" t="s">
        <v>37</v>
      </c>
      <c r="H1001" s="22">
        <v>2022</v>
      </c>
      <c r="I1001" s="20">
        <v>0</v>
      </c>
      <c r="K1001"/>
      <c r="L1001"/>
      <c r="M1001"/>
      <c r="N1001"/>
      <c r="O1001"/>
      <c r="P1001"/>
      <c r="Q1001"/>
    </row>
    <row r="1002" spans="1:17" ht="15" customHeight="1" x14ac:dyDescent="0.25">
      <c r="A1002" s="87">
        <f t="shared" si="22"/>
        <v>1002</v>
      </c>
      <c r="B1002" s="21" t="s">
        <v>1965</v>
      </c>
      <c r="C1002" s="21" t="s">
        <v>1966</v>
      </c>
      <c r="E1002" s="21" t="s">
        <v>806</v>
      </c>
      <c r="F1002" s="21" t="s">
        <v>1405</v>
      </c>
      <c r="G1002" s="21" t="s">
        <v>37</v>
      </c>
      <c r="H1002" s="22">
        <v>2022</v>
      </c>
      <c r="I1002" s="20">
        <v>0</v>
      </c>
      <c r="K1002"/>
      <c r="L1002"/>
      <c r="M1002"/>
      <c r="N1002"/>
      <c r="O1002"/>
      <c r="P1002"/>
      <c r="Q1002"/>
    </row>
    <row r="1003" spans="1:17" ht="15" customHeight="1" x14ac:dyDescent="0.25">
      <c r="A1003" s="87">
        <f t="shared" si="22"/>
        <v>1003</v>
      </c>
      <c r="B1003" s="21" t="s">
        <v>1812</v>
      </c>
      <c r="C1003" s="21" t="s">
        <v>1813</v>
      </c>
      <c r="E1003" s="21" t="s">
        <v>246</v>
      </c>
      <c r="F1003" s="21" t="s">
        <v>1405</v>
      </c>
      <c r="G1003" s="21" t="s">
        <v>24</v>
      </c>
      <c r="H1003" s="22">
        <v>2021</v>
      </c>
      <c r="I1003" s="20">
        <v>0</v>
      </c>
      <c r="K1003"/>
      <c r="L1003"/>
      <c r="M1003"/>
      <c r="N1003"/>
      <c r="O1003"/>
      <c r="P1003"/>
      <c r="Q1003"/>
    </row>
    <row r="1004" spans="1:17" ht="15" customHeight="1" x14ac:dyDescent="0.25">
      <c r="A1004" s="87">
        <f t="shared" si="22"/>
        <v>1004</v>
      </c>
      <c r="B1004" s="21" t="s">
        <v>1814</v>
      </c>
      <c r="C1004" s="21" t="s">
        <v>1815</v>
      </c>
      <c r="E1004" s="21" t="s">
        <v>1628</v>
      </c>
      <c r="F1004" s="21" t="s">
        <v>1405</v>
      </c>
      <c r="G1004" s="21" t="s">
        <v>24</v>
      </c>
      <c r="H1004" s="22">
        <v>2022</v>
      </c>
      <c r="I1004" s="20">
        <v>0</v>
      </c>
      <c r="K1004"/>
      <c r="L1004"/>
      <c r="M1004"/>
      <c r="N1004"/>
      <c r="O1004"/>
      <c r="P1004"/>
      <c r="Q1004"/>
    </row>
    <row r="1005" spans="1:17" ht="15" customHeight="1" x14ac:dyDescent="0.25">
      <c r="A1005" s="87">
        <f t="shared" si="22"/>
        <v>1005</v>
      </c>
      <c r="B1005" s="21" t="s">
        <v>2308</v>
      </c>
      <c r="C1005" s="21" t="s">
        <v>2309</v>
      </c>
      <c r="E1005" s="21" t="s">
        <v>1435</v>
      </c>
      <c r="F1005" s="21" t="s">
        <v>1405</v>
      </c>
      <c r="G1005" s="21" t="s">
        <v>37</v>
      </c>
      <c r="H1005" s="22">
        <v>2023</v>
      </c>
      <c r="I1005" s="20">
        <v>0</v>
      </c>
      <c r="K1005"/>
      <c r="L1005"/>
      <c r="M1005"/>
      <c r="N1005"/>
      <c r="O1005"/>
      <c r="P1005"/>
      <c r="Q1005"/>
    </row>
    <row r="1006" spans="1:17" ht="15" customHeight="1" x14ac:dyDescent="0.25">
      <c r="A1006" s="87">
        <f t="shared" si="22"/>
        <v>1006</v>
      </c>
      <c r="B1006" s="21" t="s">
        <v>1816</v>
      </c>
      <c r="C1006" s="21" t="s">
        <v>1817</v>
      </c>
      <c r="E1006" s="21" t="s">
        <v>1127</v>
      </c>
      <c r="F1006" s="21" t="s">
        <v>1405</v>
      </c>
      <c r="G1006" s="21" t="s">
        <v>134</v>
      </c>
      <c r="H1006" s="22">
        <v>2021</v>
      </c>
      <c r="I1006" s="20">
        <v>0</v>
      </c>
      <c r="K1006"/>
      <c r="L1006"/>
      <c r="M1006"/>
      <c r="N1006"/>
      <c r="O1006"/>
      <c r="P1006"/>
      <c r="Q1006"/>
    </row>
    <row r="1007" spans="1:17" ht="15" customHeight="1" x14ac:dyDescent="0.25">
      <c r="A1007" s="87">
        <f t="shared" si="22"/>
        <v>1007</v>
      </c>
      <c r="B1007" s="21" t="s">
        <v>2310</v>
      </c>
      <c r="C1007" s="21" t="s">
        <v>2311</v>
      </c>
      <c r="E1007" s="21" t="s">
        <v>162</v>
      </c>
      <c r="F1007" s="21" t="s">
        <v>1405</v>
      </c>
      <c r="G1007" s="21" t="s">
        <v>37</v>
      </c>
      <c r="H1007" s="22">
        <v>2022</v>
      </c>
      <c r="I1007" s="20">
        <v>0</v>
      </c>
      <c r="K1007"/>
      <c r="L1007"/>
      <c r="M1007"/>
      <c r="N1007"/>
      <c r="O1007"/>
      <c r="P1007"/>
      <c r="Q1007"/>
    </row>
    <row r="1008" spans="1:17" ht="15" customHeight="1" x14ac:dyDescent="0.25">
      <c r="A1008" s="87">
        <f t="shared" si="22"/>
        <v>1008</v>
      </c>
      <c r="B1008" s="21" t="s">
        <v>1818</v>
      </c>
      <c r="C1008" s="21" t="s">
        <v>1819</v>
      </c>
      <c r="E1008" s="21" t="s">
        <v>1375</v>
      </c>
      <c r="F1008" s="21" t="s">
        <v>1405</v>
      </c>
      <c r="G1008" s="21" t="s">
        <v>134</v>
      </c>
      <c r="H1008" s="22">
        <v>2023</v>
      </c>
      <c r="I1008" s="20">
        <v>0</v>
      </c>
      <c r="K1008"/>
      <c r="L1008"/>
      <c r="M1008"/>
      <c r="N1008"/>
      <c r="O1008"/>
      <c r="P1008"/>
      <c r="Q1008"/>
    </row>
    <row r="1009" spans="1:17" ht="15" customHeight="1" x14ac:dyDescent="0.25">
      <c r="A1009" s="87">
        <f t="shared" si="22"/>
        <v>1009</v>
      </c>
      <c r="B1009" s="21" t="s">
        <v>2075</v>
      </c>
      <c r="C1009" s="21" t="s">
        <v>1757</v>
      </c>
      <c r="E1009" s="21" t="s">
        <v>1712</v>
      </c>
      <c r="F1009" s="21" t="s">
        <v>1405</v>
      </c>
      <c r="G1009" s="21" t="s">
        <v>134</v>
      </c>
      <c r="H1009" s="22">
        <v>2021</v>
      </c>
      <c r="I1009" s="20">
        <v>267.89999999999998</v>
      </c>
      <c r="K1009"/>
      <c r="L1009"/>
      <c r="M1009"/>
      <c r="N1009"/>
      <c r="O1009"/>
      <c r="P1009"/>
      <c r="Q1009"/>
    </row>
    <row r="1010" spans="1:17" ht="15" customHeight="1" x14ac:dyDescent="0.25">
      <c r="A1010" s="87">
        <f t="shared" si="22"/>
        <v>1010</v>
      </c>
      <c r="B1010" s="21" t="s">
        <v>1820</v>
      </c>
      <c r="C1010" s="21" t="s">
        <v>1821</v>
      </c>
      <c r="E1010" s="21" t="s">
        <v>141</v>
      </c>
      <c r="F1010" s="21" t="s">
        <v>1405</v>
      </c>
      <c r="G1010" s="21" t="s">
        <v>30</v>
      </c>
      <c r="H1010" s="22">
        <v>2022</v>
      </c>
      <c r="I1010" s="20">
        <v>0</v>
      </c>
      <c r="K1010"/>
      <c r="L1010"/>
      <c r="M1010"/>
      <c r="N1010"/>
      <c r="O1010"/>
      <c r="P1010"/>
      <c r="Q1010"/>
    </row>
    <row r="1011" spans="1:17" ht="15" customHeight="1" x14ac:dyDescent="0.25">
      <c r="A1011" s="87">
        <f t="shared" si="22"/>
        <v>1011</v>
      </c>
      <c r="B1011" s="21" t="s">
        <v>1822</v>
      </c>
      <c r="C1011" s="21" t="s">
        <v>1823</v>
      </c>
      <c r="E1011" s="21" t="s">
        <v>619</v>
      </c>
      <c r="F1011" s="21" t="s">
        <v>1405</v>
      </c>
      <c r="G1011" s="21" t="s">
        <v>30</v>
      </c>
      <c r="H1011" s="22">
        <v>2021</v>
      </c>
      <c r="I1011" s="20">
        <v>0</v>
      </c>
      <c r="K1011"/>
      <c r="L1011"/>
      <c r="M1011"/>
      <c r="N1011"/>
      <c r="O1011"/>
      <c r="P1011"/>
      <c r="Q1011"/>
    </row>
    <row r="1012" spans="1:17" ht="15" customHeight="1" x14ac:dyDescent="0.25">
      <c r="A1012" s="87">
        <f t="shared" si="22"/>
        <v>1012</v>
      </c>
      <c r="B1012" s="21" t="s">
        <v>1986</v>
      </c>
      <c r="C1012" s="21" t="s">
        <v>1987</v>
      </c>
      <c r="E1012" s="21" t="s">
        <v>1996</v>
      </c>
      <c r="F1012" s="21" t="s">
        <v>1405</v>
      </c>
      <c r="G1012" s="21" t="s">
        <v>24</v>
      </c>
      <c r="H1012" s="22">
        <v>2021</v>
      </c>
      <c r="I1012" s="20">
        <v>0</v>
      </c>
      <c r="K1012"/>
      <c r="L1012"/>
      <c r="M1012"/>
      <c r="N1012"/>
      <c r="O1012"/>
      <c r="P1012"/>
      <c r="Q1012"/>
    </row>
    <row r="1013" spans="1:17" ht="15" customHeight="1" x14ac:dyDescent="0.25">
      <c r="A1013" s="87">
        <f t="shared" si="22"/>
        <v>1013</v>
      </c>
      <c r="B1013" s="21" t="s">
        <v>1824</v>
      </c>
      <c r="C1013" s="21" t="s">
        <v>1825</v>
      </c>
      <c r="E1013" s="21" t="s">
        <v>1565</v>
      </c>
      <c r="F1013" s="21" t="s">
        <v>1405</v>
      </c>
      <c r="G1013" s="21" t="s">
        <v>30</v>
      </c>
      <c r="H1013" s="22">
        <v>2021</v>
      </c>
      <c r="I1013" s="20">
        <v>120</v>
      </c>
      <c r="K1013"/>
      <c r="L1013"/>
      <c r="M1013"/>
      <c r="N1013"/>
      <c r="O1013"/>
      <c r="P1013"/>
      <c r="Q1013"/>
    </row>
    <row r="1014" spans="1:17" ht="15" customHeight="1" x14ac:dyDescent="0.25">
      <c r="A1014" s="87">
        <f t="shared" si="22"/>
        <v>1014</v>
      </c>
      <c r="B1014" s="21" t="s">
        <v>1826</v>
      </c>
      <c r="C1014" s="21" t="s">
        <v>1827</v>
      </c>
      <c r="E1014" s="21" t="s">
        <v>1565</v>
      </c>
      <c r="F1014" s="21" t="s">
        <v>1405</v>
      </c>
      <c r="G1014" s="21" t="s">
        <v>30</v>
      </c>
      <c r="H1014" s="22">
        <v>2021</v>
      </c>
      <c r="I1014" s="20">
        <v>0</v>
      </c>
      <c r="K1014"/>
      <c r="L1014"/>
      <c r="M1014"/>
      <c r="N1014"/>
      <c r="O1014"/>
      <c r="P1014"/>
      <c r="Q1014"/>
    </row>
    <row r="1015" spans="1:17" ht="15" customHeight="1" x14ac:dyDescent="0.25">
      <c r="A1015" s="87">
        <f t="shared" si="22"/>
        <v>1015</v>
      </c>
      <c r="B1015" s="21" t="s">
        <v>2076</v>
      </c>
      <c r="C1015" s="21" t="s">
        <v>2077</v>
      </c>
      <c r="E1015" s="21" t="s">
        <v>1053</v>
      </c>
      <c r="F1015" s="21" t="s">
        <v>1405</v>
      </c>
      <c r="G1015" s="21" t="s">
        <v>37</v>
      </c>
      <c r="H1015" s="22">
        <v>2023</v>
      </c>
      <c r="I1015" s="20">
        <v>0</v>
      </c>
      <c r="K1015"/>
      <c r="L1015"/>
      <c r="M1015"/>
      <c r="N1015"/>
      <c r="O1015"/>
      <c r="P1015"/>
      <c r="Q1015"/>
    </row>
    <row r="1016" spans="1:17" ht="15" customHeight="1" x14ac:dyDescent="0.25">
      <c r="A1016" s="87">
        <f t="shared" si="22"/>
        <v>1016</v>
      </c>
      <c r="B1016" s="89" t="s">
        <v>1828</v>
      </c>
      <c r="C1016" s="89"/>
      <c r="D1016" s="89"/>
      <c r="E1016" s="89"/>
      <c r="F1016" s="89"/>
      <c r="G1016" s="89"/>
      <c r="H1016" s="90"/>
      <c r="I1016" s="91">
        <f>SUM(I906:I1015)</f>
        <v>3604.4</v>
      </c>
      <c r="K1016"/>
      <c r="L1016"/>
      <c r="M1016"/>
      <c r="N1016"/>
      <c r="O1016"/>
      <c r="P1016"/>
      <c r="Q1016"/>
    </row>
    <row r="1017" spans="1:17" ht="15" customHeight="1" x14ac:dyDescent="0.25">
      <c r="A1017" s="87">
        <f t="shared" si="22"/>
        <v>1017</v>
      </c>
      <c r="B1017" s="21" t="s">
        <v>1548</v>
      </c>
      <c r="D1017" s="21" t="s">
        <v>1829</v>
      </c>
      <c r="E1017" s="21" t="s">
        <v>1392</v>
      </c>
      <c r="I1017" s="20">
        <v>68</v>
      </c>
      <c r="K1017"/>
      <c r="L1017"/>
      <c r="M1017"/>
      <c r="N1017"/>
      <c r="O1017"/>
      <c r="P1017"/>
      <c r="Q1017"/>
    </row>
    <row r="1018" spans="1:17" ht="15" customHeight="1" x14ac:dyDescent="0.25">
      <c r="A1018" s="87">
        <f t="shared" si="22"/>
        <v>1018</v>
      </c>
      <c r="K1018"/>
      <c r="L1018"/>
      <c r="M1018"/>
      <c r="N1018"/>
      <c r="O1018"/>
      <c r="P1018"/>
      <c r="Q1018"/>
    </row>
    <row r="1019" spans="1:17" ht="15" customHeight="1" x14ac:dyDescent="0.25">
      <c r="A1019" s="87">
        <f t="shared" si="22"/>
        <v>1019</v>
      </c>
      <c r="B1019" s="89" t="s">
        <v>1830</v>
      </c>
      <c r="C1019" s="89"/>
      <c r="D1019" s="89"/>
      <c r="E1019" s="89"/>
      <c r="F1019" s="89"/>
      <c r="G1019" s="89"/>
      <c r="H1019" s="90"/>
      <c r="I1019" s="91"/>
      <c r="K1019"/>
      <c r="L1019"/>
      <c r="M1019"/>
      <c r="N1019"/>
      <c r="O1019"/>
      <c r="P1019"/>
      <c r="Q1019"/>
    </row>
    <row r="1020" spans="1:17" ht="15" customHeight="1" x14ac:dyDescent="0.25">
      <c r="A1020" s="87">
        <f t="shared" si="22"/>
        <v>1020</v>
      </c>
      <c r="B1020" s="21" t="s">
        <v>2155</v>
      </c>
      <c r="C1020" s="21" t="s">
        <v>2156</v>
      </c>
      <c r="E1020" s="21" t="s">
        <v>1684</v>
      </c>
      <c r="F1020" s="21" t="s">
        <v>1553</v>
      </c>
      <c r="G1020" s="21" t="s">
        <v>24</v>
      </c>
      <c r="H1020" s="22">
        <v>2021</v>
      </c>
      <c r="I1020" s="20">
        <v>0</v>
      </c>
    </row>
    <row r="1021" spans="1:17" s="87" customFormat="1" ht="15" customHeight="1" x14ac:dyDescent="0.25">
      <c r="A1021" s="87">
        <f t="shared" si="22"/>
        <v>1021</v>
      </c>
      <c r="B1021" s="21" t="s">
        <v>1831</v>
      </c>
      <c r="C1021" s="21" t="s">
        <v>1832</v>
      </c>
      <c r="D1021" s="21"/>
      <c r="E1021" s="21" t="s">
        <v>1187</v>
      </c>
      <c r="F1021" s="21" t="s">
        <v>1553</v>
      </c>
      <c r="G1021" s="21" t="s">
        <v>134</v>
      </c>
      <c r="H1021" s="22">
        <v>2021</v>
      </c>
      <c r="I1021" s="20">
        <v>0</v>
      </c>
      <c r="J1021"/>
    </row>
    <row r="1022" spans="1:17" s="87" customFormat="1" ht="15" customHeight="1" x14ac:dyDescent="0.25">
      <c r="A1022" s="87">
        <f t="shared" si="22"/>
        <v>1022</v>
      </c>
      <c r="B1022" s="21" t="s">
        <v>1833</v>
      </c>
      <c r="C1022" s="21" t="s">
        <v>1834</v>
      </c>
      <c r="D1022" s="21"/>
      <c r="E1022" s="21" t="s">
        <v>1835</v>
      </c>
      <c r="F1022" s="21" t="s">
        <v>1553</v>
      </c>
      <c r="G1022" s="21" t="s">
        <v>37</v>
      </c>
      <c r="H1022" s="22">
        <v>2021</v>
      </c>
      <c r="I1022" s="20">
        <v>100.5</v>
      </c>
      <c r="J1022"/>
    </row>
    <row r="1023" spans="1:17" s="87" customFormat="1" ht="15" customHeight="1" x14ac:dyDescent="0.25">
      <c r="A1023" s="87">
        <f t="shared" si="22"/>
        <v>1023</v>
      </c>
      <c r="B1023" s="21" t="s">
        <v>2368</v>
      </c>
      <c r="C1023" s="21" t="s">
        <v>2369</v>
      </c>
      <c r="D1023" s="21"/>
      <c r="E1023" s="21" t="s">
        <v>783</v>
      </c>
      <c r="F1023" s="21" t="s">
        <v>1553</v>
      </c>
      <c r="G1023" s="21" t="s">
        <v>134</v>
      </c>
      <c r="H1023" s="22">
        <v>2022</v>
      </c>
      <c r="I1023" s="20">
        <v>0</v>
      </c>
      <c r="J1023"/>
    </row>
    <row r="1024" spans="1:17" s="87" customFormat="1" ht="15" customHeight="1" x14ac:dyDescent="0.25">
      <c r="A1024" s="87">
        <f t="shared" si="22"/>
        <v>1024</v>
      </c>
      <c r="B1024" s="21" t="s">
        <v>2312</v>
      </c>
      <c r="C1024" s="21" t="s">
        <v>2313</v>
      </c>
      <c r="D1024" s="21"/>
      <c r="E1024" s="21" t="s">
        <v>321</v>
      </c>
      <c r="F1024" s="21" t="s">
        <v>1553</v>
      </c>
      <c r="G1024" s="21" t="s">
        <v>37</v>
      </c>
      <c r="H1024" s="22">
        <v>2022</v>
      </c>
      <c r="I1024" s="20">
        <v>0</v>
      </c>
      <c r="J1024"/>
    </row>
    <row r="1025" spans="1:10" s="87" customFormat="1" ht="15" customHeight="1" x14ac:dyDescent="0.25">
      <c r="A1025" s="87">
        <f t="shared" si="22"/>
        <v>1025</v>
      </c>
      <c r="B1025" s="21" t="s">
        <v>2372</v>
      </c>
      <c r="C1025" s="21" t="s">
        <v>2373</v>
      </c>
      <c r="D1025" s="21"/>
      <c r="E1025" s="21" t="s">
        <v>99</v>
      </c>
      <c r="F1025" s="21" t="s">
        <v>1553</v>
      </c>
      <c r="G1025" s="21" t="s">
        <v>30</v>
      </c>
      <c r="H1025" s="22">
        <v>2022</v>
      </c>
      <c r="I1025" s="20">
        <v>0</v>
      </c>
      <c r="J1025"/>
    </row>
    <row r="1026" spans="1:10" s="87" customFormat="1" ht="15" customHeight="1" x14ac:dyDescent="0.25">
      <c r="A1026" s="87">
        <f t="shared" si="22"/>
        <v>1026</v>
      </c>
      <c r="B1026" s="21" t="s">
        <v>2078</v>
      </c>
      <c r="C1026" s="21" t="s">
        <v>2079</v>
      </c>
      <c r="D1026" s="21"/>
      <c r="E1026" s="21" t="s">
        <v>1008</v>
      </c>
      <c r="F1026" s="21" t="s">
        <v>1553</v>
      </c>
      <c r="G1026" s="21" t="s">
        <v>243</v>
      </c>
      <c r="H1026" s="22">
        <v>2022</v>
      </c>
      <c r="I1026" s="20">
        <v>0</v>
      </c>
      <c r="J1026"/>
    </row>
    <row r="1027" spans="1:10" ht="15" customHeight="1" x14ac:dyDescent="0.25">
      <c r="A1027" s="87">
        <f t="shared" si="22"/>
        <v>1027</v>
      </c>
      <c r="B1027" s="21" t="s">
        <v>2314</v>
      </c>
      <c r="C1027" s="21" t="s">
        <v>2315</v>
      </c>
      <c r="E1027" s="21" t="s">
        <v>1127</v>
      </c>
      <c r="F1027" s="21" t="s">
        <v>1553</v>
      </c>
      <c r="G1027" s="21" t="s">
        <v>134</v>
      </c>
      <c r="H1027" s="22">
        <v>2022</v>
      </c>
      <c r="I1027" s="20">
        <v>0</v>
      </c>
    </row>
    <row r="1028" spans="1:10" ht="15" customHeight="1" x14ac:dyDescent="0.25">
      <c r="A1028" s="87">
        <f t="shared" si="22"/>
        <v>1028</v>
      </c>
      <c r="B1028" s="21" t="s">
        <v>2080</v>
      </c>
      <c r="C1028" s="21" t="s">
        <v>2081</v>
      </c>
      <c r="E1028" s="21" t="s">
        <v>242</v>
      </c>
      <c r="F1028" s="21" t="s">
        <v>1553</v>
      </c>
      <c r="G1028" s="21" t="s">
        <v>243</v>
      </c>
      <c r="H1028" s="22">
        <v>2022</v>
      </c>
      <c r="I1028" s="20">
        <v>0</v>
      </c>
    </row>
    <row r="1029" spans="1:10" ht="15" customHeight="1" x14ac:dyDescent="0.25">
      <c r="A1029" s="87">
        <f t="shared" si="22"/>
        <v>1029</v>
      </c>
      <c r="B1029" s="21" t="s">
        <v>2316</v>
      </c>
      <c r="C1029" s="21" t="s">
        <v>2317</v>
      </c>
      <c r="E1029" s="21" t="s">
        <v>1127</v>
      </c>
      <c r="F1029" s="21" t="s">
        <v>1553</v>
      </c>
      <c r="G1029" s="21" t="s">
        <v>134</v>
      </c>
      <c r="H1029" s="22">
        <v>2022</v>
      </c>
      <c r="I1029" s="20">
        <v>0</v>
      </c>
    </row>
    <row r="1030" spans="1:10" ht="15" customHeight="1" x14ac:dyDescent="0.25">
      <c r="A1030" s="87">
        <f t="shared" ref="A1030:A1093" si="23">A1029+1</f>
        <v>1030</v>
      </c>
      <c r="B1030" s="21" t="s">
        <v>2318</v>
      </c>
      <c r="C1030" s="21" t="s">
        <v>2319</v>
      </c>
      <c r="E1030" s="21" t="s">
        <v>1565</v>
      </c>
      <c r="F1030" s="21" t="s">
        <v>1553</v>
      </c>
      <c r="G1030" s="21" t="s">
        <v>30</v>
      </c>
      <c r="H1030" s="22">
        <v>2022</v>
      </c>
      <c r="I1030" s="20">
        <v>0</v>
      </c>
    </row>
    <row r="1031" spans="1:10" ht="15" customHeight="1" x14ac:dyDescent="0.25">
      <c r="A1031" s="87">
        <f t="shared" si="23"/>
        <v>1031</v>
      </c>
      <c r="B1031" s="21" t="s">
        <v>1836</v>
      </c>
      <c r="C1031" s="21" t="s">
        <v>1837</v>
      </c>
      <c r="E1031" s="21" t="s">
        <v>334</v>
      </c>
      <c r="F1031" s="21" t="s">
        <v>1553</v>
      </c>
      <c r="G1031" s="21" t="s">
        <v>24</v>
      </c>
      <c r="H1031" s="22">
        <v>2021</v>
      </c>
      <c r="I1031" s="20">
        <v>101.7</v>
      </c>
    </row>
    <row r="1032" spans="1:10" ht="15" customHeight="1" x14ac:dyDescent="0.25">
      <c r="A1032" s="87">
        <f t="shared" si="23"/>
        <v>1032</v>
      </c>
      <c r="B1032" s="21" t="s">
        <v>1969</v>
      </c>
      <c r="C1032" s="21" t="s">
        <v>1970</v>
      </c>
      <c r="E1032" s="21" t="s">
        <v>1747</v>
      </c>
      <c r="F1032" s="21" t="s">
        <v>1553</v>
      </c>
      <c r="G1032" s="21" t="s">
        <v>134</v>
      </c>
      <c r="H1032" s="22">
        <v>2021</v>
      </c>
      <c r="I1032" s="20">
        <v>200</v>
      </c>
    </row>
    <row r="1033" spans="1:10" ht="15" customHeight="1" x14ac:dyDescent="0.25">
      <c r="A1033" s="87">
        <f t="shared" si="23"/>
        <v>1033</v>
      </c>
      <c r="B1033" s="21" t="s">
        <v>2320</v>
      </c>
      <c r="C1033" s="21" t="s">
        <v>2321</v>
      </c>
      <c r="E1033" s="21" t="s">
        <v>206</v>
      </c>
      <c r="F1033" s="21" t="s">
        <v>1553</v>
      </c>
      <c r="G1033" s="21" t="s">
        <v>24</v>
      </c>
      <c r="H1033" s="22">
        <v>2022</v>
      </c>
      <c r="I1033" s="20">
        <v>0</v>
      </c>
    </row>
    <row r="1034" spans="1:10" ht="15" customHeight="1" x14ac:dyDescent="0.25">
      <c r="A1034" s="87">
        <f t="shared" si="23"/>
        <v>1034</v>
      </c>
      <c r="B1034" s="21" t="s">
        <v>2113</v>
      </c>
      <c r="C1034" s="21" t="s">
        <v>2114</v>
      </c>
      <c r="E1034" s="21" t="s">
        <v>1101</v>
      </c>
      <c r="F1034" s="21" t="s">
        <v>1553</v>
      </c>
      <c r="G1034" s="21" t="s">
        <v>134</v>
      </c>
      <c r="H1034" s="22">
        <v>2022</v>
      </c>
      <c r="I1034" s="20">
        <v>0</v>
      </c>
    </row>
    <row r="1035" spans="1:10" ht="15" customHeight="1" x14ac:dyDescent="0.25">
      <c r="A1035" s="87">
        <f t="shared" si="23"/>
        <v>1035</v>
      </c>
      <c r="B1035" s="21" t="s">
        <v>1997</v>
      </c>
      <c r="C1035" s="21" t="s">
        <v>1998</v>
      </c>
      <c r="E1035" s="21" t="s">
        <v>1254</v>
      </c>
      <c r="F1035" s="21" t="s">
        <v>1553</v>
      </c>
      <c r="G1035" s="21" t="s">
        <v>134</v>
      </c>
      <c r="H1035" s="22">
        <v>2023</v>
      </c>
      <c r="I1035" s="20">
        <v>0</v>
      </c>
    </row>
    <row r="1036" spans="1:10" ht="15" customHeight="1" x14ac:dyDescent="0.25">
      <c r="A1036" s="87">
        <f t="shared" si="23"/>
        <v>1036</v>
      </c>
      <c r="B1036" s="21" t="s">
        <v>1971</v>
      </c>
      <c r="C1036" s="21" t="s">
        <v>1972</v>
      </c>
      <c r="E1036" s="21" t="s">
        <v>1282</v>
      </c>
      <c r="F1036" s="21" t="s">
        <v>1553</v>
      </c>
      <c r="G1036" s="21" t="s">
        <v>134</v>
      </c>
      <c r="H1036" s="22">
        <v>2022</v>
      </c>
      <c r="I1036" s="20">
        <v>0</v>
      </c>
    </row>
    <row r="1037" spans="1:10" ht="15" customHeight="1" x14ac:dyDescent="0.25">
      <c r="A1037" s="87">
        <f t="shared" si="23"/>
        <v>1037</v>
      </c>
      <c r="B1037" s="21" t="s">
        <v>2370</v>
      </c>
      <c r="C1037" s="21" t="s">
        <v>2371</v>
      </c>
      <c r="E1037" s="21" t="s">
        <v>1459</v>
      </c>
      <c r="F1037" s="21" t="s">
        <v>1553</v>
      </c>
      <c r="G1037" s="21" t="s">
        <v>134</v>
      </c>
      <c r="H1037" s="22">
        <v>2023</v>
      </c>
      <c r="I1037" s="20">
        <v>0</v>
      </c>
    </row>
    <row r="1038" spans="1:10" ht="15" customHeight="1" x14ac:dyDescent="0.25">
      <c r="A1038" s="87">
        <f t="shared" si="23"/>
        <v>1038</v>
      </c>
      <c r="B1038" s="21" t="s">
        <v>2003</v>
      </c>
      <c r="C1038" s="21" t="s">
        <v>2004</v>
      </c>
      <c r="E1038" s="21" t="s">
        <v>350</v>
      </c>
      <c r="F1038" s="21" t="s">
        <v>1553</v>
      </c>
      <c r="G1038" s="21" t="s">
        <v>37</v>
      </c>
      <c r="H1038" s="22">
        <v>2022</v>
      </c>
      <c r="I1038" s="20">
        <v>0</v>
      </c>
    </row>
    <row r="1039" spans="1:10" ht="15" customHeight="1" x14ac:dyDescent="0.25">
      <c r="A1039" s="87">
        <f t="shared" si="23"/>
        <v>1039</v>
      </c>
      <c r="B1039" s="21" t="s">
        <v>2324</v>
      </c>
      <c r="C1039" s="21" t="s">
        <v>2325</v>
      </c>
      <c r="E1039" s="21" t="s">
        <v>1187</v>
      </c>
      <c r="F1039" s="21" t="s">
        <v>1553</v>
      </c>
      <c r="G1039" s="21" t="s">
        <v>134</v>
      </c>
      <c r="H1039" s="22">
        <v>2022</v>
      </c>
      <c r="I1039" s="20">
        <v>0</v>
      </c>
    </row>
    <row r="1040" spans="1:10" ht="15" customHeight="1" x14ac:dyDescent="0.25">
      <c r="A1040" s="87">
        <f t="shared" si="23"/>
        <v>1040</v>
      </c>
      <c r="B1040" s="21" t="s">
        <v>1839</v>
      </c>
      <c r="C1040" s="21" t="s">
        <v>1840</v>
      </c>
      <c r="E1040" s="21" t="s">
        <v>266</v>
      </c>
      <c r="F1040" s="21" t="s">
        <v>1553</v>
      </c>
      <c r="G1040" s="21" t="s">
        <v>24</v>
      </c>
      <c r="H1040" s="22">
        <v>2021</v>
      </c>
      <c r="I1040" s="20">
        <v>51.7</v>
      </c>
    </row>
    <row r="1041" spans="1:9" ht="15" customHeight="1" x14ac:dyDescent="0.25">
      <c r="A1041" s="87">
        <f t="shared" si="23"/>
        <v>1041</v>
      </c>
      <c r="B1041" s="21" t="s">
        <v>1841</v>
      </c>
      <c r="C1041" s="21" t="s">
        <v>1842</v>
      </c>
      <c r="E1041" s="21" t="s">
        <v>350</v>
      </c>
      <c r="F1041" s="21" t="s">
        <v>1553</v>
      </c>
      <c r="G1041" s="21" t="s">
        <v>37</v>
      </c>
      <c r="H1041" s="22">
        <v>2022</v>
      </c>
      <c r="I1041" s="20">
        <v>0</v>
      </c>
    </row>
    <row r="1042" spans="1:9" ht="15" customHeight="1" x14ac:dyDescent="0.25">
      <c r="A1042" s="87">
        <f t="shared" si="23"/>
        <v>1042</v>
      </c>
      <c r="B1042" s="21" t="s">
        <v>2366</v>
      </c>
      <c r="C1042" s="21" t="s">
        <v>2367</v>
      </c>
      <c r="E1042" s="21" t="s">
        <v>227</v>
      </c>
      <c r="F1042" s="21" t="s">
        <v>1553</v>
      </c>
      <c r="G1042" s="21" t="s">
        <v>24</v>
      </c>
      <c r="H1042" s="22">
        <v>2022</v>
      </c>
      <c r="I1042" s="20">
        <v>0</v>
      </c>
    </row>
    <row r="1043" spans="1:9" ht="15" customHeight="1" x14ac:dyDescent="0.25">
      <c r="A1043" s="87">
        <f t="shared" si="23"/>
        <v>1043</v>
      </c>
      <c r="B1043" s="21" t="s">
        <v>1843</v>
      </c>
      <c r="C1043" s="21" t="s">
        <v>1844</v>
      </c>
      <c r="E1043" s="21" t="s">
        <v>1569</v>
      </c>
      <c r="F1043" s="21" t="s">
        <v>1553</v>
      </c>
      <c r="G1043" s="21" t="s">
        <v>37</v>
      </c>
      <c r="H1043" s="22">
        <v>2021</v>
      </c>
      <c r="I1043" s="20">
        <v>100.5</v>
      </c>
    </row>
    <row r="1044" spans="1:9" ht="15" customHeight="1" x14ac:dyDescent="0.25">
      <c r="A1044" s="87">
        <f t="shared" si="23"/>
        <v>1044</v>
      </c>
      <c r="B1044" s="21" t="s">
        <v>1845</v>
      </c>
      <c r="C1044" s="21" t="s">
        <v>1846</v>
      </c>
      <c r="E1044" s="21" t="s">
        <v>1215</v>
      </c>
      <c r="F1044" s="21" t="s">
        <v>1553</v>
      </c>
      <c r="G1044" s="21" t="s">
        <v>134</v>
      </c>
      <c r="H1044" s="22">
        <v>2022</v>
      </c>
      <c r="I1044" s="20">
        <v>0</v>
      </c>
    </row>
    <row r="1045" spans="1:9" ht="15" customHeight="1" x14ac:dyDescent="0.25">
      <c r="A1045" s="87">
        <f t="shared" si="23"/>
        <v>1045</v>
      </c>
      <c r="B1045" s="21" t="s">
        <v>2082</v>
      </c>
      <c r="C1045" s="21" t="s">
        <v>2083</v>
      </c>
      <c r="E1045" s="21" t="s">
        <v>1254</v>
      </c>
      <c r="F1045" s="21" t="s">
        <v>1553</v>
      </c>
      <c r="G1045" s="21" t="s">
        <v>134</v>
      </c>
      <c r="H1045" s="22">
        <v>2023</v>
      </c>
      <c r="I1045" s="20">
        <v>0</v>
      </c>
    </row>
    <row r="1046" spans="1:9" ht="15" customHeight="1" x14ac:dyDescent="0.25">
      <c r="A1046" s="87">
        <f t="shared" si="23"/>
        <v>1046</v>
      </c>
      <c r="B1046" s="21" t="s">
        <v>2084</v>
      </c>
      <c r="C1046" s="21" t="s">
        <v>2085</v>
      </c>
      <c r="E1046" s="21" t="s">
        <v>63</v>
      </c>
      <c r="F1046" s="21" t="s">
        <v>1553</v>
      </c>
      <c r="G1046" s="21" t="s">
        <v>24</v>
      </c>
      <c r="H1046" s="22">
        <v>2021</v>
      </c>
      <c r="I1046" s="20">
        <v>0</v>
      </c>
    </row>
    <row r="1047" spans="1:9" ht="15" customHeight="1" x14ac:dyDescent="0.25">
      <c r="A1047" s="87">
        <f t="shared" si="23"/>
        <v>1047</v>
      </c>
      <c r="B1047" s="21" t="s">
        <v>1888</v>
      </c>
      <c r="C1047" s="21" t="s">
        <v>1889</v>
      </c>
      <c r="E1047" s="21" t="s">
        <v>1565</v>
      </c>
      <c r="F1047" s="21" t="s">
        <v>1553</v>
      </c>
      <c r="G1047" s="21" t="s">
        <v>30</v>
      </c>
      <c r="H1047" s="22">
        <v>2021</v>
      </c>
      <c r="I1047" s="20">
        <v>0</v>
      </c>
    </row>
    <row r="1048" spans="1:9" ht="15" customHeight="1" x14ac:dyDescent="0.25">
      <c r="A1048" s="87">
        <f t="shared" si="23"/>
        <v>1048</v>
      </c>
      <c r="B1048" s="21" t="s">
        <v>2110</v>
      </c>
      <c r="C1048" s="21" t="s">
        <v>2111</v>
      </c>
      <c r="E1048" s="21" t="s">
        <v>2112</v>
      </c>
      <c r="F1048" s="21" t="s">
        <v>1553</v>
      </c>
      <c r="G1048" s="21" t="s">
        <v>24</v>
      </c>
      <c r="H1048" s="22">
        <v>2023</v>
      </c>
      <c r="I1048" s="20">
        <v>0</v>
      </c>
    </row>
    <row r="1049" spans="1:9" ht="15" customHeight="1" x14ac:dyDescent="0.25">
      <c r="A1049" s="87">
        <f t="shared" si="23"/>
        <v>1049</v>
      </c>
      <c r="B1049" s="21" t="s">
        <v>1847</v>
      </c>
      <c r="C1049" s="21" t="s">
        <v>1848</v>
      </c>
      <c r="E1049" s="21" t="s">
        <v>195</v>
      </c>
      <c r="F1049" s="21" t="s">
        <v>1553</v>
      </c>
      <c r="G1049" s="21" t="s">
        <v>37</v>
      </c>
      <c r="H1049" s="22">
        <v>2022</v>
      </c>
      <c r="I1049" s="20">
        <v>0</v>
      </c>
    </row>
    <row r="1050" spans="1:9" ht="15" customHeight="1" x14ac:dyDescent="0.25">
      <c r="A1050" s="87">
        <f t="shared" si="23"/>
        <v>1050</v>
      </c>
      <c r="B1050" s="21" t="s">
        <v>1973</v>
      </c>
      <c r="C1050" s="21" t="s">
        <v>1974</v>
      </c>
      <c r="E1050" s="21" t="s">
        <v>1215</v>
      </c>
      <c r="F1050" s="21" t="s">
        <v>1553</v>
      </c>
      <c r="G1050" s="21" t="s">
        <v>134</v>
      </c>
      <c r="H1050" s="22">
        <v>2021</v>
      </c>
      <c r="I1050" s="20">
        <v>0</v>
      </c>
    </row>
    <row r="1051" spans="1:9" ht="15" customHeight="1" x14ac:dyDescent="0.25">
      <c r="A1051" s="87">
        <f t="shared" si="23"/>
        <v>1051</v>
      </c>
      <c r="B1051" s="21" t="s">
        <v>2216</v>
      </c>
      <c r="C1051" s="21" t="s">
        <v>2217</v>
      </c>
      <c r="E1051" s="21" t="s">
        <v>1937</v>
      </c>
      <c r="F1051" s="21" t="s">
        <v>1553</v>
      </c>
      <c r="G1051" s="21" t="s">
        <v>134</v>
      </c>
      <c r="H1051" s="22">
        <v>2022</v>
      </c>
      <c r="I1051" s="20">
        <v>0</v>
      </c>
    </row>
    <row r="1052" spans="1:9" ht="15" customHeight="1" x14ac:dyDescent="0.25">
      <c r="A1052" s="87">
        <f t="shared" si="23"/>
        <v>1052</v>
      </c>
      <c r="B1052" s="21" t="s">
        <v>2326</v>
      </c>
      <c r="D1052" s="21" t="s">
        <v>2327</v>
      </c>
      <c r="E1052" s="21" t="s">
        <v>588</v>
      </c>
      <c r="F1052" s="21" t="s">
        <v>1553</v>
      </c>
      <c r="G1052" s="21" t="s">
        <v>37</v>
      </c>
      <c r="H1052" s="22">
        <v>2021</v>
      </c>
      <c r="I1052" s="20">
        <v>9.9</v>
      </c>
    </row>
    <row r="1053" spans="1:9" ht="15" customHeight="1" x14ac:dyDescent="0.25">
      <c r="A1053" s="87">
        <f t="shared" si="23"/>
        <v>1053</v>
      </c>
      <c r="B1053" s="21" t="s">
        <v>2328</v>
      </c>
      <c r="D1053" s="21" t="s">
        <v>2329</v>
      </c>
      <c r="E1053" s="21" t="s">
        <v>1681</v>
      </c>
      <c r="F1053" s="21" t="s">
        <v>1553</v>
      </c>
      <c r="G1053" s="21" t="s">
        <v>37</v>
      </c>
      <c r="H1053" s="22">
        <v>2021</v>
      </c>
      <c r="I1053" s="20">
        <v>9.9</v>
      </c>
    </row>
    <row r="1054" spans="1:9" ht="15" customHeight="1" x14ac:dyDescent="0.25">
      <c r="A1054" s="87">
        <f t="shared" si="23"/>
        <v>1054</v>
      </c>
      <c r="B1054" s="21" t="s">
        <v>1975</v>
      </c>
      <c r="D1054" s="21" t="s">
        <v>1976</v>
      </c>
      <c r="E1054" s="21" t="s">
        <v>803</v>
      </c>
      <c r="F1054" s="21" t="s">
        <v>1553</v>
      </c>
      <c r="G1054" s="21" t="s">
        <v>37</v>
      </c>
      <c r="H1054" s="22">
        <v>2021</v>
      </c>
      <c r="I1054" s="20">
        <v>9.9</v>
      </c>
    </row>
    <row r="1055" spans="1:9" ht="15" customHeight="1" x14ac:dyDescent="0.25">
      <c r="A1055" s="87">
        <f t="shared" si="23"/>
        <v>1055</v>
      </c>
      <c r="B1055" s="21" t="s">
        <v>1977</v>
      </c>
      <c r="D1055" s="21" t="s">
        <v>1978</v>
      </c>
      <c r="E1055" s="21" t="s">
        <v>803</v>
      </c>
      <c r="F1055" s="21" t="s">
        <v>1553</v>
      </c>
      <c r="G1055" s="21" t="s">
        <v>37</v>
      </c>
      <c r="H1055" s="22">
        <v>2020</v>
      </c>
      <c r="I1055" s="20">
        <v>10</v>
      </c>
    </row>
    <row r="1056" spans="1:9" ht="15" customHeight="1" x14ac:dyDescent="0.25">
      <c r="A1056" s="87">
        <f t="shared" si="23"/>
        <v>1056</v>
      </c>
      <c r="B1056" s="21" t="s">
        <v>1926</v>
      </c>
      <c r="D1056" s="21" t="s">
        <v>2086</v>
      </c>
      <c r="E1056" s="21" t="s">
        <v>47</v>
      </c>
      <c r="F1056" s="21" t="s">
        <v>1553</v>
      </c>
      <c r="G1056" s="21" t="s">
        <v>37</v>
      </c>
      <c r="H1056" s="22">
        <v>2021</v>
      </c>
      <c r="I1056" s="20">
        <v>9.9</v>
      </c>
    </row>
    <row r="1057" spans="1:17" ht="15" customHeight="1" x14ac:dyDescent="0.25">
      <c r="A1057" s="87">
        <f t="shared" si="23"/>
        <v>1057</v>
      </c>
      <c r="B1057" s="21" t="s">
        <v>1979</v>
      </c>
      <c r="D1057" s="21" t="s">
        <v>1980</v>
      </c>
      <c r="E1057" s="21" t="s">
        <v>1681</v>
      </c>
      <c r="F1057" s="21" t="s">
        <v>1553</v>
      </c>
      <c r="G1057" s="21" t="s">
        <v>37</v>
      </c>
      <c r="H1057" s="22">
        <v>2020</v>
      </c>
      <c r="I1057" s="20">
        <v>10</v>
      </c>
    </row>
    <row r="1058" spans="1:17" ht="15" customHeight="1" x14ac:dyDescent="0.25">
      <c r="A1058" s="87">
        <f t="shared" si="23"/>
        <v>1058</v>
      </c>
      <c r="B1058" s="21" t="s">
        <v>1981</v>
      </c>
      <c r="D1058" s="21" t="s">
        <v>1982</v>
      </c>
      <c r="E1058" s="21" t="s">
        <v>1681</v>
      </c>
      <c r="F1058" s="21" t="s">
        <v>1553</v>
      </c>
      <c r="G1058" s="21" t="s">
        <v>37</v>
      </c>
      <c r="H1058" s="22">
        <v>2021</v>
      </c>
      <c r="I1058" s="20">
        <v>9.9</v>
      </c>
    </row>
    <row r="1059" spans="1:17" ht="15" customHeight="1" x14ac:dyDescent="0.25">
      <c r="A1059" s="87">
        <f t="shared" si="23"/>
        <v>1059</v>
      </c>
      <c r="B1059" s="21" t="s">
        <v>2159</v>
      </c>
      <c r="D1059" s="21" t="s">
        <v>2160</v>
      </c>
      <c r="E1059" s="21" t="s">
        <v>1120</v>
      </c>
      <c r="F1059" s="21" t="s">
        <v>1553</v>
      </c>
      <c r="G1059" s="21" t="s">
        <v>134</v>
      </c>
      <c r="H1059" s="22">
        <v>2021</v>
      </c>
      <c r="I1059" s="20">
        <v>9.9</v>
      </c>
    </row>
    <row r="1060" spans="1:17" ht="15" customHeight="1" x14ac:dyDescent="0.25">
      <c r="A1060" s="87">
        <f t="shared" si="23"/>
        <v>1060</v>
      </c>
      <c r="B1060" s="21" t="s">
        <v>2161</v>
      </c>
      <c r="D1060" s="21" t="s">
        <v>2162</v>
      </c>
      <c r="E1060" s="21" t="s">
        <v>1468</v>
      </c>
      <c r="F1060" s="21" t="s">
        <v>1553</v>
      </c>
      <c r="G1060" s="21" t="s">
        <v>134</v>
      </c>
      <c r="H1060" s="22">
        <v>2021</v>
      </c>
      <c r="I1060" s="20">
        <v>9.9</v>
      </c>
    </row>
    <row r="1061" spans="1:17" ht="15" customHeight="1" x14ac:dyDescent="0.25">
      <c r="A1061" s="87">
        <f t="shared" si="23"/>
        <v>1061</v>
      </c>
      <c r="B1061" s="89" t="s">
        <v>1863</v>
      </c>
      <c r="C1061" s="89"/>
      <c r="D1061" s="89"/>
      <c r="E1061" s="89"/>
      <c r="F1061" s="89"/>
      <c r="G1061" s="89"/>
      <c r="H1061" s="90"/>
      <c r="I1061" s="91">
        <f>SUM(I1020:I1060)</f>
        <v>643.69999999999982</v>
      </c>
      <c r="K1061"/>
      <c r="L1061"/>
      <c r="M1061"/>
      <c r="N1061"/>
      <c r="O1061"/>
      <c r="P1061"/>
      <c r="Q1061"/>
    </row>
    <row r="1062" spans="1:17" ht="15" customHeight="1" x14ac:dyDescent="0.25">
      <c r="A1062" s="87">
        <f t="shared" si="23"/>
        <v>1062</v>
      </c>
      <c r="B1062" s="21" t="s">
        <v>1579</v>
      </c>
      <c r="D1062" s="21" t="s">
        <v>1864</v>
      </c>
      <c r="E1062" s="21" t="s">
        <v>1392</v>
      </c>
      <c r="I1062" s="20">
        <v>0</v>
      </c>
      <c r="K1062"/>
      <c r="L1062"/>
      <c r="M1062"/>
      <c r="N1062"/>
      <c r="O1062"/>
      <c r="P1062"/>
      <c r="Q1062"/>
    </row>
    <row r="1063" spans="1:17" s="87" customFormat="1" ht="15" customHeight="1" x14ac:dyDescent="0.25">
      <c r="A1063" s="87">
        <f t="shared" si="23"/>
        <v>1063</v>
      </c>
      <c r="B1063" s="21"/>
      <c r="C1063" s="21"/>
      <c r="D1063" s="21"/>
      <c r="E1063" s="21"/>
      <c r="F1063" s="21"/>
      <c r="G1063" s="21"/>
      <c r="H1063" s="22"/>
      <c r="I1063" s="20"/>
      <c r="J1063"/>
      <c r="K1063"/>
      <c r="L1063"/>
      <c r="M1063"/>
      <c r="N1063"/>
      <c r="O1063"/>
      <c r="P1063"/>
      <c r="Q1063"/>
    </row>
    <row r="1064" spans="1:17" s="87" customFormat="1" ht="15" customHeight="1" x14ac:dyDescent="0.25">
      <c r="A1064" s="87">
        <f t="shared" si="23"/>
        <v>1064</v>
      </c>
      <c r="B1064" s="89" t="s">
        <v>1865</v>
      </c>
      <c r="C1064" s="89"/>
      <c r="D1064" s="89"/>
      <c r="E1064" s="89"/>
      <c r="F1064" s="89"/>
      <c r="G1064" s="89"/>
      <c r="H1064" s="90"/>
      <c r="I1064" s="91"/>
      <c r="J1064"/>
      <c r="K1064"/>
      <c r="L1064"/>
      <c r="M1064"/>
      <c r="N1064"/>
      <c r="O1064"/>
      <c r="P1064"/>
      <c r="Q1064"/>
    </row>
    <row r="1065" spans="1:17" s="87" customFormat="1" ht="15" customHeight="1" x14ac:dyDescent="0.25">
      <c r="A1065" s="87">
        <f t="shared" si="23"/>
        <v>1065</v>
      </c>
      <c r="B1065" s="21" t="s">
        <v>1866</v>
      </c>
      <c r="C1065" s="21" t="s">
        <v>1867</v>
      </c>
      <c r="D1065" s="21"/>
      <c r="E1065" s="21" t="s">
        <v>1565</v>
      </c>
      <c r="F1065" s="21" t="s">
        <v>914</v>
      </c>
      <c r="G1065" s="21" t="s">
        <v>30</v>
      </c>
      <c r="H1065" s="22">
        <v>2022</v>
      </c>
      <c r="I1065" s="20">
        <v>0</v>
      </c>
      <c r="J1065"/>
      <c r="K1065"/>
      <c r="L1065"/>
      <c r="M1065"/>
      <c r="N1065"/>
      <c r="O1065"/>
      <c r="P1065"/>
      <c r="Q1065"/>
    </row>
    <row r="1066" spans="1:17" s="87" customFormat="1" ht="15" customHeight="1" x14ac:dyDescent="0.25">
      <c r="A1066" s="87">
        <f t="shared" si="23"/>
        <v>1066</v>
      </c>
      <c r="B1066" s="21" t="s">
        <v>1871</v>
      </c>
      <c r="C1066" s="21" t="s">
        <v>1872</v>
      </c>
      <c r="D1066" s="21"/>
      <c r="E1066" s="21" t="s">
        <v>1003</v>
      </c>
      <c r="F1066" s="21" t="s">
        <v>970</v>
      </c>
      <c r="G1066" s="21" t="s">
        <v>243</v>
      </c>
      <c r="H1066" s="22">
        <v>2020</v>
      </c>
      <c r="I1066" s="20">
        <v>152.5</v>
      </c>
      <c r="J1066"/>
      <c r="K1066"/>
      <c r="L1066"/>
      <c r="M1066"/>
      <c r="N1066"/>
      <c r="O1066"/>
      <c r="P1066"/>
      <c r="Q1066"/>
    </row>
    <row r="1067" spans="1:17" s="87" customFormat="1" ht="15" customHeight="1" x14ac:dyDescent="0.25">
      <c r="A1067" s="87">
        <f t="shared" si="23"/>
        <v>1067</v>
      </c>
      <c r="B1067" s="21" t="s">
        <v>1873</v>
      </c>
      <c r="C1067" s="21" t="s">
        <v>1874</v>
      </c>
      <c r="D1067" s="21"/>
      <c r="E1067" s="21" t="s">
        <v>983</v>
      </c>
      <c r="F1067" s="21" t="s">
        <v>970</v>
      </c>
      <c r="G1067" s="21" t="s">
        <v>243</v>
      </c>
      <c r="H1067" s="22">
        <v>2020</v>
      </c>
      <c r="I1067" s="20">
        <v>150</v>
      </c>
      <c r="J1067"/>
      <c r="K1067"/>
      <c r="L1067"/>
      <c r="M1067"/>
      <c r="N1067"/>
      <c r="O1067"/>
      <c r="P1067"/>
      <c r="Q1067"/>
    </row>
    <row r="1068" spans="1:17" s="87" customFormat="1" ht="15" customHeight="1" x14ac:dyDescent="0.25">
      <c r="A1068" s="87">
        <f t="shared" si="23"/>
        <v>1068</v>
      </c>
      <c r="B1068" s="21" t="s">
        <v>1875</v>
      </c>
      <c r="C1068" s="21" t="s">
        <v>1876</v>
      </c>
      <c r="D1068" s="21"/>
      <c r="E1068" s="21" t="s">
        <v>978</v>
      </c>
      <c r="F1068" s="21" t="s">
        <v>970</v>
      </c>
      <c r="G1068" s="21" t="s">
        <v>243</v>
      </c>
      <c r="H1068" s="22">
        <v>2022</v>
      </c>
      <c r="I1068" s="20">
        <v>0</v>
      </c>
      <c r="J1068"/>
      <c r="K1068"/>
      <c r="L1068"/>
      <c r="M1068"/>
      <c r="N1068"/>
      <c r="O1068"/>
      <c r="P1068"/>
      <c r="Q1068"/>
    </row>
    <row r="1069" spans="1:17" s="87" customFormat="1" ht="15" customHeight="1" x14ac:dyDescent="0.25">
      <c r="A1069" s="87">
        <f t="shared" si="23"/>
        <v>1069</v>
      </c>
      <c r="B1069" s="21" t="s">
        <v>1877</v>
      </c>
      <c r="C1069" s="21" t="s">
        <v>1878</v>
      </c>
      <c r="D1069" s="21"/>
      <c r="E1069" s="21" t="s">
        <v>1879</v>
      </c>
      <c r="F1069" s="21" t="s">
        <v>970</v>
      </c>
      <c r="G1069" s="21" t="s">
        <v>243</v>
      </c>
      <c r="H1069" s="22">
        <v>2021</v>
      </c>
      <c r="I1069" s="20">
        <v>0</v>
      </c>
      <c r="J1069"/>
      <c r="K1069"/>
      <c r="L1069"/>
      <c r="M1069"/>
      <c r="N1069"/>
      <c r="O1069"/>
      <c r="P1069"/>
      <c r="Q1069"/>
    </row>
    <row r="1070" spans="1:17" s="87" customFormat="1" ht="15" customHeight="1" x14ac:dyDescent="0.25">
      <c r="A1070" s="87">
        <f t="shared" si="23"/>
        <v>1070</v>
      </c>
      <c r="B1070" s="21" t="s">
        <v>1633</v>
      </c>
      <c r="C1070" s="21" t="s">
        <v>1634</v>
      </c>
      <c r="D1070" s="21"/>
      <c r="E1070" s="21" t="s">
        <v>1282</v>
      </c>
      <c r="F1070" s="21" t="s">
        <v>1054</v>
      </c>
      <c r="G1070" s="21" t="s">
        <v>134</v>
      </c>
      <c r="H1070" s="22">
        <v>2023</v>
      </c>
      <c r="I1070" s="20">
        <v>0</v>
      </c>
      <c r="J1070"/>
      <c r="K1070" s="3"/>
      <c r="L1070" s="3"/>
      <c r="M1070" s="3"/>
      <c r="N1070" s="3"/>
      <c r="O1070" s="3"/>
      <c r="P1070" s="3"/>
      <c r="Q1070" s="3"/>
    </row>
    <row r="1071" spans="1:17" s="87" customFormat="1" ht="15" customHeight="1" x14ac:dyDescent="0.25">
      <c r="A1071" s="87">
        <f t="shared" si="23"/>
        <v>1071</v>
      </c>
      <c r="B1071" s="21" t="s">
        <v>2284</v>
      </c>
      <c r="C1071" s="21" t="s">
        <v>2285</v>
      </c>
      <c r="D1071" s="21"/>
      <c r="E1071" s="21" t="s">
        <v>1187</v>
      </c>
      <c r="F1071" s="21" t="s">
        <v>1054</v>
      </c>
      <c r="G1071" s="21" t="s">
        <v>134</v>
      </c>
      <c r="H1071" s="22">
        <v>2022</v>
      </c>
      <c r="I1071" s="20">
        <v>0</v>
      </c>
      <c r="J1071"/>
      <c r="K1071" s="3"/>
      <c r="L1071" s="3"/>
      <c r="M1071" s="3"/>
      <c r="N1071" s="3"/>
      <c r="O1071" s="3"/>
      <c r="P1071" s="3"/>
      <c r="Q1071" s="3"/>
    </row>
    <row r="1072" spans="1:17" s="87" customFormat="1" ht="15" customHeight="1" x14ac:dyDescent="0.25">
      <c r="A1072" s="87">
        <f t="shared" si="23"/>
        <v>1072</v>
      </c>
      <c r="B1072" s="21" t="s">
        <v>1883</v>
      </c>
      <c r="C1072" s="21" t="s">
        <v>1884</v>
      </c>
      <c r="D1072" s="21"/>
      <c r="E1072" s="21" t="s">
        <v>246</v>
      </c>
      <c r="F1072" s="21" t="s">
        <v>1405</v>
      </c>
      <c r="G1072" s="21" t="s">
        <v>24</v>
      </c>
      <c r="H1072" s="22">
        <v>2020</v>
      </c>
      <c r="I1072" s="20">
        <v>60</v>
      </c>
      <c r="J1072"/>
      <c r="K1072"/>
      <c r="L1072"/>
      <c r="M1072"/>
      <c r="N1072"/>
      <c r="O1072"/>
      <c r="P1072"/>
      <c r="Q1072"/>
    </row>
    <row r="1073" spans="1:17" s="87" customFormat="1" ht="15" customHeight="1" x14ac:dyDescent="0.25">
      <c r="A1073" s="87">
        <f t="shared" si="23"/>
        <v>1073</v>
      </c>
      <c r="B1073" s="21" t="s">
        <v>1726</v>
      </c>
      <c r="C1073" s="21" t="s">
        <v>1727</v>
      </c>
      <c r="D1073" s="21"/>
      <c r="E1073" s="21" t="s">
        <v>1709</v>
      </c>
      <c r="F1073" s="21" t="s">
        <v>1405</v>
      </c>
      <c r="G1073" s="21" t="s">
        <v>134</v>
      </c>
      <c r="H1073" s="22">
        <v>2023</v>
      </c>
      <c r="I1073" s="20">
        <v>0</v>
      </c>
      <c r="J1073"/>
      <c r="K1073" s="3"/>
      <c r="L1073" s="3"/>
      <c r="M1073" s="3"/>
      <c r="N1073" s="3"/>
      <c r="O1073" s="3"/>
      <c r="P1073" s="3"/>
      <c r="Q1073" s="3"/>
    </row>
    <row r="1074" spans="1:17" s="87" customFormat="1" ht="15" customHeight="1" x14ac:dyDescent="0.25">
      <c r="A1074" s="87">
        <f t="shared" si="23"/>
        <v>1074</v>
      </c>
      <c r="B1074" s="21" t="s">
        <v>1728</v>
      </c>
      <c r="C1074" s="21" t="s">
        <v>1729</v>
      </c>
      <c r="D1074" s="21"/>
      <c r="E1074" s="21" t="s">
        <v>1709</v>
      </c>
      <c r="F1074" s="21" t="s">
        <v>1405</v>
      </c>
      <c r="G1074" s="21" t="s">
        <v>134</v>
      </c>
      <c r="H1074" s="22">
        <v>2023</v>
      </c>
      <c r="I1074" s="20">
        <v>0</v>
      </c>
      <c r="J1074"/>
      <c r="K1074" s="3"/>
      <c r="L1074" s="3"/>
      <c r="M1074" s="3"/>
      <c r="N1074" s="3"/>
      <c r="O1074" s="3"/>
      <c r="P1074" s="3"/>
      <c r="Q1074" s="3"/>
    </row>
    <row r="1075" spans="1:17" s="87" customFormat="1" ht="15" customHeight="1" x14ac:dyDescent="0.25">
      <c r="A1075" s="87">
        <f t="shared" si="23"/>
        <v>1075</v>
      </c>
      <c r="B1075" s="21" t="s">
        <v>2097</v>
      </c>
      <c r="C1075" s="21" t="s">
        <v>2098</v>
      </c>
      <c r="D1075" s="21"/>
      <c r="E1075" s="21" t="s">
        <v>1565</v>
      </c>
      <c r="F1075" s="21" t="s">
        <v>1405</v>
      </c>
      <c r="G1075" s="21" t="s">
        <v>30</v>
      </c>
      <c r="H1075" s="22">
        <v>2022</v>
      </c>
      <c r="I1075" s="20">
        <v>0</v>
      </c>
      <c r="J1075"/>
      <c r="K1075"/>
      <c r="L1075"/>
      <c r="M1075"/>
      <c r="N1075"/>
      <c r="O1075"/>
      <c r="P1075"/>
      <c r="Q1075"/>
    </row>
    <row r="1076" spans="1:17" s="87" customFormat="1" ht="15" customHeight="1" x14ac:dyDescent="0.25">
      <c r="A1076" s="87">
        <f t="shared" si="23"/>
        <v>1076</v>
      </c>
      <c r="B1076" s="21" t="s">
        <v>2303</v>
      </c>
      <c r="C1076" s="21" t="s">
        <v>2304</v>
      </c>
      <c r="D1076" s="21"/>
      <c r="E1076" s="21" t="s">
        <v>1628</v>
      </c>
      <c r="F1076" s="21" t="s">
        <v>1405</v>
      </c>
      <c r="G1076" s="21" t="s">
        <v>24</v>
      </c>
      <c r="H1076" s="22">
        <v>2022</v>
      </c>
      <c r="I1076" s="20">
        <v>0</v>
      </c>
      <c r="J1076"/>
      <c r="K1076"/>
      <c r="L1076"/>
      <c r="M1076"/>
      <c r="N1076"/>
      <c r="O1076"/>
      <c r="P1076"/>
      <c r="Q1076"/>
    </row>
    <row r="1077" spans="1:17" s="87" customFormat="1" ht="15" customHeight="1" x14ac:dyDescent="0.25">
      <c r="A1077" s="87">
        <f t="shared" si="23"/>
        <v>1077</v>
      </c>
      <c r="B1077" s="21" t="s">
        <v>1801</v>
      </c>
      <c r="C1077" s="21" t="s">
        <v>1802</v>
      </c>
      <c r="D1077" s="21"/>
      <c r="E1077" s="21" t="s">
        <v>1426</v>
      </c>
      <c r="F1077" s="21" t="s">
        <v>1405</v>
      </c>
      <c r="G1077" s="21" t="s">
        <v>134</v>
      </c>
      <c r="H1077" s="22">
        <v>2022</v>
      </c>
      <c r="I1077" s="20">
        <v>0</v>
      </c>
      <c r="J1077"/>
      <c r="K1077"/>
      <c r="L1077"/>
      <c r="M1077"/>
      <c r="N1077"/>
      <c r="O1077"/>
      <c r="P1077"/>
      <c r="Q1077"/>
    </row>
    <row r="1078" spans="1:17" s="87" customFormat="1" ht="15" customHeight="1" x14ac:dyDescent="0.25">
      <c r="A1078" s="87">
        <f t="shared" si="23"/>
        <v>1078</v>
      </c>
      <c r="B1078" s="21" t="s">
        <v>1990</v>
      </c>
      <c r="C1078" s="21" t="s">
        <v>1991</v>
      </c>
      <c r="D1078" s="21"/>
      <c r="E1078" s="21" t="s">
        <v>116</v>
      </c>
      <c r="F1078" s="21" t="s">
        <v>1405</v>
      </c>
      <c r="G1078" s="21" t="s">
        <v>24</v>
      </c>
      <c r="H1078" s="22">
        <v>2022</v>
      </c>
      <c r="I1078" s="20">
        <v>0</v>
      </c>
      <c r="J1078"/>
      <c r="K1078"/>
      <c r="L1078"/>
      <c r="M1078"/>
      <c r="N1078"/>
      <c r="O1078"/>
      <c r="P1078"/>
      <c r="Q1078"/>
    </row>
    <row r="1079" spans="1:17" s="87" customFormat="1" ht="15" customHeight="1" x14ac:dyDescent="0.25">
      <c r="A1079" s="87">
        <f t="shared" si="23"/>
        <v>1079</v>
      </c>
      <c r="B1079" s="21" t="s">
        <v>1999</v>
      </c>
      <c r="C1079" s="21" t="s">
        <v>2000</v>
      </c>
      <c r="D1079" s="21"/>
      <c r="E1079" s="21" t="s">
        <v>1565</v>
      </c>
      <c r="F1079" s="21" t="s">
        <v>1405</v>
      </c>
      <c r="G1079" s="21" t="s">
        <v>30</v>
      </c>
      <c r="H1079" s="22">
        <v>2022</v>
      </c>
      <c r="I1079" s="20">
        <v>0</v>
      </c>
      <c r="J1079"/>
      <c r="K1079"/>
      <c r="L1079"/>
      <c r="M1079"/>
      <c r="N1079"/>
      <c r="O1079"/>
      <c r="P1079"/>
      <c r="Q1079"/>
    </row>
    <row r="1080" spans="1:17" s="87" customFormat="1" ht="15" customHeight="1" x14ac:dyDescent="0.25">
      <c r="A1080" s="87">
        <f t="shared" si="23"/>
        <v>1080</v>
      </c>
      <c r="B1080" s="21" t="s">
        <v>1885</v>
      </c>
      <c r="C1080" s="21" t="s">
        <v>1886</v>
      </c>
      <c r="D1080" s="21"/>
      <c r="E1080" s="21" t="s">
        <v>1887</v>
      </c>
      <c r="F1080" s="21" t="s">
        <v>1405</v>
      </c>
      <c r="G1080" s="21" t="s">
        <v>37</v>
      </c>
      <c r="H1080" s="22">
        <v>2020</v>
      </c>
      <c r="I1080" s="20">
        <v>30</v>
      </c>
      <c r="J1080"/>
      <c r="K1080"/>
      <c r="L1080"/>
      <c r="M1080"/>
      <c r="N1080"/>
      <c r="O1080"/>
      <c r="P1080"/>
      <c r="Q1080"/>
    </row>
    <row r="1081" spans="1:17" s="87" customFormat="1" ht="15" customHeight="1" x14ac:dyDescent="0.25">
      <c r="A1081" s="87">
        <f t="shared" si="23"/>
        <v>1081</v>
      </c>
      <c r="B1081" s="21" t="s">
        <v>1967</v>
      </c>
      <c r="C1081" s="21" t="s">
        <v>1968</v>
      </c>
      <c r="D1081" s="21"/>
      <c r="E1081" s="21" t="s">
        <v>380</v>
      </c>
      <c r="F1081" s="21" t="s">
        <v>1405</v>
      </c>
      <c r="G1081" s="21" t="s">
        <v>24</v>
      </c>
      <c r="H1081" s="22">
        <v>2023</v>
      </c>
      <c r="I1081" s="20">
        <v>0</v>
      </c>
      <c r="J1081"/>
      <c r="K1081"/>
      <c r="L1081"/>
      <c r="M1081"/>
      <c r="N1081"/>
      <c r="O1081"/>
      <c r="P1081"/>
      <c r="Q1081"/>
    </row>
    <row r="1082" spans="1:17" ht="15" customHeight="1" x14ac:dyDescent="0.25">
      <c r="A1082" s="87">
        <f t="shared" si="23"/>
        <v>1082</v>
      </c>
      <c r="B1082" s="21" t="s">
        <v>2322</v>
      </c>
      <c r="C1082" s="21" t="s">
        <v>2323</v>
      </c>
      <c r="E1082" s="21" t="s">
        <v>1187</v>
      </c>
      <c r="F1082" s="21" t="s">
        <v>1553</v>
      </c>
      <c r="G1082" s="21" t="s">
        <v>134</v>
      </c>
      <c r="H1082" s="22">
        <v>2022</v>
      </c>
      <c r="I1082" s="20">
        <v>0</v>
      </c>
      <c r="K1082"/>
      <c r="L1082"/>
      <c r="M1082"/>
      <c r="N1082"/>
      <c r="O1082"/>
      <c r="P1082"/>
      <c r="Q1082"/>
    </row>
    <row r="1083" spans="1:17" s="87" customFormat="1" ht="15" customHeight="1" x14ac:dyDescent="0.25">
      <c r="A1083" s="87">
        <f t="shared" si="23"/>
        <v>1083</v>
      </c>
      <c r="B1083" s="89" t="s">
        <v>1890</v>
      </c>
      <c r="C1083" s="89"/>
      <c r="D1083" s="89"/>
      <c r="E1083" s="89"/>
      <c r="F1083" s="89"/>
      <c r="G1083" s="89"/>
      <c r="H1083" s="90"/>
      <c r="I1083" s="91">
        <f>SUM(I1065:I1082)</f>
        <v>392.5</v>
      </c>
      <c r="J1083"/>
      <c r="K1083"/>
      <c r="L1083"/>
      <c r="M1083"/>
      <c r="N1083"/>
      <c r="O1083"/>
      <c r="P1083"/>
      <c r="Q1083"/>
    </row>
    <row r="1084" spans="1:17" s="87" customFormat="1" ht="15" customHeight="1" x14ac:dyDescent="0.25">
      <c r="A1084" s="87">
        <f t="shared" si="23"/>
        <v>1084</v>
      </c>
      <c r="B1084" s="89"/>
      <c r="C1084" s="89"/>
      <c r="D1084" s="89"/>
      <c r="E1084" s="89"/>
      <c r="F1084" s="89"/>
      <c r="G1084" s="89"/>
      <c r="H1084" s="90"/>
      <c r="I1084" s="91"/>
      <c r="J1084"/>
      <c r="K1084"/>
      <c r="L1084"/>
      <c r="M1084"/>
      <c r="N1084"/>
      <c r="O1084"/>
      <c r="P1084"/>
      <c r="Q1084"/>
    </row>
    <row r="1085" spans="1:17" s="87" customFormat="1" ht="15" customHeight="1" x14ac:dyDescent="0.25">
      <c r="A1085" s="87">
        <f t="shared" si="23"/>
        <v>1085</v>
      </c>
      <c r="B1085" s="89" t="s">
        <v>1891</v>
      </c>
      <c r="C1085" s="89"/>
      <c r="D1085" s="89"/>
      <c r="E1085" s="89"/>
      <c r="F1085" s="89"/>
      <c r="G1085" s="89"/>
      <c r="H1085" s="90"/>
      <c r="I1085" s="91"/>
      <c r="J1085"/>
      <c r="K1085"/>
      <c r="L1085"/>
      <c r="M1085"/>
      <c r="N1085"/>
      <c r="O1085"/>
      <c r="P1085"/>
      <c r="Q1085"/>
    </row>
    <row r="1086" spans="1:17" s="87" customFormat="1" ht="15" customHeight="1" x14ac:dyDescent="0.25">
      <c r="A1086" s="87">
        <f t="shared" si="23"/>
        <v>1086</v>
      </c>
      <c r="B1086" s="21" t="s">
        <v>2087</v>
      </c>
      <c r="C1086" s="21"/>
      <c r="D1086" s="21" t="s">
        <v>1892</v>
      </c>
      <c r="E1086" s="21" t="s">
        <v>934</v>
      </c>
      <c r="F1086" s="21" t="s">
        <v>88</v>
      </c>
      <c r="G1086" s="21" t="s">
        <v>30</v>
      </c>
      <c r="H1086" s="22">
        <v>2000</v>
      </c>
      <c r="I1086" s="20">
        <v>152</v>
      </c>
      <c r="J1086"/>
      <c r="K1086"/>
      <c r="L1086"/>
      <c r="M1086"/>
      <c r="N1086"/>
      <c r="O1086"/>
      <c r="P1086"/>
      <c r="Q1086"/>
    </row>
    <row r="1087" spans="1:17" s="87" customFormat="1" ht="15" customHeight="1" x14ac:dyDescent="0.25">
      <c r="A1087" s="87">
        <f t="shared" si="23"/>
        <v>1087</v>
      </c>
      <c r="B1087" s="21" t="s">
        <v>2088</v>
      </c>
      <c r="C1087" s="21"/>
      <c r="D1087" s="21" t="s">
        <v>1893</v>
      </c>
      <c r="E1087" s="21" t="s">
        <v>934</v>
      </c>
      <c r="F1087" s="21" t="s">
        <v>88</v>
      </c>
      <c r="G1087" s="21" t="s">
        <v>30</v>
      </c>
      <c r="H1087" s="22">
        <v>2000</v>
      </c>
      <c r="I1087" s="20">
        <v>151</v>
      </c>
      <c r="J1087"/>
      <c r="K1087"/>
      <c r="L1087"/>
      <c r="M1087"/>
      <c r="N1087"/>
      <c r="O1087"/>
      <c r="P1087"/>
      <c r="Q1087"/>
    </row>
    <row r="1088" spans="1:17" s="87" customFormat="1" ht="15" customHeight="1" x14ac:dyDescent="0.25">
      <c r="A1088" s="87">
        <f t="shared" si="23"/>
        <v>1088</v>
      </c>
      <c r="B1088" s="21" t="s">
        <v>2089</v>
      </c>
      <c r="C1088" s="21"/>
      <c r="D1088" s="21" t="s">
        <v>1894</v>
      </c>
      <c r="E1088" s="21" t="s">
        <v>934</v>
      </c>
      <c r="F1088" s="21" t="s">
        <v>88</v>
      </c>
      <c r="G1088" s="21" t="s">
        <v>30</v>
      </c>
      <c r="H1088" s="22">
        <v>2000</v>
      </c>
      <c r="I1088" s="20">
        <v>75</v>
      </c>
      <c r="J1088"/>
      <c r="K1088"/>
      <c r="L1088"/>
      <c r="M1088"/>
      <c r="N1088"/>
      <c r="O1088"/>
      <c r="P1088"/>
      <c r="Q1088"/>
    </row>
    <row r="1089" spans="1:17" s="87" customFormat="1" ht="15" customHeight="1" x14ac:dyDescent="0.25">
      <c r="A1089" s="87">
        <f t="shared" si="23"/>
        <v>1089</v>
      </c>
      <c r="B1089" s="21" t="s">
        <v>2090</v>
      </c>
      <c r="C1089" s="21"/>
      <c r="D1089" s="21" t="s">
        <v>1895</v>
      </c>
      <c r="E1089" s="21" t="s">
        <v>227</v>
      </c>
      <c r="F1089" s="21" t="s">
        <v>104</v>
      </c>
      <c r="G1089" s="21" t="s">
        <v>24</v>
      </c>
      <c r="H1089" s="22">
        <v>1966</v>
      </c>
      <c r="I1089" s="20">
        <v>57</v>
      </c>
      <c r="J1089"/>
      <c r="K1089"/>
      <c r="L1089"/>
      <c r="M1089"/>
      <c r="N1089"/>
      <c r="O1089"/>
      <c r="P1089"/>
      <c r="Q1089"/>
    </row>
    <row r="1090" spans="1:17" s="87" customFormat="1" ht="15" customHeight="1" x14ac:dyDescent="0.25">
      <c r="A1090" s="87">
        <f t="shared" si="23"/>
        <v>1090</v>
      </c>
      <c r="B1090" s="21" t="s">
        <v>2091</v>
      </c>
      <c r="C1090" s="21"/>
      <c r="D1090" s="21" t="s">
        <v>1896</v>
      </c>
      <c r="E1090" s="21" t="s">
        <v>227</v>
      </c>
      <c r="F1090" s="21" t="s">
        <v>104</v>
      </c>
      <c r="G1090" s="21" t="s">
        <v>24</v>
      </c>
      <c r="H1090" s="22">
        <v>1973</v>
      </c>
      <c r="I1090" s="20">
        <v>61</v>
      </c>
      <c r="J1090"/>
      <c r="K1090"/>
      <c r="L1090"/>
      <c r="M1090"/>
      <c r="N1090"/>
      <c r="O1090"/>
      <c r="P1090"/>
      <c r="Q1090"/>
    </row>
    <row r="1091" spans="1:17" s="87" customFormat="1" ht="15" customHeight="1" x14ac:dyDescent="0.25">
      <c r="A1091" s="87">
        <f t="shared" si="23"/>
        <v>1091</v>
      </c>
      <c r="B1091" s="21" t="s">
        <v>1985</v>
      </c>
      <c r="C1091" s="21"/>
      <c r="D1091" s="21" t="s">
        <v>1897</v>
      </c>
      <c r="E1091" s="21" t="s">
        <v>1898</v>
      </c>
      <c r="F1091" s="21" t="s">
        <v>758</v>
      </c>
      <c r="G1091" s="21" t="s">
        <v>24</v>
      </c>
      <c r="H1091" s="22">
        <v>2012</v>
      </c>
      <c r="I1091" s="20">
        <v>105</v>
      </c>
      <c r="J1091"/>
      <c r="K1091"/>
      <c r="L1091"/>
      <c r="M1091"/>
      <c r="N1091"/>
      <c r="O1091"/>
      <c r="P1091"/>
      <c r="Q1091"/>
    </row>
    <row r="1092" spans="1:17" s="87" customFormat="1" ht="15" customHeight="1" x14ac:dyDescent="0.25">
      <c r="A1092" s="87">
        <f t="shared" si="23"/>
        <v>1092</v>
      </c>
      <c r="B1092" s="89" t="s">
        <v>1899</v>
      </c>
      <c r="C1092" s="89"/>
      <c r="D1092" s="89"/>
      <c r="E1092" s="89"/>
      <c r="F1092" s="89"/>
      <c r="G1092" s="89"/>
      <c r="H1092" s="90"/>
      <c r="I1092" s="91">
        <f t="shared" ref="I1092" si="24">SUM(I1086:I1091)</f>
        <v>601</v>
      </c>
      <c r="J1092"/>
      <c r="K1092"/>
      <c r="L1092"/>
      <c r="M1092"/>
      <c r="N1092"/>
      <c r="O1092"/>
      <c r="P1092"/>
      <c r="Q1092"/>
    </row>
    <row r="1093" spans="1:17" s="87" customFormat="1" ht="15" customHeight="1" x14ac:dyDescent="0.25">
      <c r="A1093" s="87">
        <f t="shared" si="23"/>
        <v>1093</v>
      </c>
      <c r="B1093" s="89"/>
      <c r="C1093" s="89"/>
      <c r="D1093" s="89"/>
      <c r="E1093" s="89"/>
      <c r="F1093" s="89"/>
      <c r="G1093" s="89"/>
      <c r="H1093" s="90"/>
      <c r="I1093" s="91"/>
      <c r="J1093"/>
      <c r="K1093"/>
      <c r="L1093"/>
      <c r="M1093"/>
      <c r="N1093"/>
      <c r="O1093"/>
      <c r="P1093"/>
      <c r="Q1093"/>
    </row>
    <row r="1094" spans="1:17" s="87" customFormat="1" ht="15" customHeight="1" x14ac:dyDescent="0.25">
      <c r="A1094" s="87">
        <f t="shared" ref="A1094:A1101" si="25">A1093+1</f>
        <v>1094</v>
      </c>
      <c r="B1094" s="89" t="s">
        <v>1900</v>
      </c>
      <c r="C1094" s="89"/>
      <c r="D1094" s="89"/>
      <c r="E1094" s="89"/>
      <c r="F1094" s="89"/>
      <c r="G1094" s="89"/>
      <c r="H1094" s="90"/>
      <c r="I1094" s="91"/>
      <c r="J1094"/>
      <c r="K1094"/>
      <c r="L1094"/>
      <c r="M1094"/>
      <c r="N1094"/>
      <c r="O1094"/>
      <c r="P1094"/>
      <c r="Q1094"/>
    </row>
    <row r="1095" spans="1:17" s="87" customFormat="1" ht="15" customHeight="1" x14ac:dyDescent="0.25">
      <c r="A1095" s="87">
        <f t="shared" si="25"/>
        <v>1095</v>
      </c>
      <c r="B1095" s="21" t="s">
        <v>1901</v>
      </c>
      <c r="C1095" s="21"/>
      <c r="D1095" s="21" t="s">
        <v>1902</v>
      </c>
      <c r="E1095" s="21" t="s">
        <v>47</v>
      </c>
      <c r="F1095" s="21" t="s">
        <v>36</v>
      </c>
      <c r="G1095" s="21" t="s">
        <v>37</v>
      </c>
      <c r="H1095" s="22">
        <v>1977</v>
      </c>
      <c r="I1095" s="20">
        <v>430</v>
      </c>
      <c r="J1095"/>
      <c r="K1095"/>
      <c r="L1095"/>
      <c r="M1095"/>
      <c r="N1095"/>
      <c r="O1095"/>
      <c r="P1095"/>
      <c r="Q1095"/>
    </row>
    <row r="1096" spans="1:17" s="87" customFormat="1" ht="15" customHeight="1" x14ac:dyDescent="0.25">
      <c r="A1096" s="87">
        <f t="shared" si="25"/>
        <v>1096</v>
      </c>
      <c r="B1096" s="21" t="s">
        <v>1903</v>
      </c>
      <c r="C1096" s="21"/>
      <c r="D1096" s="21" t="s">
        <v>1904</v>
      </c>
      <c r="E1096" s="21" t="s">
        <v>47</v>
      </c>
      <c r="F1096" s="21" t="s">
        <v>36</v>
      </c>
      <c r="G1096" s="21" t="s">
        <v>37</v>
      </c>
      <c r="H1096" s="22">
        <v>1978</v>
      </c>
      <c r="I1096" s="20">
        <v>420</v>
      </c>
      <c r="J1096"/>
      <c r="K1096"/>
      <c r="L1096"/>
      <c r="M1096"/>
      <c r="N1096"/>
      <c r="O1096"/>
      <c r="P1096"/>
      <c r="Q1096"/>
    </row>
    <row r="1097" spans="1:17" s="87" customFormat="1" ht="15" customHeight="1" x14ac:dyDescent="0.25">
      <c r="A1097" s="87">
        <f t="shared" si="25"/>
        <v>1097</v>
      </c>
      <c r="B1097" s="89" t="s">
        <v>1905</v>
      </c>
      <c r="C1097" s="89"/>
      <c r="D1097" s="89"/>
      <c r="E1097" s="89"/>
      <c r="F1097" s="89"/>
      <c r="G1097" s="89"/>
      <c r="H1097" s="90"/>
      <c r="I1097" s="91">
        <f t="shared" ref="I1097" si="26">SUM(I1095:I1096)</f>
        <v>850</v>
      </c>
      <c r="J1097"/>
      <c r="K1097"/>
      <c r="L1097"/>
      <c r="M1097"/>
      <c r="N1097"/>
      <c r="O1097"/>
      <c r="P1097"/>
      <c r="Q1097"/>
    </row>
    <row r="1098" spans="1:17" s="87" customFormat="1" ht="15" customHeight="1" x14ac:dyDescent="0.25">
      <c r="A1098" s="87">
        <f t="shared" si="25"/>
        <v>1098</v>
      </c>
      <c r="B1098" s="89"/>
      <c r="C1098" s="89"/>
      <c r="D1098" s="89"/>
      <c r="E1098" s="89"/>
      <c r="F1098" s="89"/>
      <c r="G1098" s="89"/>
      <c r="H1098" s="90"/>
      <c r="I1098" s="91"/>
      <c r="J1098"/>
      <c r="K1098"/>
      <c r="L1098"/>
      <c r="M1098"/>
      <c r="N1098"/>
      <c r="O1098"/>
      <c r="P1098"/>
      <c r="Q1098"/>
    </row>
    <row r="1099" spans="1:17" s="87" customFormat="1" ht="15" customHeight="1" x14ac:dyDescent="0.25">
      <c r="A1099" s="87">
        <f t="shared" si="25"/>
        <v>1099</v>
      </c>
      <c r="B1099" s="89" t="s">
        <v>2096</v>
      </c>
      <c r="C1099" s="89"/>
      <c r="D1099" s="89"/>
      <c r="E1099" s="89"/>
      <c r="F1099" s="89"/>
      <c r="G1099" s="89"/>
      <c r="H1099" s="90"/>
      <c r="I1099" s="91"/>
      <c r="J1099"/>
      <c r="K1099"/>
      <c r="L1099"/>
      <c r="M1099"/>
      <c r="N1099"/>
      <c r="O1099"/>
      <c r="P1099"/>
      <c r="Q1099"/>
    </row>
    <row r="1100" spans="1:17" s="87" customFormat="1" ht="15" customHeight="1" x14ac:dyDescent="0.25">
      <c r="A1100" s="87">
        <f t="shared" si="25"/>
        <v>1100</v>
      </c>
      <c r="B1100" s="21" t="s">
        <v>2330</v>
      </c>
      <c r="C1100" s="21"/>
      <c r="D1100" s="21" t="s">
        <v>1317</v>
      </c>
      <c r="E1100" s="21" t="s">
        <v>1101</v>
      </c>
      <c r="F1100" s="21" t="s">
        <v>1054</v>
      </c>
      <c r="G1100" s="21" t="s">
        <v>134</v>
      </c>
      <c r="H1100" s="22">
        <v>2007</v>
      </c>
      <c r="I1100" s="20">
        <v>63</v>
      </c>
      <c r="J1100"/>
      <c r="K1100"/>
      <c r="L1100"/>
      <c r="M1100"/>
      <c r="N1100"/>
      <c r="O1100"/>
      <c r="P1100"/>
      <c r="Q1100"/>
    </row>
    <row r="1101" spans="1:17" s="87" customFormat="1" ht="15" customHeight="1" x14ac:dyDescent="0.25">
      <c r="A1101" s="87">
        <f t="shared" si="25"/>
        <v>1101</v>
      </c>
      <c r="B1101" s="89" t="s">
        <v>1906</v>
      </c>
      <c r="C1101" s="89"/>
      <c r="D1101" s="89"/>
      <c r="E1101" s="89"/>
      <c r="F1101" s="89"/>
      <c r="G1101" s="89"/>
      <c r="H1101" s="90"/>
      <c r="I1101" s="91">
        <f>SUM(I1100:I1100)</f>
        <v>63</v>
      </c>
      <c r="J1101"/>
      <c r="K1101"/>
      <c r="L1101"/>
      <c r="M1101"/>
      <c r="N1101"/>
      <c r="O1101"/>
      <c r="P1101"/>
      <c r="Q1101"/>
    </row>
    <row r="1102" spans="1:17" s="87" customFormat="1" ht="15" customHeight="1" x14ac:dyDescent="0.25">
      <c r="B1102" s="48"/>
      <c r="C1102" s="48"/>
      <c r="D1102" s="48"/>
      <c r="E1102" s="48"/>
      <c r="F1102" s="48"/>
      <c r="G1102" s="48"/>
      <c r="H1102" s="49"/>
      <c r="I1102" s="50"/>
      <c r="J1102"/>
      <c r="K1102"/>
      <c r="L1102"/>
      <c r="M1102"/>
      <c r="N1102"/>
      <c r="O1102"/>
      <c r="P1102"/>
      <c r="Q1102"/>
    </row>
    <row r="1103" spans="1:17" x14ac:dyDescent="0.25">
      <c r="B1103" s="66" t="s">
        <v>2167</v>
      </c>
      <c r="C1103" s="66"/>
      <c r="D1103" s="66"/>
      <c r="E1103" s="66"/>
      <c r="F1103" s="66"/>
      <c r="G1103" s="66"/>
      <c r="H1103" s="67"/>
      <c r="I1103" s="68"/>
      <c r="K1103"/>
      <c r="L1103"/>
      <c r="M1103"/>
      <c r="N1103"/>
      <c r="O1103"/>
      <c r="P1103"/>
      <c r="Q1103"/>
    </row>
    <row r="1104" spans="1:17" ht="35.450000000000003" customHeight="1" x14ac:dyDescent="0.25">
      <c r="B1104" s="160" t="s">
        <v>2223</v>
      </c>
      <c r="C1104" s="160"/>
      <c r="D1104" s="160"/>
      <c r="E1104" s="160"/>
      <c r="F1104" s="160"/>
      <c r="G1104" s="160"/>
      <c r="H1104" s="160"/>
      <c r="I1104" s="160"/>
      <c r="K1104"/>
      <c r="L1104"/>
      <c r="M1104"/>
      <c r="N1104"/>
      <c r="O1104"/>
      <c r="P1104"/>
      <c r="Q1104"/>
    </row>
    <row r="1105" spans="2:17" ht="35.450000000000003" customHeight="1" x14ac:dyDescent="0.25">
      <c r="B1105" s="160" t="s">
        <v>2168</v>
      </c>
      <c r="C1105" s="160"/>
      <c r="D1105" s="160"/>
      <c r="E1105" s="160"/>
      <c r="F1105" s="160"/>
      <c r="G1105" s="160"/>
      <c r="H1105" s="160"/>
      <c r="I1105" s="160"/>
      <c r="K1105"/>
      <c r="L1105"/>
      <c r="M1105"/>
      <c r="N1105"/>
      <c r="O1105"/>
      <c r="P1105"/>
      <c r="Q1105"/>
    </row>
    <row r="1106" spans="2:17" ht="22.5" customHeight="1" x14ac:dyDescent="0.25">
      <c r="B1106" s="160" t="s">
        <v>2169</v>
      </c>
      <c r="C1106" s="160"/>
      <c r="D1106" s="160"/>
      <c r="E1106" s="160"/>
      <c r="F1106" s="160"/>
      <c r="G1106" s="160"/>
      <c r="H1106" s="160"/>
      <c r="I1106" s="160"/>
      <c r="K1106"/>
      <c r="L1106"/>
      <c r="M1106"/>
      <c r="N1106"/>
      <c r="O1106"/>
      <c r="P1106"/>
      <c r="Q1106"/>
    </row>
    <row r="1107" spans="2:17" ht="28.15" customHeight="1" x14ac:dyDescent="0.25">
      <c r="B1107" s="160" t="s">
        <v>2170</v>
      </c>
      <c r="C1107" s="160"/>
      <c r="D1107" s="160"/>
      <c r="E1107" s="160"/>
      <c r="F1107" s="160"/>
      <c r="G1107" s="160"/>
      <c r="H1107" s="160"/>
      <c r="I1107" s="160"/>
      <c r="K1107"/>
      <c r="L1107"/>
      <c r="M1107"/>
      <c r="N1107"/>
      <c r="O1107"/>
      <c r="P1107"/>
      <c r="Q1107"/>
    </row>
    <row r="1108" spans="2:17" ht="30.75" customHeight="1" x14ac:dyDescent="0.25">
      <c r="B1108" s="160" t="s">
        <v>2224</v>
      </c>
      <c r="C1108" s="160"/>
      <c r="D1108" s="160"/>
      <c r="E1108" s="160"/>
      <c r="F1108" s="160"/>
      <c r="G1108" s="160"/>
      <c r="H1108" s="160"/>
      <c r="I1108" s="160"/>
      <c r="K1108"/>
      <c r="L1108"/>
      <c r="M1108"/>
      <c r="N1108"/>
      <c r="O1108"/>
      <c r="P1108"/>
      <c r="Q1108"/>
    </row>
    <row r="1109" spans="2:17" ht="26.25" customHeight="1" x14ac:dyDescent="0.25">
      <c r="B1109" s="159" t="s">
        <v>2399</v>
      </c>
      <c r="C1109" s="159"/>
      <c r="D1109" s="159"/>
      <c r="E1109" s="159"/>
      <c r="F1109" s="159"/>
      <c r="G1109" s="159"/>
      <c r="H1109" s="159"/>
      <c r="I1109" s="159"/>
      <c r="K1109"/>
      <c r="L1109"/>
      <c r="M1109"/>
      <c r="N1109"/>
      <c r="O1109"/>
      <c r="P1109"/>
      <c r="Q1109"/>
    </row>
    <row r="1110" spans="2:17" x14ac:dyDescent="0.25">
      <c r="K1110"/>
      <c r="L1110"/>
      <c r="M1110"/>
      <c r="N1110"/>
      <c r="O1110"/>
      <c r="P1110"/>
      <c r="Q1110"/>
    </row>
    <row r="1111" spans="2:17" x14ac:dyDescent="0.25">
      <c r="K1111"/>
      <c r="L1111"/>
      <c r="M1111"/>
      <c r="N1111"/>
      <c r="O1111"/>
      <c r="P1111"/>
      <c r="Q1111"/>
    </row>
    <row r="1112" spans="2:17" x14ac:dyDescent="0.25">
      <c r="K1112"/>
      <c r="L1112"/>
      <c r="M1112"/>
      <c r="N1112"/>
      <c r="O1112"/>
      <c r="P1112"/>
      <c r="Q1112"/>
    </row>
    <row r="1113" spans="2:17" x14ac:dyDescent="0.25">
      <c r="K1113"/>
      <c r="L1113"/>
      <c r="M1113"/>
      <c r="N1113"/>
      <c r="O1113"/>
      <c r="P1113"/>
      <c r="Q1113"/>
    </row>
    <row r="1114" spans="2:17" x14ac:dyDescent="0.25">
      <c r="K1114"/>
      <c r="L1114"/>
      <c r="M1114"/>
      <c r="N1114"/>
      <c r="O1114"/>
      <c r="P1114"/>
      <c r="Q1114"/>
    </row>
    <row r="1115" spans="2:17" x14ac:dyDescent="0.25">
      <c r="K1115"/>
      <c r="L1115"/>
      <c r="M1115"/>
      <c r="N1115"/>
      <c r="O1115"/>
      <c r="P1115"/>
      <c r="Q1115"/>
    </row>
    <row r="1116" spans="2:17" x14ac:dyDescent="0.25">
      <c r="K1116"/>
      <c r="L1116"/>
      <c r="M1116"/>
      <c r="N1116"/>
      <c r="O1116"/>
      <c r="P1116"/>
      <c r="Q1116"/>
    </row>
    <row r="1117" spans="2:17" x14ac:dyDescent="0.25">
      <c r="K1117"/>
      <c r="L1117"/>
      <c r="M1117"/>
      <c r="N1117"/>
      <c r="O1117"/>
      <c r="P1117"/>
      <c r="Q1117"/>
    </row>
    <row r="1118" spans="2:17" x14ac:dyDescent="0.25">
      <c r="K1118"/>
      <c r="L1118"/>
      <c r="M1118"/>
      <c r="N1118"/>
      <c r="O1118"/>
      <c r="P1118"/>
      <c r="Q1118"/>
    </row>
    <row r="1119" spans="2:17" x14ac:dyDescent="0.25">
      <c r="K1119"/>
      <c r="L1119"/>
      <c r="M1119"/>
      <c r="N1119"/>
      <c r="O1119"/>
      <c r="P1119"/>
      <c r="Q1119"/>
    </row>
    <row r="1120" spans="2:17" x14ac:dyDescent="0.25">
      <c r="K1120"/>
      <c r="L1120"/>
      <c r="M1120"/>
      <c r="N1120"/>
      <c r="O1120"/>
      <c r="P1120"/>
      <c r="Q1120"/>
    </row>
    <row r="1121" spans="11:17" x14ac:dyDescent="0.25">
      <c r="K1121"/>
      <c r="L1121"/>
      <c r="M1121"/>
      <c r="N1121"/>
      <c r="O1121"/>
      <c r="P1121"/>
      <c r="Q1121"/>
    </row>
    <row r="1122" spans="11:17" x14ac:dyDescent="0.25">
      <c r="K1122"/>
      <c r="L1122"/>
      <c r="M1122"/>
      <c r="N1122"/>
      <c r="O1122"/>
      <c r="P1122"/>
      <c r="Q1122"/>
    </row>
    <row r="1123" spans="11:17" x14ac:dyDescent="0.25">
      <c r="K1123"/>
      <c r="L1123"/>
      <c r="M1123"/>
      <c r="N1123"/>
      <c r="O1123"/>
      <c r="P1123"/>
      <c r="Q1123"/>
    </row>
    <row r="1124" spans="11:17" x14ac:dyDescent="0.25">
      <c r="K1124"/>
      <c r="L1124"/>
      <c r="M1124"/>
      <c r="N1124"/>
      <c r="O1124"/>
      <c r="P1124"/>
      <c r="Q1124"/>
    </row>
    <row r="1125" spans="11:17" x14ac:dyDescent="0.25">
      <c r="K1125"/>
      <c r="L1125"/>
      <c r="M1125"/>
      <c r="N1125"/>
      <c r="O1125"/>
      <c r="P1125"/>
      <c r="Q1125"/>
    </row>
    <row r="1126" spans="11:17" x14ac:dyDescent="0.25">
      <c r="K1126"/>
      <c r="L1126"/>
      <c r="M1126"/>
      <c r="N1126"/>
      <c r="O1126"/>
      <c r="P1126"/>
      <c r="Q1126"/>
    </row>
    <row r="1127" spans="11:17" x14ac:dyDescent="0.25">
      <c r="K1127"/>
      <c r="L1127"/>
      <c r="M1127"/>
      <c r="N1127"/>
      <c r="O1127"/>
      <c r="P1127"/>
      <c r="Q1127"/>
    </row>
    <row r="1128" spans="11:17" x14ac:dyDescent="0.25">
      <c r="K1128"/>
      <c r="L1128"/>
      <c r="M1128"/>
      <c r="N1128"/>
      <c r="O1128"/>
      <c r="P1128"/>
      <c r="Q1128"/>
    </row>
    <row r="1129" spans="11:17" x14ac:dyDescent="0.25">
      <c r="K1129"/>
      <c r="L1129"/>
      <c r="M1129"/>
      <c r="N1129"/>
      <c r="O1129"/>
      <c r="P1129"/>
      <c r="Q1129"/>
    </row>
    <row r="1130" spans="11:17" x14ac:dyDescent="0.25">
      <c r="K1130"/>
      <c r="L1130"/>
      <c r="M1130"/>
      <c r="N1130"/>
      <c r="O1130"/>
      <c r="P1130"/>
      <c r="Q1130"/>
    </row>
    <row r="1131" spans="11:17" x14ac:dyDescent="0.25">
      <c r="K1131"/>
      <c r="L1131"/>
      <c r="M1131"/>
      <c r="N1131"/>
      <c r="O1131"/>
      <c r="P1131"/>
      <c r="Q1131"/>
    </row>
    <row r="1132" spans="11:17" x14ac:dyDescent="0.25">
      <c r="K1132"/>
      <c r="L1132"/>
      <c r="M1132"/>
      <c r="N1132"/>
      <c r="O1132"/>
      <c r="P1132"/>
      <c r="Q1132"/>
    </row>
    <row r="1133" spans="11:17" x14ac:dyDescent="0.25">
      <c r="K1133"/>
      <c r="L1133"/>
      <c r="M1133"/>
      <c r="N1133"/>
      <c r="O1133"/>
      <c r="P1133"/>
      <c r="Q1133"/>
    </row>
    <row r="1134" spans="11:17" x14ac:dyDescent="0.25">
      <c r="K1134"/>
      <c r="L1134"/>
      <c r="M1134"/>
      <c r="N1134"/>
      <c r="O1134"/>
      <c r="P1134"/>
      <c r="Q1134"/>
    </row>
    <row r="1135" spans="11:17" x14ac:dyDescent="0.25">
      <c r="K1135"/>
      <c r="L1135"/>
      <c r="M1135"/>
      <c r="N1135"/>
      <c r="O1135"/>
      <c r="P1135"/>
      <c r="Q1135"/>
    </row>
    <row r="1136" spans="11:17" x14ac:dyDescent="0.25">
      <c r="K1136"/>
      <c r="L1136"/>
      <c r="M1136"/>
      <c r="N1136"/>
      <c r="O1136"/>
      <c r="P1136"/>
      <c r="Q1136"/>
    </row>
    <row r="1137" spans="11:17" x14ac:dyDescent="0.25">
      <c r="K1137"/>
      <c r="L1137"/>
      <c r="M1137"/>
      <c r="N1137"/>
      <c r="O1137"/>
      <c r="P1137"/>
      <c r="Q1137"/>
    </row>
    <row r="1138" spans="11:17" x14ac:dyDescent="0.25">
      <c r="K1138"/>
      <c r="L1138"/>
      <c r="M1138"/>
      <c r="N1138"/>
      <c r="O1138"/>
      <c r="P1138"/>
      <c r="Q1138"/>
    </row>
    <row r="1139" spans="11:17" x14ac:dyDescent="0.25">
      <c r="K1139"/>
      <c r="L1139"/>
      <c r="M1139"/>
      <c r="N1139"/>
      <c r="O1139"/>
      <c r="P1139"/>
      <c r="Q1139"/>
    </row>
    <row r="1140" spans="11:17" x14ac:dyDescent="0.25">
      <c r="K1140"/>
      <c r="L1140"/>
      <c r="M1140"/>
      <c r="N1140"/>
      <c r="O1140"/>
      <c r="P1140"/>
      <c r="Q1140"/>
    </row>
    <row r="1141" spans="11:17" x14ac:dyDescent="0.25">
      <c r="K1141"/>
      <c r="L1141"/>
      <c r="M1141"/>
      <c r="N1141"/>
      <c r="O1141"/>
      <c r="P1141"/>
      <c r="Q1141"/>
    </row>
    <row r="1142" spans="11:17" x14ac:dyDescent="0.25">
      <c r="K1142"/>
      <c r="L1142"/>
      <c r="M1142"/>
      <c r="N1142"/>
      <c r="O1142"/>
      <c r="P1142"/>
      <c r="Q1142"/>
    </row>
    <row r="1143" spans="11:17" x14ac:dyDescent="0.25">
      <c r="K1143"/>
      <c r="L1143"/>
      <c r="M1143"/>
      <c r="N1143"/>
      <c r="O1143"/>
      <c r="P1143"/>
      <c r="Q1143"/>
    </row>
    <row r="1144" spans="11:17" x14ac:dyDescent="0.25">
      <c r="K1144"/>
      <c r="L1144"/>
      <c r="M1144"/>
      <c r="N1144"/>
      <c r="O1144"/>
      <c r="P1144"/>
      <c r="Q1144"/>
    </row>
    <row r="1145" spans="11:17" x14ac:dyDescent="0.25">
      <c r="K1145"/>
      <c r="L1145"/>
      <c r="M1145"/>
      <c r="N1145"/>
      <c r="O1145"/>
      <c r="P1145"/>
      <c r="Q1145"/>
    </row>
    <row r="1146" spans="11:17" x14ac:dyDescent="0.25">
      <c r="K1146"/>
      <c r="L1146"/>
      <c r="M1146"/>
      <c r="N1146"/>
      <c r="O1146"/>
      <c r="P1146"/>
      <c r="Q1146"/>
    </row>
    <row r="1147" spans="11:17" x14ac:dyDescent="0.25">
      <c r="K1147"/>
      <c r="L1147"/>
      <c r="M1147"/>
      <c r="N1147"/>
      <c r="O1147"/>
      <c r="P1147"/>
      <c r="Q1147"/>
    </row>
    <row r="1148" spans="11:17" x14ac:dyDescent="0.25">
      <c r="K1148"/>
      <c r="L1148"/>
      <c r="M1148"/>
      <c r="N1148"/>
      <c r="O1148"/>
      <c r="P1148"/>
      <c r="Q1148"/>
    </row>
    <row r="1149" spans="11:17" x14ac:dyDescent="0.25">
      <c r="K1149"/>
      <c r="L1149"/>
      <c r="M1149"/>
      <c r="N1149"/>
      <c r="O1149"/>
      <c r="P1149"/>
      <c r="Q1149"/>
    </row>
    <row r="1150" spans="11:17" x14ac:dyDescent="0.25">
      <c r="K1150"/>
      <c r="L1150"/>
      <c r="M1150"/>
      <c r="N1150"/>
      <c r="O1150"/>
      <c r="P1150"/>
      <c r="Q1150"/>
    </row>
    <row r="1151" spans="11:17" x14ac:dyDescent="0.25">
      <c r="K1151"/>
      <c r="L1151"/>
      <c r="M1151"/>
      <c r="N1151"/>
      <c r="O1151"/>
      <c r="P1151"/>
      <c r="Q1151"/>
    </row>
    <row r="1152" spans="11:17" x14ac:dyDescent="0.25">
      <c r="K1152"/>
      <c r="L1152"/>
      <c r="M1152"/>
      <c r="N1152"/>
      <c r="O1152"/>
      <c r="P1152"/>
      <c r="Q1152"/>
    </row>
    <row r="1153" spans="11:17" x14ac:dyDescent="0.25">
      <c r="K1153"/>
      <c r="L1153"/>
      <c r="M1153"/>
      <c r="N1153"/>
      <c r="O1153"/>
      <c r="P1153"/>
      <c r="Q1153"/>
    </row>
    <row r="1154" spans="11:17" x14ac:dyDescent="0.25">
      <c r="K1154"/>
      <c r="L1154"/>
      <c r="M1154"/>
      <c r="N1154"/>
      <c r="O1154"/>
      <c r="P1154"/>
      <c r="Q1154"/>
    </row>
    <row r="1155" spans="11:17" x14ac:dyDescent="0.25">
      <c r="K1155"/>
      <c r="L1155"/>
      <c r="M1155"/>
      <c r="N1155"/>
      <c r="O1155"/>
      <c r="P1155"/>
      <c r="Q1155"/>
    </row>
    <row r="1156" spans="11:17" x14ac:dyDescent="0.25">
      <c r="K1156"/>
      <c r="L1156"/>
      <c r="M1156"/>
      <c r="N1156"/>
      <c r="O1156"/>
      <c r="P1156"/>
      <c r="Q1156"/>
    </row>
    <row r="1157" spans="11:17" x14ac:dyDescent="0.25">
      <c r="K1157"/>
      <c r="L1157"/>
      <c r="M1157"/>
      <c r="N1157"/>
      <c r="O1157"/>
      <c r="P1157"/>
      <c r="Q1157"/>
    </row>
    <row r="1158" spans="11:17" x14ac:dyDescent="0.25">
      <c r="K1158"/>
      <c r="L1158"/>
      <c r="M1158"/>
      <c r="N1158"/>
      <c r="O1158"/>
      <c r="P1158"/>
      <c r="Q1158"/>
    </row>
    <row r="1159" spans="11:17" x14ac:dyDescent="0.25">
      <c r="K1159"/>
      <c r="L1159"/>
      <c r="M1159"/>
      <c r="N1159"/>
      <c r="O1159"/>
      <c r="P1159"/>
      <c r="Q1159"/>
    </row>
    <row r="1160" spans="11:17" x14ac:dyDescent="0.25">
      <c r="K1160"/>
      <c r="L1160"/>
      <c r="M1160"/>
      <c r="N1160"/>
      <c r="O1160"/>
      <c r="P1160"/>
      <c r="Q1160"/>
    </row>
    <row r="1161" spans="11:17" x14ac:dyDescent="0.25">
      <c r="K1161"/>
      <c r="L1161"/>
      <c r="M1161"/>
      <c r="N1161"/>
      <c r="O1161"/>
      <c r="P1161"/>
      <c r="Q1161"/>
    </row>
    <row r="1162" spans="11:17" x14ac:dyDescent="0.25">
      <c r="K1162"/>
      <c r="L1162"/>
      <c r="M1162"/>
      <c r="N1162"/>
      <c r="O1162"/>
      <c r="P1162"/>
      <c r="Q1162"/>
    </row>
    <row r="1163" spans="11:17" x14ac:dyDescent="0.25">
      <c r="K1163"/>
      <c r="L1163"/>
      <c r="M1163"/>
      <c r="N1163"/>
      <c r="O1163"/>
      <c r="P1163"/>
      <c r="Q1163"/>
    </row>
    <row r="1164" spans="11:17" x14ac:dyDescent="0.25">
      <c r="K1164"/>
      <c r="L1164"/>
      <c r="M1164"/>
      <c r="N1164"/>
      <c r="O1164"/>
      <c r="P1164"/>
      <c r="Q1164"/>
    </row>
    <row r="1165" spans="11:17" x14ac:dyDescent="0.25">
      <c r="K1165"/>
      <c r="L1165"/>
      <c r="M1165"/>
      <c r="N1165"/>
      <c r="O1165"/>
      <c r="P1165"/>
      <c r="Q1165"/>
    </row>
    <row r="1166" spans="11:17" x14ac:dyDescent="0.25">
      <c r="K1166"/>
      <c r="L1166"/>
      <c r="M1166"/>
      <c r="N1166"/>
      <c r="O1166"/>
      <c r="P1166"/>
      <c r="Q1166"/>
    </row>
    <row r="1167" spans="11:17" x14ac:dyDescent="0.25">
      <c r="K1167"/>
      <c r="L1167"/>
      <c r="M1167"/>
      <c r="N1167"/>
      <c r="O1167"/>
      <c r="P1167"/>
      <c r="Q1167"/>
    </row>
    <row r="1168" spans="11:17" x14ac:dyDescent="0.25">
      <c r="K1168"/>
      <c r="L1168"/>
      <c r="M1168"/>
      <c r="N1168"/>
      <c r="O1168"/>
      <c r="P1168"/>
      <c r="Q1168"/>
    </row>
    <row r="1169" spans="11:17" x14ac:dyDescent="0.25">
      <c r="K1169"/>
      <c r="L1169"/>
      <c r="M1169"/>
      <c r="N1169"/>
      <c r="O1169"/>
      <c r="P1169"/>
      <c r="Q1169"/>
    </row>
    <row r="1170" spans="11:17" x14ac:dyDescent="0.25">
      <c r="K1170"/>
      <c r="L1170"/>
      <c r="M1170"/>
      <c r="N1170"/>
      <c r="O1170"/>
      <c r="P1170"/>
      <c r="Q1170"/>
    </row>
    <row r="1171" spans="11:17" x14ac:dyDescent="0.25">
      <c r="K1171"/>
      <c r="L1171"/>
      <c r="M1171"/>
      <c r="N1171"/>
      <c r="O1171"/>
      <c r="P1171"/>
      <c r="Q1171"/>
    </row>
    <row r="1172" spans="11:17" x14ac:dyDescent="0.25">
      <c r="K1172"/>
      <c r="L1172"/>
      <c r="M1172"/>
      <c r="N1172"/>
      <c r="O1172"/>
      <c r="P1172"/>
      <c r="Q1172"/>
    </row>
    <row r="1173" spans="11:17" x14ac:dyDescent="0.25">
      <c r="K1173"/>
      <c r="L1173"/>
      <c r="M1173"/>
      <c r="N1173"/>
      <c r="O1173"/>
      <c r="P1173"/>
      <c r="Q1173"/>
    </row>
    <row r="1174" spans="11:17" x14ac:dyDescent="0.25">
      <c r="K1174"/>
      <c r="L1174"/>
      <c r="M1174"/>
      <c r="N1174"/>
      <c r="O1174"/>
      <c r="P1174"/>
      <c r="Q1174"/>
    </row>
    <row r="1175" spans="11:17" x14ac:dyDescent="0.25">
      <c r="K1175"/>
      <c r="L1175"/>
      <c r="M1175"/>
      <c r="N1175"/>
      <c r="O1175"/>
      <c r="P1175"/>
      <c r="Q1175"/>
    </row>
    <row r="1176" spans="11:17" x14ac:dyDescent="0.25">
      <c r="K1176"/>
      <c r="L1176"/>
      <c r="M1176"/>
      <c r="N1176"/>
      <c r="O1176"/>
      <c r="P1176"/>
      <c r="Q1176"/>
    </row>
    <row r="1177" spans="11:17" x14ac:dyDescent="0.25">
      <c r="K1177"/>
      <c r="L1177"/>
      <c r="M1177"/>
      <c r="N1177"/>
      <c r="O1177"/>
      <c r="P1177"/>
      <c r="Q1177"/>
    </row>
    <row r="1178" spans="11:17" x14ac:dyDescent="0.25">
      <c r="K1178"/>
      <c r="L1178"/>
      <c r="M1178"/>
      <c r="N1178"/>
      <c r="O1178"/>
      <c r="P1178"/>
      <c r="Q1178"/>
    </row>
    <row r="1179" spans="11:17" x14ac:dyDescent="0.25">
      <c r="K1179"/>
      <c r="L1179"/>
      <c r="M1179"/>
      <c r="N1179"/>
      <c r="O1179"/>
      <c r="P1179"/>
      <c r="Q1179"/>
    </row>
    <row r="1180" spans="11:17" x14ac:dyDescent="0.25">
      <c r="K1180"/>
      <c r="L1180"/>
      <c r="M1180"/>
      <c r="N1180"/>
      <c r="O1180"/>
      <c r="P1180"/>
      <c r="Q1180"/>
    </row>
    <row r="1181" spans="11:17" x14ac:dyDescent="0.25">
      <c r="K1181"/>
      <c r="L1181"/>
      <c r="M1181"/>
      <c r="N1181"/>
      <c r="O1181"/>
      <c r="P1181"/>
      <c r="Q1181"/>
    </row>
    <row r="1182" spans="11:17" x14ac:dyDescent="0.25">
      <c r="K1182"/>
      <c r="L1182"/>
      <c r="M1182"/>
      <c r="N1182"/>
      <c r="O1182"/>
      <c r="P1182"/>
      <c r="Q1182"/>
    </row>
    <row r="1183" spans="11:17" x14ac:dyDescent="0.25">
      <c r="K1183"/>
      <c r="L1183"/>
      <c r="M1183"/>
      <c r="N1183"/>
      <c r="O1183"/>
      <c r="P1183"/>
      <c r="Q1183"/>
    </row>
    <row r="1184" spans="11:17" x14ac:dyDescent="0.25">
      <c r="K1184"/>
      <c r="L1184"/>
      <c r="M1184"/>
      <c r="N1184"/>
      <c r="O1184"/>
      <c r="P1184"/>
      <c r="Q1184"/>
    </row>
    <row r="1185" spans="11:17" x14ac:dyDescent="0.25">
      <c r="K1185"/>
      <c r="L1185"/>
      <c r="M1185"/>
      <c r="N1185"/>
      <c r="O1185"/>
      <c r="P1185"/>
      <c r="Q1185"/>
    </row>
    <row r="1186" spans="11:17" x14ac:dyDescent="0.25">
      <c r="K1186"/>
      <c r="L1186"/>
      <c r="M1186"/>
      <c r="N1186"/>
      <c r="O1186"/>
      <c r="P1186"/>
      <c r="Q1186"/>
    </row>
    <row r="1187" spans="11:17" x14ac:dyDescent="0.25">
      <c r="K1187"/>
      <c r="L1187"/>
      <c r="M1187"/>
      <c r="N1187"/>
      <c r="O1187"/>
      <c r="P1187"/>
      <c r="Q1187"/>
    </row>
    <row r="1188" spans="11:17" x14ac:dyDescent="0.25">
      <c r="K1188"/>
      <c r="L1188"/>
      <c r="M1188"/>
      <c r="N1188"/>
      <c r="O1188"/>
      <c r="P1188"/>
      <c r="Q1188"/>
    </row>
    <row r="1189" spans="11:17" x14ac:dyDescent="0.25">
      <c r="K1189"/>
      <c r="L1189"/>
      <c r="M1189"/>
      <c r="N1189"/>
      <c r="O1189"/>
      <c r="P1189"/>
      <c r="Q1189"/>
    </row>
    <row r="1190" spans="11:17" x14ac:dyDescent="0.25">
      <c r="K1190"/>
      <c r="L1190"/>
      <c r="M1190"/>
      <c r="N1190"/>
      <c r="O1190"/>
      <c r="P1190"/>
      <c r="Q1190"/>
    </row>
    <row r="1191" spans="11:17" x14ac:dyDescent="0.25">
      <c r="K1191"/>
      <c r="L1191"/>
      <c r="M1191"/>
      <c r="N1191"/>
      <c r="O1191"/>
      <c r="P1191"/>
      <c r="Q1191"/>
    </row>
    <row r="1192" spans="11:17" x14ac:dyDescent="0.25">
      <c r="K1192"/>
      <c r="L1192"/>
      <c r="M1192"/>
      <c r="N1192"/>
      <c r="O1192"/>
      <c r="P1192"/>
      <c r="Q1192"/>
    </row>
    <row r="1193" spans="11:17" x14ac:dyDescent="0.25">
      <c r="K1193"/>
      <c r="L1193"/>
      <c r="M1193"/>
      <c r="N1193"/>
      <c r="O1193"/>
      <c r="P1193"/>
      <c r="Q1193"/>
    </row>
    <row r="1194" spans="11:17" x14ac:dyDescent="0.25">
      <c r="K1194"/>
      <c r="L1194"/>
      <c r="M1194"/>
      <c r="N1194"/>
      <c r="O1194"/>
      <c r="P1194"/>
      <c r="Q1194"/>
    </row>
    <row r="1195" spans="11:17" x14ac:dyDescent="0.25">
      <c r="K1195"/>
      <c r="L1195"/>
      <c r="M1195"/>
      <c r="N1195"/>
      <c r="O1195"/>
      <c r="P1195"/>
      <c r="Q1195"/>
    </row>
    <row r="1196" spans="11:17" x14ac:dyDescent="0.25">
      <c r="K1196"/>
      <c r="L1196"/>
      <c r="M1196"/>
      <c r="N1196"/>
      <c r="O1196"/>
      <c r="P1196"/>
      <c r="Q1196"/>
    </row>
    <row r="1197" spans="11:17" x14ac:dyDescent="0.25">
      <c r="K1197"/>
      <c r="L1197"/>
      <c r="M1197"/>
      <c r="N1197"/>
      <c r="O1197"/>
      <c r="P1197"/>
      <c r="Q1197"/>
    </row>
    <row r="1198" spans="11:17" x14ac:dyDescent="0.25">
      <c r="K1198"/>
      <c r="L1198"/>
      <c r="M1198"/>
      <c r="N1198"/>
      <c r="O1198"/>
      <c r="P1198"/>
      <c r="Q1198"/>
    </row>
    <row r="1199" spans="11:17" x14ac:dyDescent="0.25">
      <c r="K1199"/>
      <c r="L1199"/>
      <c r="M1199"/>
      <c r="N1199"/>
      <c r="O1199"/>
      <c r="P1199"/>
      <c r="Q1199"/>
    </row>
    <row r="1200" spans="11:17" x14ac:dyDescent="0.25">
      <c r="K1200"/>
      <c r="L1200"/>
      <c r="M1200"/>
      <c r="N1200"/>
      <c r="O1200"/>
      <c r="P1200"/>
      <c r="Q1200"/>
    </row>
    <row r="1201" spans="11:17" x14ac:dyDescent="0.25">
      <c r="K1201"/>
      <c r="L1201"/>
      <c r="M1201"/>
      <c r="N1201"/>
      <c r="O1201"/>
      <c r="P1201"/>
      <c r="Q1201"/>
    </row>
    <row r="1202" spans="11:17" x14ac:dyDescent="0.25">
      <c r="K1202"/>
      <c r="L1202"/>
      <c r="M1202"/>
      <c r="N1202"/>
      <c r="O1202"/>
      <c r="P1202"/>
      <c r="Q1202"/>
    </row>
    <row r="1203" spans="11:17" x14ac:dyDescent="0.25">
      <c r="K1203"/>
      <c r="L1203"/>
      <c r="M1203"/>
      <c r="N1203"/>
      <c r="O1203"/>
      <c r="P1203"/>
      <c r="Q1203"/>
    </row>
    <row r="1204" spans="11:17" x14ac:dyDescent="0.25">
      <c r="K1204"/>
      <c r="L1204"/>
      <c r="M1204"/>
      <c r="N1204"/>
      <c r="O1204"/>
      <c r="P1204"/>
      <c r="Q1204"/>
    </row>
    <row r="1205" spans="11:17" x14ac:dyDescent="0.25">
      <c r="K1205"/>
      <c r="L1205"/>
      <c r="M1205"/>
      <c r="N1205"/>
      <c r="O1205"/>
      <c r="P1205"/>
      <c r="Q1205"/>
    </row>
    <row r="1206" spans="11:17" x14ac:dyDescent="0.25">
      <c r="K1206"/>
      <c r="L1206"/>
      <c r="M1206"/>
      <c r="N1206"/>
      <c r="O1206"/>
      <c r="P1206"/>
      <c r="Q1206"/>
    </row>
    <row r="1207" spans="11:17" x14ac:dyDescent="0.25">
      <c r="K1207"/>
      <c r="L1207"/>
      <c r="M1207"/>
      <c r="N1207"/>
      <c r="O1207"/>
      <c r="P1207"/>
      <c r="Q1207"/>
    </row>
    <row r="1208" spans="11:17" x14ac:dyDescent="0.25">
      <c r="K1208"/>
      <c r="L1208"/>
      <c r="M1208"/>
      <c r="N1208"/>
      <c r="O1208"/>
      <c r="P1208"/>
      <c r="Q1208"/>
    </row>
    <row r="1209" spans="11:17" x14ac:dyDescent="0.25">
      <c r="K1209"/>
      <c r="L1209"/>
      <c r="M1209"/>
      <c r="N1209"/>
      <c r="O1209"/>
      <c r="P1209"/>
      <c r="Q1209"/>
    </row>
    <row r="1210" spans="11:17" x14ac:dyDescent="0.25">
      <c r="K1210"/>
      <c r="L1210"/>
      <c r="M1210"/>
      <c r="N1210"/>
      <c r="O1210"/>
      <c r="P1210"/>
      <c r="Q1210"/>
    </row>
    <row r="1211" spans="11:17" x14ac:dyDescent="0.25">
      <c r="K1211"/>
      <c r="L1211"/>
      <c r="M1211"/>
      <c r="N1211"/>
      <c r="O1211"/>
      <c r="P1211"/>
      <c r="Q1211"/>
    </row>
    <row r="1212" spans="11:17" x14ac:dyDescent="0.25">
      <c r="K1212"/>
      <c r="L1212"/>
      <c r="M1212"/>
      <c r="N1212"/>
      <c r="O1212"/>
      <c r="P1212"/>
      <c r="Q1212"/>
    </row>
    <row r="1213" spans="11:17" x14ac:dyDescent="0.25">
      <c r="K1213"/>
      <c r="L1213"/>
      <c r="M1213"/>
      <c r="N1213"/>
      <c r="O1213"/>
      <c r="P1213"/>
      <c r="Q1213"/>
    </row>
    <row r="1214" spans="11:17" x14ac:dyDescent="0.25">
      <c r="K1214"/>
      <c r="L1214"/>
      <c r="M1214"/>
      <c r="N1214"/>
      <c r="O1214"/>
      <c r="P1214"/>
      <c r="Q1214"/>
    </row>
    <row r="1215" spans="11:17" x14ac:dyDescent="0.25">
      <c r="K1215"/>
      <c r="L1215"/>
      <c r="M1215"/>
      <c r="N1215"/>
      <c r="O1215"/>
      <c r="P1215"/>
      <c r="Q1215"/>
    </row>
    <row r="1216" spans="11:17" x14ac:dyDescent="0.25">
      <c r="K1216"/>
      <c r="L1216"/>
      <c r="M1216"/>
      <c r="N1216"/>
      <c r="O1216"/>
      <c r="P1216"/>
      <c r="Q1216"/>
    </row>
    <row r="1217" spans="11:17" x14ac:dyDescent="0.25">
      <c r="K1217"/>
      <c r="L1217"/>
      <c r="M1217"/>
      <c r="N1217"/>
      <c r="O1217"/>
      <c r="P1217"/>
      <c r="Q1217"/>
    </row>
    <row r="1218" spans="11:17" x14ac:dyDescent="0.25">
      <c r="K1218"/>
      <c r="L1218"/>
      <c r="M1218"/>
      <c r="N1218"/>
      <c r="O1218"/>
      <c r="P1218"/>
      <c r="Q1218"/>
    </row>
    <row r="1219" spans="11:17" x14ac:dyDescent="0.25">
      <c r="K1219"/>
      <c r="L1219"/>
      <c r="M1219"/>
      <c r="N1219"/>
      <c r="O1219"/>
      <c r="P1219"/>
      <c r="Q1219"/>
    </row>
    <row r="1220" spans="11:17" x14ac:dyDescent="0.25">
      <c r="K1220"/>
      <c r="L1220"/>
      <c r="M1220"/>
      <c r="N1220"/>
      <c r="O1220"/>
      <c r="P1220"/>
      <c r="Q1220"/>
    </row>
    <row r="1221" spans="11:17" x14ac:dyDescent="0.25">
      <c r="K1221"/>
      <c r="L1221"/>
      <c r="M1221"/>
      <c r="N1221"/>
      <c r="O1221"/>
      <c r="P1221"/>
      <c r="Q1221"/>
    </row>
    <row r="1222" spans="11:17" x14ac:dyDescent="0.25">
      <c r="K1222"/>
      <c r="L1222"/>
      <c r="M1222"/>
      <c r="N1222"/>
      <c r="O1222"/>
      <c r="P1222"/>
      <c r="Q1222"/>
    </row>
    <row r="1223" spans="11:17" x14ac:dyDescent="0.25">
      <c r="K1223"/>
      <c r="L1223"/>
      <c r="M1223"/>
      <c r="N1223"/>
      <c r="O1223"/>
      <c r="P1223"/>
      <c r="Q1223"/>
    </row>
    <row r="1224" spans="11:17" x14ac:dyDescent="0.25">
      <c r="K1224"/>
      <c r="L1224"/>
      <c r="M1224"/>
      <c r="N1224"/>
      <c r="O1224"/>
      <c r="P1224"/>
      <c r="Q1224"/>
    </row>
    <row r="1225" spans="11:17" x14ac:dyDescent="0.25">
      <c r="K1225"/>
      <c r="L1225"/>
      <c r="M1225"/>
      <c r="N1225"/>
      <c r="O1225"/>
      <c r="P1225"/>
      <c r="Q1225"/>
    </row>
    <row r="1226" spans="11:17" x14ac:dyDescent="0.25">
      <c r="K1226"/>
      <c r="L1226"/>
      <c r="M1226"/>
      <c r="N1226"/>
      <c r="O1226"/>
      <c r="P1226"/>
      <c r="Q1226"/>
    </row>
    <row r="1227" spans="11:17" x14ac:dyDescent="0.25">
      <c r="K1227"/>
      <c r="L1227"/>
      <c r="M1227"/>
      <c r="N1227"/>
      <c r="O1227"/>
      <c r="P1227"/>
      <c r="Q1227"/>
    </row>
    <row r="1228" spans="11:17" x14ac:dyDescent="0.25">
      <c r="K1228"/>
      <c r="L1228"/>
      <c r="M1228"/>
      <c r="N1228"/>
      <c r="O1228"/>
      <c r="P1228"/>
      <c r="Q1228"/>
    </row>
    <row r="1229" spans="11:17" x14ac:dyDescent="0.25">
      <c r="K1229"/>
      <c r="L1229"/>
      <c r="M1229"/>
      <c r="N1229"/>
      <c r="O1229"/>
      <c r="P1229"/>
      <c r="Q1229"/>
    </row>
    <row r="1230" spans="11:17" x14ac:dyDescent="0.25">
      <c r="K1230"/>
      <c r="L1230"/>
      <c r="M1230"/>
      <c r="N1230"/>
      <c r="O1230"/>
      <c r="P1230"/>
      <c r="Q1230"/>
    </row>
    <row r="1231" spans="11:17" x14ac:dyDescent="0.25">
      <c r="K1231"/>
      <c r="L1231"/>
      <c r="M1231"/>
      <c r="N1231"/>
      <c r="O1231"/>
      <c r="P1231"/>
      <c r="Q1231"/>
    </row>
    <row r="1232" spans="11:17" x14ac:dyDescent="0.25">
      <c r="K1232"/>
      <c r="L1232"/>
      <c r="M1232"/>
      <c r="N1232"/>
      <c r="O1232"/>
      <c r="P1232"/>
      <c r="Q1232"/>
    </row>
    <row r="1233" spans="11:17" x14ac:dyDescent="0.25">
      <c r="K1233"/>
      <c r="L1233"/>
      <c r="M1233"/>
      <c r="N1233"/>
      <c r="O1233"/>
      <c r="P1233"/>
      <c r="Q1233"/>
    </row>
    <row r="1234" spans="11:17" x14ac:dyDescent="0.25">
      <c r="K1234"/>
      <c r="L1234"/>
      <c r="M1234"/>
      <c r="N1234"/>
      <c r="O1234"/>
      <c r="P1234"/>
      <c r="Q1234"/>
    </row>
    <row r="1235" spans="11:17" x14ac:dyDescent="0.25">
      <c r="K1235"/>
      <c r="L1235"/>
      <c r="M1235"/>
      <c r="N1235"/>
      <c r="O1235"/>
      <c r="P1235"/>
      <c r="Q1235"/>
    </row>
    <row r="1236" spans="11:17" x14ac:dyDescent="0.25">
      <c r="K1236"/>
      <c r="L1236"/>
      <c r="M1236"/>
      <c r="N1236"/>
      <c r="O1236"/>
      <c r="P1236"/>
      <c r="Q1236"/>
    </row>
    <row r="1237" spans="11:17" x14ac:dyDescent="0.25">
      <c r="K1237"/>
      <c r="L1237"/>
      <c r="M1237"/>
      <c r="N1237"/>
      <c r="O1237"/>
      <c r="P1237"/>
      <c r="Q1237"/>
    </row>
    <row r="1238" spans="11:17" x14ac:dyDescent="0.25">
      <c r="K1238"/>
      <c r="L1238"/>
      <c r="M1238"/>
      <c r="N1238"/>
      <c r="O1238"/>
      <c r="P1238"/>
      <c r="Q1238"/>
    </row>
    <row r="1239" spans="11:17" x14ac:dyDescent="0.25">
      <c r="K1239"/>
      <c r="L1239"/>
      <c r="M1239"/>
      <c r="N1239"/>
      <c r="O1239"/>
      <c r="P1239"/>
      <c r="Q1239"/>
    </row>
    <row r="1240" spans="11:17" x14ac:dyDescent="0.25">
      <c r="K1240"/>
      <c r="L1240"/>
      <c r="M1240"/>
      <c r="N1240"/>
      <c r="O1240"/>
      <c r="P1240"/>
      <c r="Q1240"/>
    </row>
    <row r="1241" spans="11:17" x14ac:dyDescent="0.25">
      <c r="K1241"/>
      <c r="L1241"/>
      <c r="M1241"/>
      <c r="N1241"/>
      <c r="O1241"/>
      <c r="P1241"/>
      <c r="Q1241"/>
    </row>
    <row r="1242" spans="11:17" x14ac:dyDescent="0.25">
      <c r="K1242"/>
      <c r="L1242"/>
      <c r="M1242"/>
      <c r="N1242"/>
      <c r="O1242"/>
      <c r="P1242"/>
      <c r="Q1242"/>
    </row>
    <row r="1243" spans="11:17" x14ac:dyDescent="0.25">
      <c r="K1243"/>
      <c r="L1243"/>
      <c r="M1243"/>
      <c r="N1243"/>
      <c r="O1243"/>
      <c r="P1243"/>
      <c r="Q1243"/>
    </row>
    <row r="1244" spans="11:17" x14ac:dyDescent="0.25">
      <c r="K1244"/>
      <c r="L1244"/>
      <c r="M1244"/>
      <c r="N1244"/>
      <c r="O1244"/>
      <c r="P1244"/>
      <c r="Q1244"/>
    </row>
    <row r="1245" spans="11:17" x14ac:dyDescent="0.25">
      <c r="K1245"/>
      <c r="L1245"/>
      <c r="M1245"/>
      <c r="N1245"/>
      <c r="O1245"/>
      <c r="P1245"/>
      <c r="Q1245"/>
    </row>
    <row r="1246" spans="11:17" x14ac:dyDescent="0.25">
      <c r="K1246"/>
      <c r="L1246"/>
      <c r="M1246"/>
      <c r="N1246"/>
      <c r="O1246"/>
      <c r="P1246"/>
      <c r="Q1246"/>
    </row>
    <row r="1247" spans="11:17" x14ac:dyDescent="0.25">
      <c r="K1247"/>
      <c r="L1247"/>
      <c r="M1247"/>
      <c r="N1247"/>
      <c r="O1247"/>
      <c r="P1247"/>
      <c r="Q1247"/>
    </row>
    <row r="1248" spans="11:17" x14ac:dyDescent="0.25">
      <c r="K1248"/>
      <c r="L1248"/>
      <c r="M1248"/>
      <c r="N1248"/>
      <c r="O1248"/>
      <c r="P1248"/>
      <c r="Q1248"/>
    </row>
    <row r="1249" spans="11:17" x14ac:dyDescent="0.25">
      <c r="K1249"/>
      <c r="L1249"/>
      <c r="M1249"/>
      <c r="N1249"/>
      <c r="O1249"/>
      <c r="P1249"/>
      <c r="Q1249"/>
    </row>
    <row r="1250" spans="11:17" x14ac:dyDescent="0.25">
      <c r="K1250"/>
      <c r="L1250"/>
      <c r="M1250"/>
      <c r="N1250"/>
      <c r="O1250"/>
      <c r="P1250"/>
      <c r="Q1250"/>
    </row>
    <row r="1251" spans="11:17" x14ac:dyDescent="0.25">
      <c r="K1251"/>
      <c r="L1251"/>
      <c r="M1251"/>
      <c r="N1251"/>
      <c r="O1251"/>
      <c r="P1251"/>
      <c r="Q1251"/>
    </row>
    <row r="1252" spans="11:17" x14ac:dyDescent="0.25">
      <c r="K1252"/>
      <c r="L1252"/>
      <c r="M1252"/>
      <c r="N1252"/>
      <c r="O1252"/>
      <c r="P1252"/>
      <c r="Q1252"/>
    </row>
    <row r="1253" spans="11:17" x14ac:dyDescent="0.25">
      <c r="K1253"/>
      <c r="L1253"/>
      <c r="M1253"/>
      <c r="N1253"/>
      <c r="O1253"/>
      <c r="P1253"/>
      <c r="Q1253"/>
    </row>
    <row r="1254" spans="11:17" x14ac:dyDescent="0.25">
      <c r="K1254"/>
      <c r="L1254"/>
      <c r="M1254"/>
      <c r="N1254"/>
      <c r="O1254"/>
      <c r="P1254"/>
      <c r="Q1254"/>
    </row>
    <row r="1255" spans="11:17" x14ac:dyDescent="0.25">
      <c r="K1255"/>
      <c r="L1255"/>
      <c r="M1255"/>
      <c r="N1255"/>
      <c r="O1255"/>
      <c r="P1255"/>
      <c r="Q1255"/>
    </row>
    <row r="1256" spans="11:17" x14ac:dyDescent="0.25">
      <c r="K1256"/>
      <c r="L1256"/>
      <c r="M1256"/>
      <c r="N1256"/>
      <c r="O1256"/>
      <c r="P1256"/>
      <c r="Q1256"/>
    </row>
    <row r="1257" spans="11:17" x14ac:dyDescent="0.25">
      <c r="K1257"/>
      <c r="L1257"/>
      <c r="M1257"/>
      <c r="N1257"/>
      <c r="O1257"/>
      <c r="P1257"/>
      <c r="Q1257"/>
    </row>
    <row r="1258" spans="11:17" x14ac:dyDescent="0.25">
      <c r="K1258"/>
      <c r="L1258"/>
      <c r="M1258"/>
      <c r="N1258"/>
      <c r="O1258"/>
      <c r="P1258"/>
      <c r="Q1258"/>
    </row>
    <row r="1259" spans="11:17" x14ac:dyDescent="0.25">
      <c r="K1259"/>
      <c r="L1259"/>
      <c r="M1259"/>
      <c r="N1259"/>
      <c r="O1259"/>
      <c r="P1259"/>
      <c r="Q1259"/>
    </row>
    <row r="1260" spans="11:17" x14ac:dyDescent="0.25">
      <c r="K1260"/>
      <c r="L1260"/>
      <c r="M1260"/>
      <c r="N1260"/>
      <c r="O1260"/>
      <c r="P1260"/>
      <c r="Q1260"/>
    </row>
    <row r="1261" spans="11:17" x14ac:dyDescent="0.25">
      <c r="K1261"/>
      <c r="L1261"/>
      <c r="M1261"/>
      <c r="N1261"/>
      <c r="O1261"/>
      <c r="P1261"/>
      <c r="Q1261"/>
    </row>
    <row r="1262" spans="11:17" x14ac:dyDescent="0.25">
      <c r="K1262"/>
      <c r="L1262"/>
      <c r="M1262"/>
      <c r="N1262"/>
      <c r="O1262"/>
      <c r="P1262"/>
      <c r="Q1262"/>
    </row>
    <row r="1263" spans="11:17" x14ac:dyDescent="0.25">
      <c r="K1263"/>
      <c r="L1263"/>
      <c r="M1263"/>
      <c r="N1263"/>
      <c r="O1263"/>
      <c r="P1263"/>
      <c r="Q1263"/>
    </row>
    <row r="1264" spans="11:17" x14ac:dyDescent="0.25">
      <c r="K1264"/>
      <c r="L1264"/>
      <c r="M1264"/>
      <c r="N1264"/>
      <c r="O1264"/>
      <c r="P1264"/>
      <c r="Q1264"/>
    </row>
    <row r="1265" spans="11:17" x14ac:dyDescent="0.25">
      <c r="K1265"/>
      <c r="L1265"/>
      <c r="M1265"/>
      <c r="N1265"/>
      <c r="O1265"/>
      <c r="P1265"/>
      <c r="Q1265"/>
    </row>
    <row r="1266" spans="11:17" x14ac:dyDescent="0.25">
      <c r="K1266"/>
      <c r="L1266"/>
      <c r="M1266"/>
      <c r="N1266"/>
      <c r="O1266"/>
      <c r="P1266"/>
      <c r="Q1266"/>
    </row>
    <row r="1267" spans="11:17" x14ac:dyDescent="0.25">
      <c r="K1267"/>
      <c r="L1267"/>
      <c r="M1267"/>
      <c r="N1267"/>
      <c r="O1267"/>
      <c r="P1267"/>
      <c r="Q1267"/>
    </row>
    <row r="1268" spans="11:17" x14ac:dyDescent="0.25">
      <c r="K1268"/>
      <c r="L1268"/>
      <c r="M1268"/>
      <c r="N1268"/>
      <c r="O1268"/>
      <c r="P1268"/>
      <c r="Q1268"/>
    </row>
    <row r="1269" spans="11:17" x14ac:dyDescent="0.25">
      <c r="K1269"/>
      <c r="L1269"/>
      <c r="M1269"/>
      <c r="N1269"/>
      <c r="O1269"/>
      <c r="P1269"/>
      <c r="Q1269"/>
    </row>
    <row r="1270" spans="11:17" x14ac:dyDescent="0.25">
      <c r="K1270"/>
      <c r="L1270"/>
      <c r="M1270"/>
      <c r="N1270"/>
      <c r="O1270"/>
      <c r="P1270"/>
      <c r="Q1270"/>
    </row>
    <row r="1271" spans="11:17" x14ac:dyDescent="0.25">
      <c r="K1271"/>
      <c r="L1271"/>
      <c r="M1271"/>
      <c r="N1271"/>
      <c r="O1271"/>
      <c r="P1271"/>
      <c r="Q1271"/>
    </row>
    <row r="1272" spans="11:17" x14ac:dyDescent="0.25">
      <c r="K1272"/>
      <c r="L1272"/>
      <c r="M1272"/>
      <c r="N1272"/>
      <c r="O1272"/>
      <c r="P1272"/>
      <c r="Q1272"/>
    </row>
    <row r="1273" spans="11:17" x14ac:dyDescent="0.25">
      <c r="K1273"/>
      <c r="L1273"/>
      <c r="M1273"/>
      <c r="N1273"/>
      <c r="O1273"/>
      <c r="P1273"/>
      <c r="Q1273"/>
    </row>
    <row r="1274" spans="11:17" x14ac:dyDescent="0.25">
      <c r="K1274"/>
      <c r="L1274"/>
      <c r="M1274"/>
      <c r="N1274"/>
      <c r="O1274"/>
      <c r="P1274"/>
      <c r="Q1274"/>
    </row>
    <row r="1275" spans="11:17" x14ac:dyDescent="0.25">
      <c r="K1275"/>
      <c r="L1275"/>
      <c r="M1275"/>
      <c r="N1275"/>
      <c r="O1275"/>
      <c r="P1275"/>
      <c r="Q1275"/>
    </row>
    <row r="1276" spans="11:17" x14ac:dyDescent="0.25">
      <c r="K1276"/>
      <c r="L1276"/>
      <c r="M1276"/>
      <c r="N1276"/>
      <c r="O1276"/>
      <c r="P1276"/>
      <c r="Q1276"/>
    </row>
    <row r="1277" spans="11:17" x14ac:dyDescent="0.25">
      <c r="K1277"/>
      <c r="L1277"/>
      <c r="M1277"/>
      <c r="N1277"/>
      <c r="O1277"/>
      <c r="P1277"/>
      <c r="Q1277"/>
    </row>
    <row r="1278" spans="11:17" x14ac:dyDescent="0.25">
      <c r="K1278"/>
      <c r="L1278"/>
      <c r="M1278"/>
      <c r="N1278"/>
      <c r="O1278"/>
      <c r="P1278"/>
      <c r="Q1278"/>
    </row>
    <row r="1279" spans="11:17" x14ac:dyDescent="0.25">
      <c r="K1279"/>
      <c r="L1279"/>
      <c r="M1279"/>
      <c r="N1279"/>
      <c r="O1279"/>
      <c r="P1279"/>
      <c r="Q1279"/>
    </row>
    <row r="1280" spans="11:17" x14ac:dyDescent="0.25">
      <c r="K1280"/>
      <c r="L1280"/>
      <c r="M1280"/>
      <c r="N1280"/>
      <c r="O1280"/>
      <c r="P1280"/>
      <c r="Q1280"/>
    </row>
    <row r="1281" spans="11:17" x14ac:dyDescent="0.25">
      <c r="K1281"/>
      <c r="L1281"/>
      <c r="M1281"/>
      <c r="N1281"/>
      <c r="O1281"/>
      <c r="P1281"/>
      <c r="Q1281"/>
    </row>
    <row r="1282" spans="11:17" x14ac:dyDescent="0.25">
      <c r="K1282"/>
      <c r="L1282"/>
      <c r="M1282"/>
      <c r="N1282"/>
      <c r="O1282"/>
      <c r="P1282"/>
      <c r="Q1282"/>
    </row>
    <row r="1283" spans="11:17" x14ac:dyDescent="0.25">
      <c r="K1283"/>
      <c r="L1283"/>
      <c r="M1283"/>
      <c r="N1283"/>
      <c r="O1283"/>
      <c r="P1283"/>
      <c r="Q1283"/>
    </row>
    <row r="1284" spans="11:17" x14ac:dyDescent="0.25">
      <c r="K1284"/>
      <c r="L1284"/>
      <c r="M1284"/>
      <c r="N1284"/>
      <c r="O1284"/>
      <c r="P1284"/>
      <c r="Q1284"/>
    </row>
    <row r="1285" spans="11:17" x14ac:dyDescent="0.25">
      <c r="K1285"/>
      <c r="L1285"/>
      <c r="M1285"/>
      <c r="N1285"/>
      <c r="O1285"/>
      <c r="P1285"/>
      <c r="Q1285"/>
    </row>
    <row r="1286" spans="11:17" x14ac:dyDescent="0.25">
      <c r="K1286"/>
      <c r="L1286"/>
      <c r="M1286"/>
      <c r="N1286"/>
      <c r="O1286"/>
      <c r="P1286"/>
      <c r="Q1286"/>
    </row>
    <row r="1287" spans="11:17" x14ac:dyDescent="0.25">
      <c r="K1287"/>
      <c r="L1287"/>
      <c r="M1287"/>
      <c r="N1287"/>
      <c r="O1287"/>
      <c r="P1287"/>
      <c r="Q1287"/>
    </row>
    <row r="1288" spans="11:17" x14ac:dyDescent="0.25">
      <c r="K1288"/>
      <c r="L1288"/>
      <c r="M1288"/>
      <c r="N1288"/>
      <c r="O1288"/>
      <c r="P1288"/>
      <c r="Q1288"/>
    </row>
    <row r="1289" spans="11:17" x14ac:dyDescent="0.25">
      <c r="K1289"/>
      <c r="L1289"/>
      <c r="M1289"/>
      <c r="N1289"/>
      <c r="O1289"/>
      <c r="P1289"/>
      <c r="Q1289"/>
    </row>
    <row r="1290" spans="11:17" x14ac:dyDescent="0.25">
      <c r="K1290"/>
      <c r="L1290"/>
      <c r="M1290"/>
      <c r="N1290"/>
      <c r="O1290"/>
      <c r="P1290"/>
      <c r="Q1290"/>
    </row>
    <row r="1291" spans="11:17" x14ac:dyDescent="0.25">
      <c r="K1291"/>
      <c r="L1291"/>
      <c r="M1291"/>
      <c r="N1291"/>
      <c r="O1291"/>
      <c r="P1291"/>
      <c r="Q1291"/>
    </row>
    <row r="1292" spans="11:17" x14ac:dyDescent="0.25">
      <c r="K1292"/>
      <c r="L1292"/>
      <c r="M1292"/>
      <c r="N1292"/>
      <c r="O1292"/>
      <c r="P1292"/>
      <c r="Q1292"/>
    </row>
    <row r="1293" spans="11:17" x14ac:dyDescent="0.25">
      <c r="K1293"/>
      <c r="L1293"/>
      <c r="M1293"/>
      <c r="N1293"/>
      <c r="O1293"/>
      <c r="P1293"/>
      <c r="Q1293"/>
    </row>
    <row r="1294" spans="11:17" x14ac:dyDescent="0.25">
      <c r="K1294"/>
      <c r="L1294"/>
      <c r="M1294"/>
      <c r="N1294"/>
      <c r="O1294"/>
      <c r="P1294"/>
      <c r="Q1294"/>
    </row>
    <row r="1295" spans="11:17" x14ac:dyDescent="0.25">
      <c r="K1295"/>
      <c r="L1295"/>
      <c r="M1295"/>
      <c r="N1295"/>
      <c r="O1295"/>
      <c r="P1295"/>
      <c r="Q1295"/>
    </row>
    <row r="1296" spans="11:17" x14ac:dyDescent="0.25">
      <c r="K1296"/>
      <c r="L1296"/>
      <c r="M1296"/>
      <c r="N1296"/>
      <c r="O1296"/>
      <c r="P1296"/>
      <c r="Q1296"/>
    </row>
    <row r="1297" spans="11:17" x14ac:dyDescent="0.25">
      <c r="K1297"/>
      <c r="L1297"/>
      <c r="M1297"/>
      <c r="N1297"/>
      <c r="O1297"/>
      <c r="P1297"/>
      <c r="Q1297"/>
    </row>
    <row r="1298" spans="11:17" x14ac:dyDescent="0.25">
      <c r="K1298"/>
      <c r="L1298"/>
      <c r="M1298"/>
      <c r="N1298"/>
      <c r="O1298"/>
      <c r="P1298"/>
      <c r="Q1298"/>
    </row>
    <row r="1299" spans="11:17" x14ac:dyDescent="0.25">
      <c r="K1299"/>
      <c r="L1299"/>
      <c r="M1299"/>
      <c r="N1299"/>
      <c r="O1299"/>
      <c r="P1299"/>
      <c r="Q1299"/>
    </row>
    <row r="1300" spans="11:17" x14ac:dyDescent="0.25">
      <c r="K1300"/>
      <c r="L1300"/>
      <c r="M1300"/>
      <c r="N1300"/>
      <c r="O1300"/>
      <c r="P1300"/>
      <c r="Q1300"/>
    </row>
    <row r="1301" spans="11:17" x14ac:dyDescent="0.25">
      <c r="K1301"/>
      <c r="L1301"/>
      <c r="M1301"/>
      <c r="N1301"/>
      <c r="O1301"/>
      <c r="P1301"/>
      <c r="Q1301"/>
    </row>
    <row r="1302" spans="11:17" x14ac:dyDescent="0.25">
      <c r="K1302"/>
      <c r="L1302"/>
      <c r="M1302"/>
      <c r="N1302"/>
      <c r="O1302"/>
      <c r="P1302"/>
      <c r="Q1302"/>
    </row>
    <row r="1303" spans="11:17" x14ac:dyDescent="0.25">
      <c r="K1303"/>
      <c r="L1303"/>
      <c r="M1303"/>
      <c r="N1303"/>
      <c r="O1303"/>
      <c r="P1303"/>
      <c r="Q1303"/>
    </row>
    <row r="1304" spans="11:17" x14ac:dyDescent="0.25">
      <c r="K1304"/>
      <c r="L1304"/>
      <c r="M1304"/>
      <c r="N1304"/>
      <c r="O1304"/>
      <c r="P1304"/>
      <c r="Q1304"/>
    </row>
    <row r="1305" spans="11:17" x14ac:dyDescent="0.25">
      <c r="K1305"/>
      <c r="L1305"/>
      <c r="M1305"/>
      <c r="N1305"/>
      <c r="O1305"/>
      <c r="P1305"/>
      <c r="Q1305"/>
    </row>
    <row r="1306" spans="11:17" x14ac:dyDescent="0.25">
      <c r="K1306"/>
      <c r="L1306"/>
      <c r="M1306"/>
      <c r="N1306"/>
      <c r="O1306"/>
      <c r="P1306"/>
      <c r="Q1306"/>
    </row>
    <row r="1307" spans="11:17" x14ac:dyDescent="0.25">
      <c r="K1307"/>
      <c r="L1307"/>
      <c r="M1307"/>
      <c r="N1307"/>
      <c r="O1307"/>
      <c r="P1307"/>
      <c r="Q1307"/>
    </row>
    <row r="1308" spans="11:17" x14ac:dyDescent="0.25">
      <c r="K1308"/>
      <c r="L1308"/>
      <c r="M1308"/>
      <c r="N1308"/>
      <c r="O1308"/>
      <c r="P1308"/>
      <c r="Q1308"/>
    </row>
    <row r="1309" spans="11:17" x14ac:dyDescent="0.25">
      <c r="K1309"/>
      <c r="L1309"/>
      <c r="M1309"/>
      <c r="N1309"/>
      <c r="O1309"/>
      <c r="P1309"/>
      <c r="Q1309"/>
    </row>
    <row r="1310" spans="11:17" x14ac:dyDescent="0.25">
      <c r="K1310"/>
      <c r="L1310"/>
      <c r="M1310"/>
      <c r="N1310"/>
      <c r="O1310"/>
      <c r="P1310"/>
      <c r="Q1310"/>
    </row>
    <row r="1311" spans="11:17" x14ac:dyDescent="0.25">
      <c r="K1311"/>
      <c r="L1311"/>
      <c r="M1311"/>
      <c r="N1311"/>
      <c r="O1311"/>
      <c r="P1311"/>
      <c r="Q1311"/>
    </row>
    <row r="1312" spans="11:17" x14ac:dyDescent="0.25">
      <c r="K1312"/>
      <c r="L1312"/>
      <c r="M1312"/>
      <c r="N1312"/>
      <c r="O1312"/>
      <c r="P1312"/>
      <c r="Q1312"/>
    </row>
    <row r="1313" spans="11:17" x14ac:dyDescent="0.25">
      <c r="K1313"/>
      <c r="L1313"/>
      <c r="M1313"/>
      <c r="N1313"/>
      <c r="O1313"/>
      <c r="P1313"/>
      <c r="Q1313"/>
    </row>
    <row r="1314" spans="11:17" x14ac:dyDescent="0.25">
      <c r="K1314"/>
      <c r="L1314"/>
      <c r="M1314"/>
      <c r="N1314"/>
      <c r="O1314"/>
      <c r="P1314"/>
      <c r="Q1314"/>
    </row>
    <row r="1315" spans="11:17" x14ac:dyDescent="0.25">
      <c r="K1315"/>
      <c r="L1315"/>
      <c r="M1315"/>
      <c r="N1315"/>
      <c r="O1315"/>
      <c r="P1315"/>
      <c r="Q1315"/>
    </row>
    <row r="1316" spans="11:17" x14ac:dyDescent="0.25">
      <c r="K1316"/>
      <c r="L1316"/>
      <c r="M1316"/>
      <c r="N1316"/>
      <c r="O1316"/>
      <c r="P1316"/>
      <c r="Q1316"/>
    </row>
    <row r="1317" spans="11:17" x14ac:dyDescent="0.25">
      <c r="K1317"/>
      <c r="L1317"/>
      <c r="M1317"/>
      <c r="N1317"/>
      <c r="O1317"/>
      <c r="P1317"/>
      <c r="Q1317"/>
    </row>
    <row r="1318" spans="11:17" x14ac:dyDescent="0.25">
      <c r="K1318"/>
      <c r="L1318"/>
      <c r="M1318"/>
      <c r="N1318"/>
      <c r="O1318"/>
      <c r="P1318"/>
      <c r="Q1318"/>
    </row>
    <row r="1319" spans="11:17" x14ac:dyDescent="0.25">
      <c r="K1319"/>
      <c r="L1319"/>
      <c r="M1319"/>
      <c r="N1319"/>
      <c r="O1319"/>
      <c r="P1319"/>
      <c r="Q1319"/>
    </row>
    <row r="1320" spans="11:17" x14ac:dyDescent="0.25">
      <c r="K1320"/>
      <c r="L1320"/>
      <c r="M1320"/>
      <c r="N1320"/>
      <c r="O1320"/>
      <c r="P1320"/>
      <c r="Q1320"/>
    </row>
    <row r="1321" spans="11:17" x14ac:dyDescent="0.25">
      <c r="K1321"/>
      <c r="L1321"/>
      <c r="M1321"/>
      <c r="N1321"/>
      <c r="O1321"/>
      <c r="P1321"/>
      <c r="Q1321"/>
    </row>
    <row r="1322" spans="11:17" x14ac:dyDescent="0.25">
      <c r="K1322"/>
      <c r="L1322"/>
      <c r="M1322"/>
      <c r="N1322"/>
      <c r="O1322"/>
      <c r="P1322"/>
      <c r="Q1322"/>
    </row>
    <row r="1323" spans="11:17" x14ac:dyDescent="0.25">
      <c r="K1323"/>
      <c r="L1323"/>
      <c r="M1323"/>
      <c r="N1323"/>
      <c r="O1323"/>
      <c r="P1323"/>
      <c r="Q1323"/>
    </row>
    <row r="1324" spans="11:17" x14ac:dyDescent="0.25">
      <c r="K1324"/>
      <c r="L1324"/>
      <c r="M1324"/>
      <c r="N1324"/>
      <c r="O1324"/>
      <c r="P1324"/>
      <c r="Q1324"/>
    </row>
    <row r="1325" spans="11:17" x14ac:dyDescent="0.25">
      <c r="K1325"/>
      <c r="L1325"/>
      <c r="M1325"/>
      <c r="N1325"/>
      <c r="O1325"/>
      <c r="P1325"/>
      <c r="Q1325"/>
    </row>
    <row r="1326" spans="11:17" x14ac:dyDescent="0.25">
      <c r="K1326"/>
      <c r="L1326"/>
      <c r="M1326"/>
      <c r="N1326"/>
      <c r="O1326"/>
      <c r="P1326"/>
      <c r="Q1326"/>
    </row>
    <row r="1327" spans="11:17" x14ac:dyDescent="0.25">
      <c r="K1327"/>
      <c r="L1327"/>
      <c r="M1327"/>
      <c r="N1327"/>
      <c r="O1327"/>
      <c r="P1327"/>
      <c r="Q1327"/>
    </row>
    <row r="1328" spans="11:17" x14ac:dyDescent="0.25">
      <c r="K1328"/>
      <c r="L1328"/>
      <c r="M1328"/>
      <c r="N1328"/>
      <c r="O1328"/>
      <c r="P1328"/>
      <c r="Q1328"/>
    </row>
    <row r="1329" spans="11:17" x14ac:dyDescent="0.25">
      <c r="K1329"/>
      <c r="L1329"/>
      <c r="M1329"/>
      <c r="N1329"/>
      <c r="O1329"/>
      <c r="P1329"/>
      <c r="Q1329"/>
    </row>
    <row r="1330" spans="11:17" x14ac:dyDescent="0.25">
      <c r="K1330"/>
      <c r="L1330"/>
      <c r="M1330"/>
      <c r="N1330"/>
      <c r="O1330"/>
      <c r="P1330"/>
      <c r="Q1330"/>
    </row>
    <row r="1331" spans="11:17" x14ac:dyDescent="0.25">
      <c r="K1331"/>
      <c r="L1331"/>
      <c r="M1331"/>
      <c r="N1331"/>
      <c r="O1331"/>
      <c r="P1331"/>
      <c r="Q1331"/>
    </row>
    <row r="1332" spans="11:17" x14ac:dyDescent="0.25">
      <c r="K1332"/>
      <c r="L1332"/>
      <c r="M1332"/>
      <c r="N1332"/>
      <c r="O1332"/>
      <c r="P1332"/>
      <c r="Q1332"/>
    </row>
    <row r="1333" spans="11:17" x14ac:dyDescent="0.25">
      <c r="K1333"/>
      <c r="L1333"/>
      <c r="M1333"/>
      <c r="N1333"/>
      <c r="O1333"/>
      <c r="P1333"/>
      <c r="Q1333"/>
    </row>
    <row r="1334" spans="11:17" x14ac:dyDescent="0.25">
      <c r="K1334"/>
      <c r="L1334"/>
      <c r="M1334"/>
      <c r="N1334"/>
      <c r="O1334"/>
      <c r="P1334"/>
      <c r="Q1334"/>
    </row>
    <row r="1335" spans="11:17" x14ac:dyDescent="0.25">
      <c r="K1335"/>
      <c r="L1335"/>
      <c r="M1335"/>
      <c r="N1335"/>
      <c r="O1335"/>
      <c r="P1335"/>
      <c r="Q1335"/>
    </row>
    <row r="1336" spans="11:17" x14ac:dyDescent="0.25">
      <c r="K1336"/>
      <c r="L1336"/>
      <c r="M1336"/>
      <c r="N1336"/>
      <c r="O1336"/>
      <c r="P1336"/>
      <c r="Q1336"/>
    </row>
    <row r="1337" spans="11:17" x14ac:dyDescent="0.25">
      <c r="K1337"/>
      <c r="L1337"/>
      <c r="M1337"/>
      <c r="N1337"/>
      <c r="O1337"/>
      <c r="P1337"/>
      <c r="Q1337"/>
    </row>
    <row r="1338" spans="11:17" x14ac:dyDescent="0.25">
      <c r="K1338"/>
      <c r="L1338"/>
      <c r="M1338"/>
      <c r="N1338"/>
      <c r="O1338"/>
      <c r="P1338"/>
      <c r="Q1338"/>
    </row>
    <row r="1339" spans="11:17" x14ac:dyDescent="0.25">
      <c r="K1339"/>
      <c r="L1339"/>
      <c r="M1339"/>
      <c r="N1339"/>
      <c r="O1339"/>
      <c r="P1339"/>
      <c r="Q1339"/>
    </row>
    <row r="1340" spans="11:17" x14ac:dyDescent="0.25">
      <c r="K1340"/>
      <c r="L1340"/>
      <c r="M1340"/>
      <c r="N1340"/>
      <c r="O1340"/>
      <c r="P1340"/>
      <c r="Q1340"/>
    </row>
    <row r="1341" spans="11:17" x14ac:dyDescent="0.25">
      <c r="K1341"/>
      <c r="L1341"/>
      <c r="M1341"/>
      <c r="N1341"/>
      <c r="O1341"/>
      <c r="P1341"/>
      <c r="Q1341"/>
    </row>
    <row r="1342" spans="11:17" x14ac:dyDescent="0.25">
      <c r="K1342"/>
      <c r="L1342"/>
      <c r="M1342"/>
      <c r="N1342"/>
      <c r="O1342"/>
      <c r="P1342"/>
      <c r="Q1342"/>
    </row>
    <row r="1343" spans="11:17" x14ac:dyDescent="0.25">
      <c r="K1343"/>
      <c r="L1343"/>
      <c r="M1343"/>
      <c r="N1343"/>
      <c r="O1343"/>
      <c r="P1343"/>
      <c r="Q1343"/>
    </row>
    <row r="1344" spans="11:17" x14ac:dyDescent="0.25">
      <c r="K1344"/>
      <c r="L1344"/>
      <c r="M1344"/>
      <c r="N1344"/>
      <c r="O1344"/>
      <c r="P1344"/>
      <c r="Q1344"/>
    </row>
    <row r="1345" spans="11:17" x14ac:dyDescent="0.25">
      <c r="K1345"/>
      <c r="L1345"/>
      <c r="M1345"/>
      <c r="N1345"/>
      <c r="O1345"/>
      <c r="P1345"/>
      <c r="Q1345"/>
    </row>
    <row r="1346" spans="11:17" x14ac:dyDescent="0.25">
      <c r="K1346"/>
      <c r="L1346"/>
      <c r="M1346"/>
      <c r="N1346"/>
      <c r="O1346"/>
      <c r="P1346"/>
      <c r="Q1346"/>
    </row>
    <row r="1347" spans="11:17" x14ac:dyDescent="0.25">
      <c r="K1347"/>
      <c r="L1347"/>
      <c r="M1347"/>
      <c r="N1347"/>
      <c r="O1347"/>
      <c r="P1347"/>
      <c r="Q1347"/>
    </row>
    <row r="1348" spans="11:17" x14ac:dyDescent="0.25">
      <c r="K1348"/>
      <c r="L1348"/>
      <c r="M1348"/>
      <c r="N1348"/>
      <c r="O1348"/>
      <c r="P1348"/>
      <c r="Q1348"/>
    </row>
    <row r="1349" spans="11:17" x14ac:dyDescent="0.25">
      <c r="K1349"/>
      <c r="L1349"/>
      <c r="M1349"/>
      <c r="N1349"/>
      <c r="O1349"/>
      <c r="P1349"/>
      <c r="Q1349"/>
    </row>
    <row r="1350" spans="11:17" x14ac:dyDescent="0.25">
      <c r="K1350"/>
      <c r="L1350"/>
      <c r="M1350"/>
      <c r="N1350"/>
      <c r="O1350"/>
      <c r="P1350"/>
      <c r="Q1350"/>
    </row>
    <row r="1351" spans="11:17" x14ac:dyDescent="0.25">
      <c r="K1351"/>
      <c r="L1351"/>
      <c r="M1351"/>
      <c r="N1351"/>
      <c r="O1351"/>
      <c r="P1351"/>
      <c r="Q1351"/>
    </row>
    <row r="1352" spans="11:17" x14ac:dyDescent="0.25">
      <c r="K1352"/>
      <c r="L1352"/>
      <c r="M1352"/>
      <c r="N1352"/>
      <c r="O1352"/>
      <c r="P1352"/>
      <c r="Q1352"/>
    </row>
    <row r="1353" spans="11:17" x14ac:dyDescent="0.25">
      <c r="K1353"/>
      <c r="L1353"/>
      <c r="M1353"/>
      <c r="N1353"/>
      <c r="O1353"/>
      <c r="P1353"/>
      <c r="Q1353"/>
    </row>
    <row r="1354" spans="11:17" x14ac:dyDescent="0.25">
      <c r="K1354"/>
      <c r="L1354"/>
      <c r="M1354"/>
      <c r="N1354"/>
      <c r="O1354"/>
      <c r="P1354"/>
      <c r="Q1354"/>
    </row>
    <row r="1355" spans="11:17" x14ac:dyDescent="0.25">
      <c r="K1355"/>
      <c r="L1355"/>
      <c r="M1355"/>
      <c r="N1355"/>
      <c r="O1355"/>
      <c r="P1355"/>
      <c r="Q1355"/>
    </row>
    <row r="1356" spans="11:17" x14ac:dyDescent="0.25">
      <c r="K1356"/>
      <c r="L1356"/>
      <c r="M1356"/>
      <c r="N1356"/>
      <c r="O1356"/>
      <c r="P1356"/>
      <c r="Q1356"/>
    </row>
    <row r="1357" spans="11:17" x14ac:dyDescent="0.25">
      <c r="K1357"/>
      <c r="L1357"/>
      <c r="M1357"/>
      <c r="N1357"/>
      <c r="O1357"/>
      <c r="P1357"/>
      <c r="Q1357"/>
    </row>
    <row r="1358" spans="11:17" x14ac:dyDescent="0.25">
      <c r="K1358"/>
      <c r="L1358"/>
      <c r="M1358"/>
      <c r="N1358"/>
      <c r="O1358"/>
      <c r="P1358"/>
      <c r="Q1358"/>
    </row>
    <row r="1359" spans="11:17" x14ac:dyDescent="0.25">
      <c r="K1359"/>
      <c r="L1359"/>
      <c r="M1359"/>
      <c r="N1359"/>
      <c r="O1359"/>
      <c r="P1359"/>
      <c r="Q1359"/>
    </row>
    <row r="1360" spans="11:17" x14ac:dyDescent="0.25">
      <c r="K1360"/>
      <c r="L1360"/>
      <c r="M1360"/>
      <c r="N1360"/>
      <c r="O1360"/>
      <c r="P1360"/>
      <c r="Q1360"/>
    </row>
    <row r="1361" spans="11:17" x14ac:dyDescent="0.25">
      <c r="K1361"/>
      <c r="L1361"/>
      <c r="M1361"/>
      <c r="N1361"/>
      <c r="O1361"/>
      <c r="P1361"/>
      <c r="Q1361"/>
    </row>
    <row r="1362" spans="11:17" x14ac:dyDescent="0.25">
      <c r="K1362"/>
      <c r="L1362"/>
      <c r="M1362"/>
      <c r="N1362"/>
      <c r="O1362"/>
      <c r="P1362"/>
      <c r="Q1362"/>
    </row>
    <row r="1363" spans="11:17" x14ac:dyDescent="0.25">
      <c r="K1363"/>
      <c r="L1363"/>
      <c r="M1363"/>
      <c r="N1363"/>
      <c r="O1363"/>
      <c r="P1363"/>
      <c r="Q1363"/>
    </row>
  </sheetData>
  <sortState xmlns:xlrd2="http://schemas.microsoft.com/office/spreadsheetml/2017/richdata2" ref="B1020:I1060">
    <sortCondition ref="B1020:B1060"/>
  </sortState>
  <mergeCells count="6">
    <mergeCell ref="B1109:I1109"/>
    <mergeCell ref="B1104:I1104"/>
    <mergeCell ref="B1105:I1105"/>
    <mergeCell ref="B1106:I1106"/>
    <mergeCell ref="B1107:I1107"/>
    <mergeCell ref="B1108:I1108"/>
  </mergeCells>
  <pageMargins left="0.7" right="0.7" top="0.75" bottom="0.75" header="0.3" footer="0.3"/>
  <pageSetup scale="51" fitToHeight="0" orientation="portrait" r:id="rId1"/>
  <headerFooter>
    <oddFooter>&amp;LERCOT PUBLIC&amp;C&amp;P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75"/>
  <sheetViews>
    <sheetView zoomScaleNormal="100" zoomScaleSheetLayoutView="77" workbookViewId="0"/>
  </sheetViews>
  <sheetFormatPr defaultRowHeight="15" x14ac:dyDescent="0.25"/>
  <cols>
    <col min="1" max="1" width="3.5703125" customWidth="1"/>
  </cols>
  <sheetData>
    <row r="1" spans="1:14" x14ac:dyDescent="0.25">
      <c r="B1" s="161" t="str">
        <f>+Scenarios!B3</f>
        <v>Release Date:  September 3, 2021</v>
      </c>
      <c r="C1" s="161"/>
      <c r="D1" s="161"/>
      <c r="E1" s="161"/>
      <c r="F1" s="161"/>
      <c r="G1" s="161"/>
      <c r="H1" s="161"/>
      <c r="I1" s="161"/>
      <c r="J1" s="161"/>
      <c r="K1" s="161"/>
      <c r="L1" s="161"/>
      <c r="M1" s="161"/>
      <c r="N1" s="161"/>
    </row>
    <row r="2" spans="1:14" x14ac:dyDescent="0.25">
      <c r="A2" s="8"/>
      <c r="B2" s="8"/>
      <c r="C2" s="8"/>
      <c r="D2" s="8"/>
      <c r="E2" s="8"/>
      <c r="F2" s="8"/>
      <c r="G2" s="8"/>
      <c r="H2" s="8"/>
      <c r="I2" s="8"/>
      <c r="J2" s="8"/>
      <c r="K2" s="8"/>
      <c r="L2" s="8"/>
      <c r="M2" s="8"/>
      <c r="N2" s="8"/>
    </row>
    <row r="3" spans="1:14" x14ac:dyDescent="0.25">
      <c r="A3" s="8"/>
      <c r="B3" s="8"/>
      <c r="C3" s="8"/>
      <c r="D3" s="8"/>
      <c r="E3" s="8"/>
      <c r="F3" s="8"/>
      <c r="G3" s="8"/>
      <c r="H3" s="8"/>
      <c r="I3" s="8"/>
      <c r="J3" s="8"/>
      <c r="K3" s="8"/>
      <c r="L3" s="8"/>
      <c r="M3" s="8"/>
      <c r="N3" s="8"/>
    </row>
    <row r="4" spans="1:14" x14ac:dyDescent="0.25">
      <c r="A4" s="8"/>
      <c r="B4" s="8"/>
      <c r="C4" s="8"/>
      <c r="D4" s="8"/>
      <c r="E4" s="8"/>
      <c r="F4" s="8"/>
      <c r="G4" s="8"/>
      <c r="H4" s="8"/>
      <c r="I4" s="8"/>
      <c r="J4" s="8"/>
      <c r="K4" s="8"/>
      <c r="L4" s="8"/>
      <c r="M4" s="8"/>
      <c r="N4" s="8"/>
    </row>
    <row r="5" spans="1:14" x14ac:dyDescent="0.25">
      <c r="A5" s="8"/>
      <c r="B5" s="8"/>
      <c r="C5" s="8"/>
      <c r="D5" s="8"/>
      <c r="E5" s="8"/>
      <c r="F5" s="8"/>
      <c r="G5" s="8"/>
      <c r="H5" s="8"/>
      <c r="I5" s="8"/>
      <c r="J5" s="8"/>
      <c r="K5" s="8"/>
      <c r="L5" s="8"/>
      <c r="M5" s="8"/>
      <c r="N5" s="8"/>
    </row>
    <row r="6" spans="1:14" x14ac:dyDescent="0.25">
      <c r="A6" s="8"/>
      <c r="B6" s="8"/>
      <c r="C6" s="8"/>
      <c r="D6" s="8"/>
      <c r="E6" s="8"/>
      <c r="F6" s="8"/>
      <c r="G6" s="8"/>
      <c r="H6" s="8"/>
      <c r="I6" s="8"/>
      <c r="J6" s="8"/>
      <c r="K6" s="8"/>
      <c r="L6" s="8"/>
      <c r="M6" s="8"/>
      <c r="N6" s="8"/>
    </row>
    <row r="7" spans="1:14" x14ac:dyDescent="0.25">
      <c r="A7" s="8"/>
      <c r="B7" s="8"/>
      <c r="C7" s="8"/>
      <c r="D7" s="8"/>
      <c r="E7" s="8"/>
      <c r="F7" s="8"/>
      <c r="G7" s="8"/>
      <c r="H7" s="8"/>
      <c r="I7" s="8"/>
      <c r="J7" s="8"/>
      <c r="K7" s="8"/>
      <c r="L7" s="8"/>
      <c r="M7" s="8"/>
      <c r="N7" s="8"/>
    </row>
    <row r="8" spans="1:14" x14ac:dyDescent="0.25">
      <c r="A8" s="8"/>
      <c r="B8" s="8"/>
      <c r="C8" s="8"/>
      <c r="D8" s="8"/>
      <c r="E8" s="8"/>
      <c r="F8" s="8"/>
      <c r="G8" s="8"/>
      <c r="H8" s="8"/>
      <c r="I8" s="8"/>
      <c r="J8" s="8"/>
      <c r="K8" s="8"/>
      <c r="L8" s="8"/>
      <c r="M8" s="8"/>
      <c r="N8" s="8"/>
    </row>
    <row r="9" spans="1:14" x14ac:dyDescent="0.25">
      <c r="A9" s="8"/>
      <c r="B9" s="8"/>
      <c r="C9" s="8"/>
      <c r="D9" s="8"/>
      <c r="E9" s="8"/>
      <c r="F9" s="8"/>
      <c r="G9" s="8"/>
      <c r="H9" s="8"/>
      <c r="I9" s="8"/>
      <c r="J9" s="8"/>
      <c r="K9" s="8"/>
      <c r="L9" s="8"/>
      <c r="M9" s="8"/>
      <c r="N9" s="8"/>
    </row>
    <row r="10" spans="1:14" x14ac:dyDescent="0.25">
      <c r="A10" s="8"/>
      <c r="B10" s="8"/>
      <c r="C10" s="8"/>
      <c r="D10" s="8"/>
      <c r="E10" s="8"/>
      <c r="F10" s="8"/>
      <c r="G10" s="8"/>
      <c r="H10" s="8"/>
      <c r="I10" s="8"/>
      <c r="J10" s="8"/>
      <c r="K10" s="8"/>
      <c r="L10" s="8"/>
      <c r="M10" s="8"/>
      <c r="N10" s="8"/>
    </row>
    <row r="11" spans="1:14" x14ac:dyDescent="0.25">
      <c r="A11" s="8"/>
      <c r="B11" s="8"/>
      <c r="C11" s="8"/>
      <c r="D11" s="8"/>
      <c r="E11" s="8"/>
      <c r="F11" s="8"/>
      <c r="G11" s="8"/>
      <c r="H11" s="8"/>
      <c r="I11" s="8"/>
      <c r="J11" s="8"/>
      <c r="K11" s="8"/>
      <c r="L11" s="8"/>
      <c r="M11" s="8"/>
      <c r="N11" s="8"/>
    </row>
    <row r="12" spans="1:14" x14ac:dyDescent="0.25">
      <c r="A12" s="8"/>
      <c r="B12" s="8"/>
      <c r="C12" s="8"/>
      <c r="D12" s="8"/>
      <c r="E12" s="8"/>
      <c r="F12" s="8"/>
      <c r="G12" s="8"/>
      <c r="H12" s="8"/>
      <c r="I12" s="8"/>
      <c r="J12" s="8"/>
      <c r="K12" s="8"/>
      <c r="L12" s="8"/>
      <c r="M12" s="8"/>
      <c r="N12" s="8"/>
    </row>
    <row r="13" spans="1:14" x14ac:dyDescent="0.25">
      <c r="A13" s="8"/>
      <c r="B13" s="8"/>
      <c r="C13" s="8"/>
      <c r="D13" s="8"/>
      <c r="E13" s="8"/>
      <c r="F13" s="8"/>
      <c r="G13" s="8"/>
      <c r="H13" s="8"/>
      <c r="I13" s="8"/>
      <c r="J13" s="8"/>
      <c r="K13" s="8"/>
      <c r="L13" s="8"/>
      <c r="M13" s="8"/>
      <c r="N13" s="8"/>
    </row>
    <row r="14" spans="1:14" x14ac:dyDescent="0.25">
      <c r="A14" s="8"/>
      <c r="B14" s="8"/>
      <c r="C14" s="8"/>
      <c r="D14" s="8"/>
      <c r="E14" s="8"/>
      <c r="F14" s="8"/>
      <c r="G14" s="8"/>
      <c r="H14" s="8"/>
      <c r="I14" s="8"/>
      <c r="J14" s="8"/>
      <c r="K14" s="8"/>
      <c r="L14" s="8"/>
      <c r="M14" s="8"/>
      <c r="N14" s="8"/>
    </row>
    <row r="15" spans="1:14" x14ac:dyDescent="0.25">
      <c r="A15" s="8"/>
      <c r="B15" s="8"/>
      <c r="C15" s="8"/>
      <c r="D15" s="8"/>
      <c r="E15" s="8"/>
      <c r="F15" s="8"/>
      <c r="G15" s="8"/>
      <c r="H15" s="8"/>
      <c r="I15" s="8"/>
      <c r="J15" s="8"/>
      <c r="K15" s="8"/>
      <c r="L15" s="8"/>
      <c r="M15" s="8"/>
      <c r="N15" s="8"/>
    </row>
    <row r="16" spans="1:14" x14ac:dyDescent="0.25">
      <c r="A16" s="8"/>
      <c r="B16" s="8"/>
      <c r="C16" s="8"/>
      <c r="D16" s="8"/>
      <c r="E16" s="8"/>
      <c r="F16" s="8"/>
      <c r="G16" s="8"/>
      <c r="H16" s="8"/>
      <c r="I16" s="8"/>
      <c r="J16" s="8"/>
      <c r="K16" s="8"/>
      <c r="L16" s="8"/>
      <c r="M16" s="8"/>
      <c r="N16" s="8"/>
    </row>
    <row r="17" spans="1:14" x14ac:dyDescent="0.25">
      <c r="A17" s="8"/>
      <c r="B17" s="8"/>
      <c r="C17" s="8"/>
      <c r="D17" s="8"/>
      <c r="E17" s="8"/>
      <c r="F17" s="8"/>
      <c r="G17" s="8"/>
      <c r="H17" s="8"/>
      <c r="I17" s="8"/>
      <c r="J17" s="8"/>
      <c r="K17" s="8"/>
      <c r="L17" s="8"/>
      <c r="M17" s="8"/>
      <c r="N17" s="8"/>
    </row>
    <row r="18" spans="1:14" x14ac:dyDescent="0.25">
      <c r="A18" s="8"/>
      <c r="B18" s="8"/>
      <c r="C18" s="8"/>
      <c r="D18" s="8"/>
      <c r="E18" s="8"/>
      <c r="F18" s="8"/>
      <c r="G18" s="8"/>
      <c r="H18" s="8"/>
      <c r="I18" s="8"/>
      <c r="J18" s="8"/>
      <c r="K18" s="8"/>
      <c r="L18" s="8"/>
      <c r="M18" s="8"/>
      <c r="N18" s="8"/>
    </row>
    <row r="19" spans="1:14" x14ac:dyDescent="0.25">
      <c r="A19" s="8"/>
      <c r="B19" s="8"/>
      <c r="C19" s="8"/>
      <c r="D19" s="8"/>
      <c r="E19" s="8"/>
      <c r="F19" s="8"/>
      <c r="G19" s="8"/>
      <c r="H19" s="8"/>
      <c r="I19" s="8"/>
      <c r="J19" s="8"/>
      <c r="K19" s="8"/>
      <c r="L19" s="8"/>
      <c r="M19" s="8"/>
      <c r="N19" s="8"/>
    </row>
    <row r="20" spans="1:14" x14ac:dyDescent="0.25">
      <c r="A20" s="8"/>
      <c r="B20" s="8"/>
      <c r="C20" s="8"/>
      <c r="D20" s="8"/>
      <c r="E20" s="8"/>
      <c r="F20" s="8"/>
      <c r="G20" s="8"/>
      <c r="H20" s="8"/>
      <c r="I20" s="8"/>
      <c r="J20" s="8"/>
      <c r="K20" s="8"/>
      <c r="L20" s="8"/>
      <c r="M20" s="8"/>
      <c r="N20" s="8"/>
    </row>
    <row r="21" spans="1:14" x14ac:dyDescent="0.25">
      <c r="A21" s="8"/>
      <c r="B21" s="8"/>
      <c r="C21" s="8"/>
      <c r="D21" s="8"/>
      <c r="E21" s="8"/>
      <c r="F21" s="8"/>
      <c r="G21" s="8"/>
      <c r="H21" s="8"/>
      <c r="I21" s="8"/>
      <c r="J21" s="8"/>
      <c r="K21" s="8"/>
      <c r="L21" s="8"/>
      <c r="M21" s="8"/>
      <c r="N21" s="8"/>
    </row>
    <row r="22" spans="1:14" x14ac:dyDescent="0.25">
      <c r="A22" s="8"/>
      <c r="B22" s="8"/>
      <c r="C22" s="8"/>
      <c r="D22" s="8"/>
      <c r="E22" s="8"/>
      <c r="F22" s="8"/>
      <c r="G22" s="8"/>
      <c r="H22" s="8"/>
      <c r="I22" s="8"/>
      <c r="J22" s="8"/>
      <c r="K22" s="8"/>
      <c r="L22" s="8"/>
      <c r="M22" s="8"/>
      <c r="N22" s="8"/>
    </row>
    <row r="23" spans="1:14" x14ac:dyDescent="0.25">
      <c r="A23" s="8"/>
      <c r="B23" s="8"/>
      <c r="C23" s="8"/>
      <c r="D23" s="8"/>
      <c r="E23" s="8"/>
      <c r="F23" s="8"/>
      <c r="G23" s="8"/>
      <c r="H23" s="8"/>
      <c r="I23" s="8"/>
      <c r="J23" s="8"/>
      <c r="K23" s="8"/>
      <c r="L23" s="8"/>
      <c r="M23" s="8"/>
      <c r="N23" s="8"/>
    </row>
    <row r="24" spans="1:14" x14ac:dyDescent="0.25">
      <c r="A24" s="8"/>
      <c r="B24" s="8"/>
      <c r="C24" s="8"/>
      <c r="D24" s="8"/>
      <c r="E24" s="8"/>
      <c r="F24" s="8"/>
      <c r="G24" s="8"/>
      <c r="H24" s="8"/>
      <c r="I24" s="8"/>
      <c r="J24" s="8"/>
      <c r="K24" s="8"/>
      <c r="L24" s="8"/>
      <c r="M24" s="8"/>
      <c r="N24" s="8"/>
    </row>
    <row r="25" spans="1:14" x14ac:dyDescent="0.25">
      <c r="A25" s="8"/>
      <c r="B25" s="8"/>
      <c r="C25" s="8"/>
      <c r="D25" s="8"/>
      <c r="E25" s="8"/>
      <c r="F25" s="8"/>
      <c r="G25" s="8"/>
      <c r="H25" s="8"/>
      <c r="I25" s="8"/>
      <c r="J25" s="8"/>
      <c r="K25" s="8"/>
      <c r="L25" s="8"/>
      <c r="M25" s="8"/>
      <c r="N25" s="8"/>
    </row>
    <row r="26" spans="1:14" x14ac:dyDescent="0.25">
      <c r="A26" s="8"/>
      <c r="B26" s="8"/>
      <c r="C26" s="8"/>
      <c r="D26" s="8"/>
      <c r="E26" s="8"/>
      <c r="F26" s="8"/>
      <c r="G26" s="8"/>
      <c r="H26" s="8"/>
      <c r="I26" s="8"/>
      <c r="J26" s="8"/>
      <c r="K26" s="8"/>
      <c r="L26" s="8"/>
      <c r="M26" s="8"/>
      <c r="N26" s="8"/>
    </row>
    <row r="27" spans="1:14" x14ac:dyDescent="0.25">
      <c r="A27" s="8"/>
      <c r="B27" s="8"/>
      <c r="C27" s="8"/>
      <c r="D27" s="8"/>
      <c r="E27" s="8"/>
      <c r="F27" s="8"/>
      <c r="G27" s="8"/>
      <c r="H27" s="8"/>
      <c r="I27" s="8"/>
      <c r="J27" s="8"/>
      <c r="K27" s="8"/>
      <c r="L27" s="8"/>
      <c r="M27" s="8"/>
      <c r="N27" s="8"/>
    </row>
    <row r="28" spans="1:14" x14ac:dyDescent="0.25">
      <c r="A28" s="8"/>
      <c r="B28" s="8"/>
      <c r="C28" s="8"/>
      <c r="D28" s="8"/>
      <c r="E28" s="8"/>
      <c r="F28" s="8"/>
      <c r="G28" s="8"/>
      <c r="H28" s="8"/>
      <c r="I28" s="8"/>
      <c r="J28" s="8"/>
      <c r="K28" s="8"/>
      <c r="L28" s="8"/>
      <c r="M28" s="8"/>
      <c r="N28" s="8"/>
    </row>
    <row r="29" spans="1:14" x14ac:dyDescent="0.25">
      <c r="A29" s="8"/>
      <c r="B29" s="8"/>
      <c r="C29" s="8"/>
      <c r="D29" s="8"/>
      <c r="E29" s="8"/>
      <c r="F29" s="8"/>
      <c r="G29" s="8"/>
      <c r="H29" s="8"/>
      <c r="I29" s="8"/>
      <c r="J29" s="8"/>
      <c r="K29" s="8"/>
      <c r="L29" s="8"/>
      <c r="M29" s="8"/>
      <c r="N29" s="8"/>
    </row>
    <row r="30" spans="1:14" x14ac:dyDescent="0.25">
      <c r="A30" s="8"/>
      <c r="B30" s="8"/>
      <c r="C30" s="8"/>
      <c r="D30" s="8"/>
      <c r="E30" s="8"/>
      <c r="F30" s="8"/>
      <c r="G30" s="8"/>
      <c r="H30" s="8"/>
      <c r="I30" s="8"/>
      <c r="J30" s="8"/>
      <c r="K30" s="8"/>
      <c r="L30" s="8"/>
      <c r="M30" s="8"/>
      <c r="N30" s="8"/>
    </row>
    <row r="31" spans="1:14" x14ac:dyDescent="0.25">
      <c r="A31" s="8"/>
      <c r="B31" s="8"/>
      <c r="C31" s="8"/>
      <c r="D31" s="8"/>
      <c r="E31" s="8"/>
      <c r="F31" s="8"/>
      <c r="G31" s="8"/>
      <c r="H31" s="8"/>
      <c r="I31" s="8"/>
      <c r="J31" s="8"/>
      <c r="K31" s="8"/>
      <c r="L31" s="8"/>
      <c r="M31" s="8"/>
      <c r="N31" s="8"/>
    </row>
    <row r="32" spans="1:14" x14ac:dyDescent="0.25">
      <c r="A32" s="8"/>
      <c r="B32" s="8"/>
      <c r="C32" s="8"/>
      <c r="D32" s="8"/>
      <c r="E32" s="8"/>
      <c r="F32" s="8"/>
      <c r="G32" s="8"/>
      <c r="H32" s="8"/>
      <c r="I32" s="8"/>
      <c r="J32" s="8"/>
      <c r="K32" s="8"/>
      <c r="L32" s="8"/>
      <c r="M32" s="8"/>
      <c r="N32" s="8"/>
    </row>
    <row r="33" spans="1:14" x14ac:dyDescent="0.25">
      <c r="A33" s="8"/>
      <c r="B33" s="8"/>
      <c r="C33" s="8"/>
      <c r="D33" s="8"/>
      <c r="E33" s="8"/>
      <c r="F33" s="8"/>
      <c r="G33" s="8"/>
      <c r="H33" s="8"/>
      <c r="I33" s="8"/>
      <c r="J33" s="8"/>
      <c r="K33" s="8"/>
      <c r="L33" s="8"/>
      <c r="M33" s="8"/>
      <c r="N33" s="8"/>
    </row>
    <row r="34" spans="1:14" x14ac:dyDescent="0.25">
      <c r="A34" s="8"/>
      <c r="B34" s="8"/>
      <c r="C34" s="8"/>
      <c r="D34" s="8"/>
      <c r="E34" s="8"/>
      <c r="F34" s="8"/>
      <c r="G34" s="8"/>
      <c r="H34" s="8"/>
      <c r="I34" s="8"/>
      <c r="J34" s="8"/>
      <c r="K34" s="8"/>
      <c r="L34" s="8"/>
      <c r="M34" s="8"/>
      <c r="N34" s="8"/>
    </row>
    <row r="35" spans="1:14" x14ac:dyDescent="0.25">
      <c r="A35" s="8"/>
      <c r="B35" s="8"/>
      <c r="C35" s="8"/>
      <c r="D35" s="8"/>
      <c r="E35" s="8"/>
      <c r="F35" s="8"/>
      <c r="G35" s="8"/>
      <c r="H35" s="8"/>
      <c r="I35" s="8"/>
      <c r="J35" s="8"/>
      <c r="K35" s="8"/>
      <c r="L35" s="8"/>
      <c r="M35" s="8"/>
      <c r="N35" s="8"/>
    </row>
    <row r="36" spans="1:14" x14ac:dyDescent="0.25">
      <c r="A36" s="8"/>
      <c r="B36" s="8"/>
      <c r="C36" s="8"/>
      <c r="D36" s="8"/>
      <c r="E36" s="8"/>
      <c r="F36" s="8"/>
      <c r="G36" s="8"/>
      <c r="H36" s="8"/>
      <c r="I36" s="8"/>
      <c r="J36" s="8"/>
      <c r="K36" s="8"/>
      <c r="L36" s="8"/>
      <c r="M36" s="8"/>
      <c r="N36" s="8"/>
    </row>
    <row r="37" spans="1:14" x14ac:dyDescent="0.25">
      <c r="A37" s="8"/>
      <c r="B37" s="8"/>
      <c r="C37" s="8"/>
      <c r="D37" s="8"/>
      <c r="E37" s="8"/>
      <c r="F37" s="8"/>
      <c r="G37" s="8"/>
      <c r="H37" s="8"/>
      <c r="I37" s="8"/>
      <c r="J37" s="8"/>
      <c r="K37" s="8"/>
      <c r="L37" s="8"/>
      <c r="M37" s="8"/>
      <c r="N37" s="8"/>
    </row>
    <row r="38" spans="1:14" x14ac:dyDescent="0.25">
      <c r="A38" s="8"/>
      <c r="B38" s="8"/>
      <c r="C38" s="8"/>
      <c r="D38" s="8"/>
      <c r="E38" s="8"/>
      <c r="F38" s="8"/>
      <c r="G38" s="8"/>
      <c r="H38" s="8"/>
      <c r="I38" s="8"/>
      <c r="J38" s="8"/>
      <c r="K38" s="8"/>
      <c r="L38" s="8"/>
      <c r="M38" s="8"/>
      <c r="N38" s="8"/>
    </row>
    <row r="39" spans="1:14" x14ac:dyDescent="0.25">
      <c r="A39" s="8"/>
      <c r="B39" s="8"/>
      <c r="C39" s="8"/>
      <c r="D39" s="8"/>
      <c r="E39" s="8"/>
      <c r="F39" s="8"/>
      <c r="G39" s="8"/>
      <c r="H39" s="8"/>
      <c r="I39" s="8"/>
      <c r="J39" s="8"/>
      <c r="K39" s="8"/>
      <c r="L39" s="8"/>
      <c r="M39" s="8"/>
      <c r="N39" s="8"/>
    </row>
    <row r="40" spans="1:14" x14ac:dyDescent="0.25">
      <c r="A40" s="8"/>
      <c r="B40" s="8"/>
      <c r="C40" s="8"/>
      <c r="D40" s="8"/>
      <c r="E40" s="8"/>
      <c r="F40" s="8"/>
      <c r="G40" s="8"/>
      <c r="H40" s="8"/>
      <c r="I40" s="8"/>
      <c r="J40" s="8"/>
      <c r="K40" s="8"/>
      <c r="L40" s="8"/>
      <c r="M40" s="8"/>
      <c r="N40" s="8"/>
    </row>
    <row r="41" spans="1:14" x14ac:dyDescent="0.25">
      <c r="A41" s="8"/>
      <c r="B41" s="8"/>
      <c r="C41" s="8"/>
      <c r="D41" s="8"/>
      <c r="E41" s="8"/>
      <c r="F41" s="8"/>
      <c r="G41" s="8"/>
      <c r="H41" s="8"/>
      <c r="I41" s="8"/>
      <c r="J41" s="8"/>
      <c r="K41" s="8"/>
      <c r="L41" s="8"/>
      <c r="M41" s="8"/>
      <c r="N41" s="8"/>
    </row>
    <row r="42" spans="1:14" x14ac:dyDescent="0.25">
      <c r="A42" s="8"/>
      <c r="B42" s="8"/>
      <c r="C42" s="8"/>
      <c r="D42" s="8"/>
      <c r="E42" s="8"/>
      <c r="F42" s="8"/>
      <c r="G42" s="8"/>
      <c r="H42" s="8"/>
      <c r="I42" s="8"/>
      <c r="J42" s="8"/>
      <c r="K42" s="8"/>
      <c r="L42" s="8"/>
      <c r="M42" s="8"/>
      <c r="N42" s="8"/>
    </row>
    <row r="43" spans="1:14" x14ac:dyDescent="0.25">
      <c r="A43" s="8"/>
      <c r="B43" s="8"/>
      <c r="C43" s="8"/>
      <c r="D43" s="8"/>
      <c r="E43" s="8"/>
      <c r="F43" s="8"/>
      <c r="G43" s="8"/>
      <c r="H43" s="8"/>
      <c r="I43" s="8"/>
      <c r="J43" s="8"/>
      <c r="K43" s="8"/>
      <c r="L43" s="8"/>
      <c r="M43" s="8"/>
      <c r="N43" s="8"/>
    </row>
    <row r="44" spans="1:14" x14ac:dyDescent="0.25">
      <c r="A44" s="8"/>
      <c r="B44" s="8"/>
      <c r="C44" s="8"/>
      <c r="D44" s="8"/>
      <c r="E44" s="8"/>
      <c r="F44" s="8"/>
      <c r="G44" s="8"/>
      <c r="H44" s="8"/>
      <c r="I44" s="8"/>
      <c r="J44" s="8"/>
      <c r="K44" s="8"/>
      <c r="L44" s="8"/>
      <c r="M44" s="8"/>
      <c r="N44" s="8"/>
    </row>
    <row r="45" spans="1:14" x14ac:dyDescent="0.25">
      <c r="A45" s="8"/>
      <c r="B45" s="8"/>
      <c r="C45" s="8"/>
      <c r="D45" s="8"/>
      <c r="E45" s="8"/>
      <c r="F45" s="8"/>
      <c r="G45" s="8"/>
      <c r="H45" s="8"/>
      <c r="I45" s="8"/>
      <c r="J45" s="8"/>
      <c r="K45" s="8"/>
      <c r="L45" s="8"/>
      <c r="M45" s="8"/>
      <c r="N45" s="8"/>
    </row>
    <row r="46" spans="1:14" x14ac:dyDescent="0.25">
      <c r="A46" s="8"/>
      <c r="B46" s="8"/>
      <c r="C46" s="8"/>
      <c r="D46" s="8"/>
      <c r="E46" s="8"/>
      <c r="F46" s="8"/>
      <c r="G46" s="8"/>
      <c r="H46" s="8"/>
      <c r="I46" s="8"/>
      <c r="J46" s="8"/>
      <c r="K46" s="8"/>
      <c r="L46" s="8"/>
      <c r="M46" s="8"/>
      <c r="N46" s="8"/>
    </row>
    <row r="47" spans="1:14" x14ac:dyDescent="0.25">
      <c r="A47" s="8"/>
      <c r="B47" s="8"/>
      <c r="C47" s="8"/>
      <c r="D47" s="8"/>
      <c r="E47" s="8"/>
      <c r="F47" s="8"/>
      <c r="G47" s="8"/>
      <c r="H47" s="8"/>
      <c r="I47" s="8"/>
      <c r="J47" s="8"/>
      <c r="K47" s="8"/>
      <c r="L47" s="8"/>
      <c r="M47" s="8"/>
      <c r="N47" s="8"/>
    </row>
    <row r="48" spans="1:14" x14ac:dyDescent="0.25">
      <c r="A48" s="8"/>
      <c r="B48" s="8"/>
      <c r="C48" s="8"/>
      <c r="D48" s="8"/>
      <c r="E48" s="8"/>
      <c r="F48" s="8"/>
      <c r="G48" s="8"/>
      <c r="H48" s="8"/>
      <c r="I48" s="8"/>
      <c r="J48" s="8"/>
      <c r="K48" s="8"/>
      <c r="L48" s="8"/>
      <c r="M48" s="8"/>
      <c r="N48" s="8"/>
    </row>
    <row r="49" spans="1:14" x14ac:dyDescent="0.25">
      <c r="A49" s="8"/>
      <c r="B49" s="8"/>
      <c r="C49" s="8"/>
      <c r="D49" s="8"/>
      <c r="E49" s="8"/>
      <c r="F49" s="8"/>
      <c r="G49" s="8"/>
      <c r="H49" s="8"/>
      <c r="I49" s="8"/>
      <c r="J49" s="8"/>
      <c r="K49" s="8"/>
      <c r="L49" s="8"/>
      <c r="M49" s="8"/>
      <c r="N49" s="8"/>
    </row>
    <row r="50" spans="1:14" x14ac:dyDescent="0.25">
      <c r="A50" s="8"/>
      <c r="B50" s="8"/>
      <c r="C50" s="8"/>
      <c r="D50" s="8"/>
      <c r="E50" s="8"/>
      <c r="F50" s="8"/>
      <c r="G50" s="8"/>
      <c r="H50" s="8"/>
      <c r="I50" s="8"/>
      <c r="J50" s="8"/>
      <c r="K50" s="8"/>
      <c r="L50" s="8"/>
      <c r="M50" s="8"/>
      <c r="N50" s="8"/>
    </row>
    <row r="51" spans="1:14" x14ac:dyDescent="0.25">
      <c r="A51" s="8"/>
      <c r="B51" s="8"/>
      <c r="C51" s="8"/>
      <c r="D51" s="8"/>
      <c r="E51" s="8"/>
      <c r="F51" s="8"/>
      <c r="G51" s="8"/>
      <c r="H51" s="8"/>
      <c r="I51" s="8"/>
      <c r="J51" s="8"/>
      <c r="K51" s="8"/>
      <c r="L51" s="8"/>
      <c r="M51" s="8"/>
      <c r="N51" s="8"/>
    </row>
    <row r="52" spans="1:14" x14ac:dyDescent="0.25">
      <c r="A52" s="8"/>
      <c r="B52" s="8"/>
      <c r="C52" s="8"/>
      <c r="D52" s="8"/>
      <c r="E52" s="8"/>
      <c r="F52" s="8"/>
      <c r="G52" s="8"/>
      <c r="H52" s="8"/>
      <c r="I52" s="8"/>
      <c r="J52" s="8"/>
      <c r="K52" s="8"/>
      <c r="L52" s="8"/>
      <c r="M52" s="8"/>
      <c r="N52" s="8"/>
    </row>
    <row r="53" spans="1:14" x14ac:dyDescent="0.25">
      <c r="A53" s="8"/>
      <c r="B53" s="8"/>
      <c r="C53" s="8"/>
      <c r="D53" s="8"/>
      <c r="E53" s="8"/>
      <c r="F53" s="8"/>
      <c r="G53" s="8"/>
      <c r="H53" s="8"/>
      <c r="I53" s="8"/>
      <c r="J53" s="8"/>
      <c r="K53" s="8"/>
      <c r="L53" s="8"/>
      <c r="M53" s="8"/>
      <c r="N53" s="8"/>
    </row>
    <row r="54" spans="1:14" x14ac:dyDescent="0.25">
      <c r="A54" s="8"/>
      <c r="B54" s="8"/>
      <c r="C54" s="8"/>
      <c r="D54" s="8"/>
      <c r="E54" s="8"/>
      <c r="F54" s="8"/>
      <c r="G54" s="8"/>
      <c r="H54" s="8"/>
      <c r="I54" s="8"/>
      <c r="J54" s="8"/>
      <c r="K54" s="8"/>
      <c r="L54" s="8"/>
      <c r="M54" s="8"/>
      <c r="N54" s="8"/>
    </row>
    <row r="55" spans="1:14" x14ac:dyDescent="0.25">
      <c r="A55" s="8"/>
      <c r="B55" s="8"/>
      <c r="C55" s="8"/>
      <c r="D55" s="8"/>
      <c r="E55" s="8"/>
      <c r="F55" s="8"/>
      <c r="G55" s="8"/>
      <c r="H55" s="8"/>
      <c r="I55" s="8"/>
      <c r="J55" s="8"/>
      <c r="K55" s="8"/>
      <c r="L55" s="8"/>
      <c r="M55" s="8"/>
      <c r="N55" s="8"/>
    </row>
    <row r="56" spans="1:14" x14ac:dyDescent="0.25">
      <c r="A56" s="8"/>
      <c r="B56" s="8"/>
      <c r="C56" s="8"/>
      <c r="D56" s="8"/>
      <c r="E56" s="8"/>
      <c r="F56" s="8"/>
      <c r="G56" s="8"/>
      <c r="H56" s="8"/>
      <c r="I56" s="8"/>
      <c r="J56" s="8"/>
      <c r="K56" s="8"/>
      <c r="L56" s="8"/>
      <c r="M56" s="8"/>
      <c r="N56" s="8"/>
    </row>
    <row r="57" spans="1:14" x14ac:dyDescent="0.25">
      <c r="A57" s="8"/>
      <c r="B57" s="8"/>
      <c r="C57" s="8"/>
      <c r="D57" s="8"/>
      <c r="E57" s="8"/>
      <c r="F57" s="8"/>
      <c r="G57" s="8"/>
      <c r="H57" s="8"/>
      <c r="I57" s="8"/>
      <c r="J57" s="8"/>
      <c r="K57" s="8"/>
      <c r="L57" s="8"/>
      <c r="M57" s="8"/>
      <c r="N57" s="8"/>
    </row>
    <row r="58" spans="1:14" x14ac:dyDescent="0.25">
      <c r="A58" s="8"/>
      <c r="B58" s="8"/>
      <c r="C58" s="8"/>
      <c r="D58" s="8"/>
      <c r="E58" s="8"/>
      <c r="F58" s="8"/>
      <c r="G58" s="8"/>
      <c r="H58" s="8"/>
      <c r="I58" s="8"/>
      <c r="J58" s="8"/>
      <c r="K58" s="8"/>
      <c r="L58" s="8"/>
      <c r="M58" s="8"/>
      <c r="N58" s="8"/>
    </row>
    <row r="59" spans="1:14" x14ac:dyDescent="0.25">
      <c r="A59" s="8"/>
      <c r="B59" s="8"/>
      <c r="C59" s="8"/>
      <c r="D59" s="8"/>
      <c r="E59" s="8"/>
      <c r="F59" s="8"/>
      <c r="G59" s="8"/>
      <c r="H59" s="8"/>
      <c r="I59" s="8"/>
      <c r="J59" s="8"/>
      <c r="K59" s="8"/>
      <c r="L59" s="8"/>
      <c r="M59" s="8"/>
      <c r="N59" s="8"/>
    </row>
    <row r="60" spans="1:14" x14ac:dyDescent="0.25">
      <c r="A60" s="8"/>
      <c r="B60" s="8"/>
      <c r="C60" s="8"/>
      <c r="D60" s="8"/>
      <c r="E60" s="8"/>
      <c r="F60" s="8"/>
      <c r="G60" s="8"/>
      <c r="H60" s="8"/>
      <c r="I60" s="8"/>
      <c r="J60" s="8"/>
      <c r="K60" s="8"/>
      <c r="L60" s="8"/>
      <c r="M60" s="8"/>
      <c r="N60" s="8"/>
    </row>
    <row r="61" spans="1:14" x14ac:dyDescent="0.25">
      <c r="A61" s="8"/>
      <c r="B61" s="8"/>
      <c r="C61" s="8"/>
      <c r="D61" s="8"/>
      <c r="E61" s="8"/>
      <c r="F61" s="8"/>
      <c r="G61" s="8"/>
      <c r="H61" s="8"/>
      <c r="I61" s="8"/>
      <c r="J61" s="8"/>
      <c r="K61" s="8"/>
      <c r="L61" s="8"/>
      <c r="M61" s="8"/>
      <c r="N61" s="8"/>
    </row>
    <row r="62" spans="1:14" x14ac:dyDescent="0.25">
      <c r="A62" s="8"/>
      <c r="B62" s="8"/>
      <c r="C62" s="8"/>
      <c r="D62" s="8"/>
      <c r="E62" s="8"/>
      <c r="F62" s="8"/>
      <c r="G62" s="8"/>
      <c r="H62" s="8"/>
      <c r="I62" s="8"/>
      <c r="J62" s="8"/>
      <c r="K62" s="8"/>
      <c r="L62" s="8"/>
      <c r="M62" s="8"/>
      <c r="N62" s="8"/>
    </row>
    <row r="63" spans="1:14" x14ac:dyDescent="0.25">
      <c r="A63" s="8"/>
      <c r="B63" s="8"/>
      <c r="C63" s="8"/>
      <c r="D63" s="8"/>
      <c r="E63" s="8"/>
      <c r="F63" s="8"/>
      <c r="G63" s="8"/>
      <c r="H63" s="8"/>
      <c r="I63" s="8"/>
      <c r="J63" s="8"/>
      <c r="K63" s="8"/>
      <c r="L63" s="8"/>
      <c r="M63" s="8"/>
      <c r="N63" s="8"/>
    </row>
    <row r="64" spans="1:14" x14ac:dyDescent="0.25">
      <c r="A64" s="8"/>
      <c r="B64" s="8"/>
      <c r="C64" s="8"/>
      <c r="D64" s="8"/>
      <c r="E64" s="8"/>
      <c r="F64" s="8"/>
      <c r="G64" s="8"/>
      <c r="H64" s="8"/>
      <c r="I64" s="8"/>
      <c r="J64" s="8"/>
      <c r="K64" s="8"/>
      <c r="L64" s="8"/>
      <c r="M64" s="8"/>
      <c r="N64" s="8"/>
    </row>
    <row r="65" spans="1:14" x14ac:dyDescent="0.25">
      <c r="A65" s="8"/>
      <c r="B65" s="8"/>
      <c r="C65" s="8"/>
      <c r="D65" s="8"/>
      <c r="E65" s="8"/>
      <c r="F65" s="8"/>
      <c r="G65" s="8"/>
      <c r="H65" s="8"/>
      <c r="I65" s="8"/>
      <c r="J65" s="8"/>
      <c r="K65" s="8"/>
      <c r="L65" s="8"/>
      <c r="M65" s="8"/>
      <c r="N65" s="8"/>
    </row>
    <row r="66" spans="1:14" x14ac:dyDescent="0.25">
      <c r="A66" s="8"/>
      <c r="B66" s="8"/>
      <c r="C66" s="8"/>
      <c r="D66" s="8"/>
      <c r="E66" s="8"/>
      <c r="F66" s="8"/>
      <c r="G66" s="8"/>
      <c r="H66" s="8"/>
      <c r="I66" s="8"/>
      <c r="J66" s="8"/>
      <c r="K66" s="8"/>
      <c r="L66" s="8"/>
      <c r="M66" s="8"/>
      <c r="N66" s="8"/>
    </row>
    <row r="67" spans="1:14" x14ac:dyDescent="0.25">
      <c r="A67" s="8"/>
      <c r="B67" s="8"/>
      <c r="C67" s="8"/>
      <c r="D67" s="8"/>
      <c r="E67" s="8"/>
      <c r="F67" s="8"/>
      <c r="G67" s="8"/>
      <c r="H67" s="8"/>
      <c r="I67" s="8"/>
      <c r="J67" s="8"/>
      <c r="K67" s="8"/>
      <c r="L67" s="8"/>
      <c r="M67" s="8"/>
      <c r="N67" s="8"/>
    </row>
    <row r="68" spans="1:14" x14ac:dyDescent="0.25">
      <c r="A68" s="8"/>
      <c r="B68" s="8"/>
      <c r="C68" s="8"/>
      <c r="D68" s="8"/>
      <c r="E68" s="8"/>
      <c r="F68" s="8"/>
      <c r="G68" s="8"/>
      <c r="H68" s="8"/>
      <c r="I68" s="8"/>
      <c r="J68" s="8"/>
      <c r="K68" s="8"/>
      <c r="L68" s="8"/>
      <c r="M68" s="8"/>
      <c r="N68" s="8"/>
    </row>
    <row r="69" spans="1:14" x14ac:dyDescent="0.25">
      <c r="A69" s="8"/>
      <c r="B69" s="8"/>
      <c r="C69" s="8"/>
      <c r="D69" s="8"/>
      <c r="E69" s="8"/>
      <c r="F69" s="8"/>
      <c r="G69" s="8"/>
      <c r="H69" s="8"/>
      <c r="I69" s="8"/>
      <c r="J69" s="8"/>
      <c r="K69" s="8"/>
      <c r="L69" s="8"/>
      <c r="M69" s="8"/>
      <c r="N69" s="8"/>
    </row>
    <row r="70" spans="1:14" x14ac:dyDescent="0.25">
      <c r="A70" s="8"/>
      <c r="B70" s="8"/>
      <c r="C70" s="8"/>
      <c r="D70" s="8"/>
      <c r="E70" s="8"/>
      <c r="F70" s="8"/>
      <c r="G70" s="8"/>
      <c r="H70" s="8"/>
      <c r="I70" s="8"/>
      <c r="J70" s="8"/>
      <c r="K70" s="8"/>
      <c r="L70" s="8"/>
      <c r="M70" s="8"/>
      <c r="N70" s="8"/>
    </row>
    <row r="71" spans="1:14" x14ac:dyDescent="0.25">
      <c r="A71" s="8"/>
      <c r="B71" s="8"/>
      <c r="C71" s="8"/>
      <c r="D71" s="8"/>
      <c r="E71" s="8"/>
      <c r="F71" s="8"/>
      <c r="G71" s="8"/>
      <c r="H71" s="8"/>
      <c r="I71" s="8"/>
      <c r="J71" s="8"/>
      <c r="K71" s="8"/>
      <c r="L71" s="8"/>
      <c r="M71" s="8"/>
      <c r="N71" s="8"/>
    </row>
    <row r="72" spans="1:14" x14ac:dyDescent="0.25">
      <c r="A72" s="8"/>
      <c r="B72" s="8"/>
      <c r="C72" s="8"/>
      <c r="D72" s="8"/>
      <c r="E72" s="8"/>
      <c r="F72" s="8"/>
      <c r="G72" s="8"/>
      <c r="H72" s="8"/>
      <c r="I72" s="8"/>
      <c r="J72" s="8"/>
      <c r="K72" s="8"/>
      <c r="L72" s="8"/>
      <c r="M72" s="8"/>
      <c r="N72" s="8"/>
    </row>
    <row r="73" spans="1:14" x14ac:dyDescent="0.25">
      <c r="A73" s="8"/>
      <c r="B73" s="8"/>
      <c r="C73" s="8"/>
      <c r="D73" s="8"/>
      <c r="E73" s="8"/>
      <c r="F73" s="8"/>
      <c r="G73" s="8"/>
      <c r="H73" s="8"/>
      <c r="I73" s="8"/>
      <c r="J73" s="8"/>
      <c r="K73" s="8"/>
      <c r="L73" s="8"/>
      <c r="M73" s="8"/>
      <c r="N73" s="8"/>
    </row>
    <row r="74" spans="1:14" x14ac:dyDescent="0.25">
      <c r="A74" s="8"/>
      <c r="B74" s="8"/>
      <c r="C74" s="8"/>
      <c r="D74" s="8"/>
      <c r="E74" s="8"/>
      <c r="F74" s="8"/>
      <c r="G74" s="8"/>
      <c r="H74" s="8"/>
      <c r="I74" s="8"/>
      <c r="J74" s="8"/>
      <c r="K74" s="8"/>
      <c r="L74" s="8"/>
      <c r="M74" s="8"/>
      <c r="N74" s="8"/>
    </row>
    <row r="75" spans="1:14" x14ac:dyDescent="0.25">
      <c r="A75" s="8"/>
      <c r="B75" s="8"/>
      <c r="C75" s="8"/>
      <c r="D75" s="8"/>
      <c r="E75" s="8"/>
      <c r="F75" s="8"/>
      <c r="G75" s="8"/>
      <c r="H75" s="8"/>
      <c r="I75" s="8"/>
      <c r="J75" s="8"/>
      <c r="K75" s="8"/>
      <c r="L75" s="8"/>
      <c r="M75" s="8"/>
      <c r="N75" s="8"/>
    </row>
  </sheetData>
  <mergeCells count="1">
    <mergeCell ref="B1:N1"/>
  </mergeCells>
  <pageMargins left="1" right="1" top="0.75" bottom="0.75" header="0.3" footer="0.3"/>
  <pageSetup scale="67" orientation="portrait" r:id="rId1"/>
  <headerFooter>
    <oddFooter>&amp;LERCOT PUBLIC&amp;C&amp;P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vt:lpstr>
      <vt:lpstr>Scenarios</vt:lpstr>
      <vt:lpstr>Extreme Scenarios</vt:lpstr>
      <vt:lpstr>Fall Capacities</vt:lpstr>
      <vt:lpstr>Background</vt:lpstr>
      <vt:lpstr>Background!Print_Area</vt:lpstr>
      <vt:lpstr>'Extreme Scenarios'!Print_Area</vt:lpstr>
      <vt:lpstr>Scenarios!Print_Area</vt:lpstr>
      <vt:lpstr>Summary!Print_Area</vt:lpstr>
      <vt:lpstr>'Fall Capacities'!Print_Titles</vt:lpstr>
    </vt:vector>
  </TitlesOfParts>
  <Company>The Energy Reliability Council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2021-09-02T20:36:21Z</cp:lastPrinted>
  <dcterms:created xsi:type="dcterms:W3CDTF">2011-11-21T18:45:32Z</dcterms:created>
  <dcterms:modified xsi:type="dcterms:W3CDTF">2021-09-02T22:46:12Z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y fmtid="{D5CDD505-2E9C-101B-9397-08002B2CF9AE}" pid="3" name="{A44787D4-0540-4523-9961-78E4036D8C6D}">
    <vt:lpwstr>{CB898A11-C313-4B40-A375-F689110EDB97}</vt:lpwstr>
  </property>
</Properties>
</file>