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'Vote'!$E$44:$I$46</definedName>
    <definedName name="clearIOUVote">'Vote'!$G$44:$I$46</definedName>
    <definedName name="clearMarketers">'Vote'!$E$34:$I$36</definedName>
    <definedName name="clearMarketersVote">'Vote'!$G$34:$I$36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'Vote'!$F$47</definedName>
    <definedName name="countIOUAbstain">'Vote'!$I$47</definedName>
    <definedName name="countMarketers">'Vote'!$F$37</definedName>
    <definedName name="countMarketersAbstain">'Vote'!$I$37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'Vote'!$G$43:$I$47</definedName>
    <definedName name="Marketers">'Vote'!$G$33:$I$37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<sst xmlns="http://schemas.openxmlformats.org/spreadsheetml/2006/main" count="121" uniqueCount="85">
  <si>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</si>
  <si>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</si>
  <si>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</si>
  <si>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</si>
  <si>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</si>
  <si>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</si>
  <si>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</si>
  <si>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</si>
  <si>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</si>
  <si>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</si>
  <si>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</si>
  <si>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</si>
  <si>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</si>
  <si>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</si>
  <si>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</si>
  <si>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</si>
  <si>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</si>
  <si>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</si>
  <si>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</si>
  <si>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</si>
  <si>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</si>
  <si>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</si>
  <si>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</si>
  <si>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</si>
  <si>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</si>
  <si>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</si>
  <si>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</si>
  <si>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</si>
  <si>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</si>
  <si>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</si>
  <si>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</si>
  <si>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</si>
  <si>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</si>
  <si>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</si>
  <si>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</si>
  <si>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</si>
  <si>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</si>
  <si>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</si>
  <si>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</si>
  <si>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</si>
  <si>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</si>
  <si>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</si>
  <si>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</si>
  <si>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</si>
  <si>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</si>
  <si>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</si>
  <si>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</si>
  <si>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</si>
  <si>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</si>
  <si>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</si>
  <si>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</si>
  <si>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</si>
  <si>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</si>
  <si>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</si>
  <si>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</si>
  <si>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</si>
  <si>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</si>
  <si>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</si>
  <si>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</si>
  <si>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</si>
  <si>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</si>
  <si>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</si>
  <si>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20210812</t>
  </si>
  <si>
    <t>Nucor</t>
  </si>
  <si>
    <t>Mark Smith</t>
  </si>
  <si>
    <t>Brazos Electric Power Cooperative</t>
  </si>
  <si>
    <t>Shari Heino</t>
  </si>
  <si>
    <t>Christian Powell</t>
  </si>
  <si>
    <t>Pedernales Electric Cooperative</t>
  </si>
  <si>
    <t>Exelon</t>
  </si>
  <si>
    <t>Lori Simpson</t>
  </si>
  <si>
    <t>Bob Wittmeyer</t>
  </si>
  <si>
    <t>Jupiter Power</t>
  </si>
  <si>
    <t>Marty Downey</t>
  </si>
  <si>
    <t>Enel Green Power NA</t>
  </si>
  <si>
    <t>Calpine</t>
  </si>
  <si>
    <t>Bryan Sams</t>
  </si>
  <si>
    <t>Austin Energy</t>
  </si>
  <si>
    <t>Murali Sithuraj</t>
  </si>
  <si>
    <t>Blake Gross (Richard Ross)</t>
  </si>
  <si>
    <t>PRS Motion:  To grant NPRR1087 Urgent status; and to table NPRR1087</t>
  </si>
  <si>
    <t>Need &gt;50% to Pass</t>
  </si>
  <si>
    <t>Ann Coultas</t>
  </si>
  <si>
    <t>Motion Carries</t>
  </si>
  <si>
    <t>Broad Reach Power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</si>
</sst>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10" activePane="bottomLeft" state="frozen"/>
      <selection pane="topLeft" activeCell="A1" sqref="A1"/>
      <selection pane="bottomLeft" activeCell="E5" sqref="E4:E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6" t="s">
        <v>21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6</v>
      </c>
      <c r="H5" s="59">
        <f>IF((G56+H56)=0,"",H56)</f>
        <v>1</v>
      </c>
      <c r="I5" s="60">
        <f>I56</f>
        <v>1</v>
      </c>
    </row>
    <row r="6" spans="2:9" ht="22.5" customHeight="1">
      <c r="B6" s="6" t="s">
        <v>56</v>
      </c>
      <c r="C6" s="14"/>
      <c r="D6" s="15"/>
      <c r="E6" s="16"/>
      <c r="F6" s="62" t="s">
        <v>81</v>
      </c>
      <c r="G6" s="61">
        <f>G57</f>
        <v>0.8571428571428571</v>
      </c>
      <c r="H6" s="61">
        <f>H57</f>
        <v>0.14285714285714285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/>
      <c r="G12" s="51"/>
      <c r="H12" s="33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67</v>
      </c>
      <c r="F19" s="25"/>
      <c r="G19" s="50"/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0.3333333333333333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3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43</v>
      </c>
      <c r="C24" s="32"/>
      <c r="D24" s="32"/>
      <c r="E24" s="52" t="s">
        <v>50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69</v>
      </c>
      <c r="C25" s="32"/>
      <c r="D25" s="32"/>
      <c r="E25" s="52" t="s">
        <v>70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84</v>
      </c>
      <c r="C26" s="32"/>
      <c r="D26" s="32"/>
      <c r="E26" s="52" t="s">
        <v>71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74</v>
      </c>
      <c r="C28" s="32"/>
      <c r="D28" s="32"/>
      <c r="E28" s="52" t="s">
        <v>82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75</v>
      </c>
      <c r="C29" s="32"/>
      <c r="D29" s="32"/>
      <c r="E29" s="52" t="s">
        <v>76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54</v>
      </c>
      <c r="C30" s="32"/>
      <c r="D30" s="32"/>
      <c r="E30" s="52" t="s">
        <v>53</v>
      </c>
      <c r="F30" s="25" t="s">
        <v>14</v>
      </c>
      <c r="G30" s="51">
        <v>0.14285714285714285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7</v>
      </c>
      <c r="G32" s="29">
        <f>SUM(G23:G31)</f>
        <v>0.9999999999999998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/>
      <c r="H34" s="51"/>
      <c r="I34" s="20" t="s">
        <v>20</v>
      </c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/>
      <c r="H35" s="51">
        <v>1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0</v>
      </c>
      <c r="H37" s="30">
        <f>SUM(H33:H36)</f>
        <v>1</v>
      </c>
      <c r="I37" s="28">
        <f>COUNTA(I33:I36)</f>
        <v>1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59</v>
      </c>
      <c r="C40" s="32"/>
      <c r="D40" s="32"/>
      <c r="E40" s="52" t="s">
        <v>60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44</v>
      </c>
      <c r="C44" s="32"/>
      <c r="D44" s="32"/>
      <c r="E44" s="52" t="s">
        <v>45</v>
      </c>
      <c r="F44" s="25" t="s">
        <v>14</v>
      </c>
      <c r="G44" s="51">
        <v>0.5</v>
      </c>
      <c r="H44" s="51"/>
      <c r="I44" s="20"/>
    </row>
    <row r="45" spans="2:9" ht="11.25">
      <c r="B45" s="32" t="s">
        <v>47</v>
      </c>
      <c r="C45" s="32"/>
      <c r="D45" s="32"/>
      <c r="E45" s="52" t="s">
        <v>79</v>
      </c>
      <c r="F45" s="25" t="s">
        <v>14</v>
      </c>
      <c r="G45" s="51">
        <v>0.5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COUNTA(F43:F46)</f>
        <v>2</v>
      </c>
      <c r="G47" s="29">
        <f>SUM(G43:G46)</f>
        <v>1</v>
      </c>
      <c r="H47" s="30">
        <f>SUM(H43:H46)</f>
        <v>0</v>
      </c>
      <c r="I47" s="28">
        <f>COUNTA(I43:I46)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55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F15+F22+F53+F47+F32+F42+F37</f>
        <v>21</v>
      </c>
      <c r="G56" s="43">
        <f>G15+G22+G53+G47+G32+G42+G37</f>
        <v>6</v>
      </c>
      <c r="H56" s="43">
        <f>H15+H22+H53+H47+H32+H42+H37</f>
        <v>1</v>
      </c>
      <c r="I56" s="28">
        <f>I15+I22+I53+I47+I32+I42+I37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0.8571428571428571</v>
      </c>
      <c r="H57" s="45">
        <f>IF((G56+H56)=0,"",H56/(G56+H56))</f>
        <v>0.14285714285714285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3:I43 F33:I33 F31:I31 F21:I21 F23:I23 F38:I38 F36:I36 F46:I46 I48 I10 F14:I14 F16:I16">
      <formula1>#REF!</formula1>
    </dataValidation>
    <dataValidation type="list" showInputMessage="1" showErrorMessage="1" sqref="F34:F35 F44:F45 F39:F41 F24:F30 F17:F20 F49:F51">
      <formula1>$B$74:$B$75</formula1>
    </dataValidation>
    <dataValidation type="list" showInputMessage="1" showErrorMessage="1" sqref="I34:I35 I44:I45 I39:I41 I11:I13 I24:I30 I17:I20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2021-08-26T15:48:59Z</dcterms:modified>
  <cp:category/>
  <cp:version/>
  <cp:contentType/>
  <cp:contentStatus/>
</cp:coreProperties>
</file>