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P:\2020 RTP\Report\TSP Review\"/>
    </mc:Choice>
  </mc:AlternateContent>
  <bookViews>
    <workbookView xWindow="3960" yWindow="0" windowWidth="19200" windowHeight="12180" tabRatio="844" firstSheet="7" activeTab="14"/>
  </bookViews>
  <sheets>
    <sheet name="Index" sheetId="1" r:id="rId1"/>
    <sheet name="Start Cases" sheetId="25" r:id="rId2"/>
    <sheet name="Temp. for Dynamic Ratings" sheetId="16" r:id="rId3"/>
    <sheet name="RPG Projects Backed out" sheetId="21" r:id="rId4"/>
    <sheet name="Recently approved RPG project" sheetId="22" r:id="rId5"/>
    <sheet name="Model updates &amp; corrections" sheetId="5" r:id="rId6"/>
    <sheet name="Transmission &amp; Gen Outages" sheetId="6" r:id="rId7"/>
    <sheet name="Gen add, ret. and mothball" sheetId="23" r:id="rId8"/>
    <sheet name="Renewable Generation Dispatch" sheetId="24" r:id="rId9"/>
    <sheet name="Switchable Generation" sheetId="9" r:id="rId10"/>
    <sheet name="DC Tie modeling &amp; dispatch" sheetId="10" r:id="rId11"/>
    <sheet name="Reserve Requirement" sheetId="11" r:id="rId12"/>
    <sheet name="Fuel Price Assumptions" sheetId="12" r:id="rId13"/>
    <sheet name="Reliability Case-Load Forecast" sheetId="14" r:id="rId14"/>
    <sheet name="Sensitivity Analysis" sheetId="19" r:id="rId15"/>
  </sheets>
  <definedNames>
    <definedName name="_xlnm._FilterDatabase" localSheetId="7" hidden="1">'Gen add, ret. and mothball'!$A$8:$O$8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C19" i="1"/>
  <c r="D17" i="1"/>
  <c r="C17" i="1"/>
  <c r="D15" i="1"/>
  <c r="C15" i="1"/>
  <c r="D14" i="1"/>
  <c r="C14" i="1"/>
  <c r="D13" i="1"/>
  <c r="C13" i="1" l="1"/>
  <c r="D12" i="1"/>
  <c r="C12" i="1"/>
  <c r="D11" i="1"/>
  <c r="C11" i="1"/>
  <c r="D10" i="1"/>
  <c r="C10" i="1"/>
  <c r="D8" i="1"/>
  <c r="C8" i="1"/>
  <c r="D7" i="1"/>
  <c r="C7" i="1"/>
  <c r="D6" i="1"/>
  <c r="C6" i="1"/>
  <c r="D5" i="1"/>
  <c r="C5" i="1"/>
  <c r="C4" i="1"/>
  <c r="D4" i="1"/>
  <c r="D3" i="1"/>
  <c r="C3" i="1"/>
  <c r="H13" i="9" l="1"/>
  <c r="N7" i="12" l="1"/>
  <c r="P13" i="9"/>
  <c r="O13" i="9"/>
  <c r="N13" i="9"/>
  <c r="M13" i="9"/>
  <c r="L13" i="9"/>
  <c r="K13" i="9"/>
  <c r="J13" i="9"/>
  <c r="I13" i="9"/>
  <c r="G13" i="9"/>
  <c r="A8" i="12"/>
  <c r="A9" i="12"/>
  <c r="A10" i="12"/>
  <c r="A11" i="12"/>
  <c r="A12" i="12"/>
  <c r="N13" i="12"/>
  <c r="N12" i="12"/>
  <c r="N11" i="12"/>
  <c r="N10" i="12"/>
  <c r="N9" i="12"/>
  <c r="N8" i="12"/>
  <c r="A13" i="12"/>
</calcChain>
</file>

<file path=xl/sharedStrings.xml><?xml version="1.0" encoding="utf-8"?>
<sst xmlns="http://schemas.openxmlformats.org/spreadsheetml/2006/main" count="1889" uniqueCount="664">
  <si>
    <t>Transmission Topology</t>
  </si>
  <si>
    <t>3.1.1</t>
  </si>
  <si>
    <t>Start Cases</t>
  </si>
  <si>
    <t>3.1.2</t>
  </si>
  <si>
    <t>RPG Projects Backed out for lack of approval</t>
  </si>
  <si>
    <t>Model updates/corrections</t>
  </si>
  <si>
    <t>3.1.3</t>
  </si>
  <si>
    <t>Transmission &amp; Generation Outages</t>
  </si>
  <si>
    <t>Generation</t>
  </si>
  <si>
    <t>3.2.1</t>
  </si>
  <si>
    <t>3.2.2</t>
  </si>
  <si>
    <t>3.2.3</t>
  </si>
  <si>
    <t>3.2.4</t>
  </si>
  <si>
    <t>3.2.5</t>
  </si>
  <si>
    <t>Reserve Requirements</t>
  </si>
  <si>
    <t>3.2.6</t>
  </si>
  <si>
    <t>Fuel Price assumptions</t>
  </si>
  <si>
    <t>Load forecast (Reliability)
90/10 Forecast
SSWG forecast
Bounded Higher of calc
RTP summer peak case forecast
RTP Min load case forecast</t>
  </si>
  <si>
    <t>Demand</t>
  </si>
  <si>
    <t>RTP Scope Section Number</t>
  </si>
  <si>
    <t>Input Assumption</t>
  </si>
  <si>
    <t>Date Last Updated:</t>
  </si>
  <si>
    <t>Back</t>
  </si>
  <si>
    <t>Status</t>
  </si>
  <si>
    <t>Based on TPIT dated:</t>
  </si>
  <si>
    <t>Temperatures used in Dynamic Rating Calculation</t>
  </si>
  <si>
    <t>Weather Zone</t>
  </si>
  <si>
    <t>Coast</t>
  </si>
  <si>
    <t>East</t>
  </si>
  <si>
    <t>Far West</t>
  </si>
  <si>
    <t>North Central</t>
  </si>
  <si>
    <t>North</t>
  </si>
  <si>
    <t>South Central</t>
  </si>
  <si>
    <t>South</t>
  </si>
  <si>
    <t>West</t>
  </si>
  <si>
    <t>3.1.5</t>
  </si>
  <si>
    <t>Solar</t>
  </si>
  <si>
    <t>* SOLARPEAKPCT Values</t>
  </si>
  <si>
    <t>Wind</t>
  </si>
  <si>
    <t>WINDPEAKPCT Values *</t>
  </si>
  <si>
    <t>Summer, Coastal</t>
  </si>
  <si>
    <t>Outside Study Region</t>
  </si>
  <si>
    <t>Inside Study Region</t>
  </si>
  <si>
    <t>Hydro</t>
  </si>
  <si>
    <t>UNIT NAME</t>
  </si>
  <si>
    <t>UNIT CODE</t>
  </si>
  <si>
    <t>COUNTY</t>
  </si>
  <si>
    <t>FUEL</t>
  </si>
  <si>
    <t>ZONE</t>
  </si>
  <si>
    <t>IN SERVICE</t>
  </si>
  <si>
    <t>Operational Resources (Switchable)</t>
  </si>
  <si>
    <t>Date</t>
  </si>
  <si>
    <t>DC_E</t>
  </si>
  <si>
    <t>DC_N</t>
  </si>
  <si>
    <t>DC_L*</t>
  </si>
  <si>
    <t>DC_R*</t>
  </si>
  <si>
    <t>DC_S*</t>
  </si>
  <si>
    <t>* In the events that thermal overloads are resolved by curtialing the DC Tie exports, the events and the curtailed amounts will be documented.</t>
  </si>
  <si>
    <t>Final</t>
  </si>
  <si>
    <t>On Peak Cases</t>
  </si>
  <si>
    <t>Off peak case</t>
  </si>
  <si>
    <t>SSWG case version</t>
  </si>
  <si>
    <t>90th Percentile Temperature (degree F)</t>
  </si>
  <si>
    <t>DC tie modeling and dispatch</t>
  </si>
  <si>
    <t>Renewable generation dispatch</t>
  </si>
  <si>
    <t>Generation Additions, Retirements and Mothballs</t>
  </si>
  <si>
    <t>Wind (Min Case)</t>
  </si>
  <si>
    <t>Coastal</t>
  </si>
  <si>
    <t>2022 SUM</t>
  </si>
  <si>
    <t>Transmission Changes</t>
  </si>
  <si>
    <t>TO</t>
  </si>
  <si>
    <t>Case</t>
  </si>
  <si>
    <t>Comments</t>
  </si>
  <si>
    <t>Generation Changes</t>
  </si>
  <si>
    <t>Load Changes</t>
  </si>
  <si>
    <t>Source</t>
  </si>
  <si>
    <t xml:space="preserve">Switchable Generation </t>
  </si>
  <si>
    <t>Recently approved RPG projects</t>
  </si>
  <si>
    <t>Average</t>
  </si>
  <si>
    <t>New generators that met PG 6.9 requirements</t>
  </si>
  <si>
    <t xml:space="preserve">GINR Reference Number                     </t>
  </si>
  <si>
    <t>Project Name</t>
  </si>
  <si>
    <t>County</t>
  </si>
  <si>
    <t>Fuel</t>
  </si>
  <si>
    <t xml:space="preserve">MW For Grid </t>
  </si>
  <si>
    <t>Meets Section 6.9 Requirements (1)(b) through (1)(d)</t>
  </si>
  <si>
    <t>Unit Name</t>
  </si>
  <si>
    <t>MW For Grid</t>
  </si>
  <si>
    <t>Mothballed units</t>
  </si>
  <si>
    <t>Year</t>
  </si>
  <si>
    <t>Southern</t>
  </si>
  <si>
    <t>NCP Total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</si>
  <si>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</si>
  <si>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</si>
  <si>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</si>
  <si>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</si>
  <si>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</si>
  <si>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</si>
  <si>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</si>
  <si>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</si>
  <si>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</si>
  <si>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</si>
  <si>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</si>
  <si>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</si>
  <si>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</si>
  <si>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Natural Gas Price Forecast ($/MMBtu)</t>
  </si>
  <si>
    <t>DC Tie dispatch - Summer peak conditions (MW)</t>
  </si>
  <si>
    <t>Other Studies</t>
  </si>
  <si>
    <t>Sensitivity Analysis</t>
  </si>
  <si>
    <t>Bus Voltage Changes</t>
  </si>
  <si>
    <t>Capacitor Bank Changes</t>
  </si>
  <si>
    <t>Reliability Analysis</t>
  </si>
  <si>
    <t>WEST</t>
  </si>
  <si>
    <t>NORTH</t>
  </si>
  <si>
    <t>Reliabity Cases</t>
  </si>
  <si>
    <t>Import</t>
  </si>
  <si>
    <t>Phase Shifters</t>
  </si>
  <si>
    <t>X</t>
  </si>
  <si>
    <t>ERCOT Project Number</t>
  </si>
  <si>
    <t>Project Title</t>
  </si>
  <si>
    <t xml:space="preserve">Project Description </t>
  </si>
  <si>
    <t>"from" Location</t>
  </si>
  <si>
    <t>"to" Location</t>
  </si>
  <si>
    <t>Associated Projects</t>
  </si>
  <si>
    <t>Transmission Owner</t>
  </si>
  <si>
    <t>TSP Contact</t>
  </si>
  <si>
    <t>Transmission Owner Project Number (Optional)</t>
  </si>
  <si>
    <t>Projected In-Service Date (Month/Yr)</t>
  </si>
  <si>
    <t>Service Level kV</t>
  </si>
  <si>
    <t xml:space="preserve">Planning Charter Tier </t>
  </si>
  <si>
    <t>Date Submitted TO ERCOT for RPG Review (Month/Yr)</t>
  </si>
  <si>
    <t>Date RPG Review Completed (Month/Yr)</t>
  </si>
  <si>
    <t>Date ERCOT BOD Review Completed (Month/Yr)</t>
  </si>
  <si>
    <t>SSWG Base Case Related Bus Numbers (If applicable)  (CSV)</t>
  </si>
  <si>
    <t>Is the project reflected in SSWG Base Cases? (Y/N)</t>
  </si>
  <si>
    <t>Phase Number</t>
  </si>
  <si>
    <t>MOD Project Number</t>
  </si>
  <si>
    <t>TDSP</t>
  </si>
  <si>
    <t>Approve Date</t>
  </si>
  <si>
    <t>The reserve requirements used in the reliability models account for the outage of ERCOT's two largest units as well as the increased losses observed during such an G-1 &amp; N-1 outage.</t>
  </si>
  <si>
    <t>WND_WHITNEY2 (H2)</t>
  </si>
  <si>
    <t>WND_WHITNEY1 (H1)</t>
  </si>
  <si>
    <t>WIR_WIRTZ_G2 (H2)</t>
  </si>
  <si>
    <t>WIR_WIRTZ_G1 (H1)</t>
  </si>
  <si>
    <t>MAR_MARSFOG3 (H3)</t>
  </si>
  <si>
    <t>MAR_MARSFOG2 (H2)</t>
  </si>
  <si>
    <t>MAR_MARSFOG1 (H1)</t>
  </si>
  <si>
    <t>MAR_MARBFAG2 (H2)</t>
  </si>
  <si>
    <t>MAR_MARBFAG1 (H1)</t>
  </si>
  <si>
    <t>INKS_INKS_G1 (H1)</t>
  </si>
  <si>
    <t>FAL_FALCONG3 (H3)</t>
  </si>
  <si>
    <t>FAL_FALCONG2 (H2)</t>
  </si>
  <si>
    <t>FAL_FALCONG1 (H1)</t>
  </si>
  <si>
    <t>EA_EAGLE_HY1 (H3)</t>
  </si>
  <si>
    <t>EA_EAGLE_HY1 (H2)</t>
  </si>
  <si>
    <t>EA_EAGLE_HY1 (H1)</t>
  </si>
  <si>
    <t>DND_DENISOG2 (H2)</t>
  </si>
  <si>
    <t>DND_DENISOG1 (H1)</t>
  </si>
  <si>
    <t>CAN_CANYHYG1 (H2)</t>
  </si>
  <si>
    <t>CAN_CANYHYG1 (H1)</t>
  </si>
  <si>
    <t>BUC_BUCHANG3 (H3)</t>
  </si>
  <si>
    <t>BUC_BUCHANG2 (H2)</t>
  </si>
  <si>
    <t>BUC_BUCHANG1 (H1)</t>
  </si>
  <si>
    <t>AUS_AUSTING1 (H2)</t>
  </si>
  <si>
    <t>AUS_AUSTING1 (H1)</t>
  </si>
  <si>
    <t>AMI_AMISTAG2 (H2)</t>
  </si>
  <si>
    <t>AMI_AMISTAG1 (H1)</t>
  </si>
  <si>
    <t>Date Last Updated</t>
  </si>
  <si>
    <t>2021 SUM</t>
  </si>
  <si>
    <t>Based on NSO and Notice of Change of Generation Resource Designation received by</t>
  </si>
  <si>
    <t>* The methodology for calculating SOLARPEAKPCT values is outlined in ERCOT Protocol Section 3.2.6.2.2. See:http://www.ercot.com/content/wcm/current_guides/53528/03-090118_Nodal.docx</t>
  </si>
  <si>
    <t>* The methodology for calculating WINDPEAKPCT values is outlined in ERCOT Protocol Section 3.2.6.2.2. See:http://www.ercot.com/content/wcm/current_guides/53528/03-090118_Nodal.docx</t>
  </si>
  <si>
    <t>Unit specific generation MW dispatch modeled using CDR methodology which is based on historical Settlements HSL dispatch levels during the top 20 load hours of the last three years.</t>
  </si>
  <si>
    <t>2025 SUM</t>
  </si>
  <si>
    <t>AEP</t>
  </si>
  <si>
    <t>GAS</t>
  </si>
  <si>
    <t>Based on AEP feedback</t>
  </si>
  <si>
    <t>ANTELOPE IC 1</t>
  </si>
  <si>
    <t>ANTLP_G1</t>
  </si>
  <si>
    <t>HALE</t>
  </si>
  <si>
    <t>ANTELOPE IC 2</t>
  </si>
  <si>
    <t>ANTLP_G2</t>
  </si>
  <si>
    <t>ANTELOPE IC 3</t>
  </si>
  <si>
    <t>ANTLP_G3</t>
  </si>
  <si>
    <t>ELK STATION CTG 1</t>
  </si>
  <si>
    <t>AEEC_ELK_1</t>
  </si>
  <si>
    <t>ELK STATION CTG 2</t>
  </si>
  <si>
    <t>AEEC_ELK_2</t>
  </si>
  <si>
    <t>FTR_FTR_G4</t>
  </si>
  <si>
    <t>GRIMES</t>
  </si>
  <si>
    <t>Switchable Capacity Unavailable to ERCOT</t>
  </si>
  <si>
    <t>SWITCH_UNAVAIL</t>
  </si>
  <si>
    <t>SPENCER STG U4</t>
  </si>
  <si>
    <t>SPENCER STG U5</t>
  </si>
  <si>
    <t xml:space="preserve">J T DEELY U1 </t>
  </si>
  <si>
    <t xml:space="preserve">J T DEELY U2 </t>
  </si>
  <si>
    <t>Outaged Element</t>
  </si>
  <si>
    <t>Associated TO/RE</t>
  </si>
  <si>
    <t>Notes</t>
  </si>
  <si>
    <t>AEN</t>
  </si>
  <si>
    <t>Oncor</t>
  </si>
  <si>
    <t>CNP</t>
  </si>
  <si>
    <t>-</t>
  </si>
  <si>
    <t>AEP TCC</t>
  </si>
  <si>
    <t>ONCOR</t>
  </si>
  <si>
    <t>LCRA</t>
  </si>
  <si>
    <t>Bell County (BEC) - Gabriel (LCRA) 138 kV</t>
  </si>
  <si>
    <t xml:space="preserve">Upgrade existing line_x000D_
</t>
  </si>
  <si>
    <t>Bell County</t>
  </si>
  <si>
    <t>Gabriel</t>
  </si>
  <si>
    <t xml:space="preserve">Charles Saker
charles.saker@oncor.com
214-743-6896      </t>
  </si>
  <si>
    <t>R2008</t>
  </si>
  <si>
    <t>Tier 3</t>
  </si>
  <si>
    <t>121, 132, 3640, 3688, 7346, 13640</t>
  </si>
  <si>
    <t>Y</t>
  </si>
  <si>
    <t>Cresson - Rocky Creek 138 kV Line</t>
  </si>
  <si>
    <t>Construct new line</t>
  </si>
  <si>
    <t>Morgan Creek - McDonald 138 kV Line</t>
  </si>
  <si>
    <t>Upgrade existing line</t>
  </si>
  <si>
    <t>Nacogdoches Southeast_HertyN 345kV Line</t>
  </si>
  <si>
    <t>Establish a new 345kV Line</t>
  </si>
  <si>
    <t>Lufkin Sw. Sta. - Herty North Sw. Sta. 345 kV Line</t>
  </si>
  <si>
    <t>Construct a new 345 kV Line from Lufkin Sw. Sta. to Herty North Sw. Sta.</t>
  </si>
  <si>
    <t>Liggett - Hackberry 138 kV DCKT Line</t>
  </si>
  <si>
    <t xml:space="preserve">Upgrade existing Liggett - Hackberry 138 KV Double Ckt Line_x000D_
</t>
  </si>
  <si>
    <t>Royse South 345/138 kV Switching Station</t>
  </si>
  <si>
    <t xml:space="preserve">Establish new 345/138 kV switching station_x000D_
</t>
  </si>
  <si>
    <t>Forney 345 kV Switching Station</t>
  </si>
  <si>
    <t xml:space="preserve">Reconstruct existing 345 kV switching station_x000D_
</t>
  </si>
  <si>
    <t>Shamburger North 345/138 kV Sw. Sta.</t>
  </si>
  <si>
    <t>Establish Shamburger North 345/138 kV Sw. Sta.</t>
  </si>
  <si>
    <t>Cresson</t>
  </si>
  <si>
    <t>Rocky Creek</t>
  </si>
  <si>
    <t>Morgan Creek</t>
  </si>
  <si>
    <t>McDonald Rd</t>
  </si>
  <si>
    <t>Nacogdoches Southeast</t>
  </si>
  <si>
    <t>Herty North</t>
  </si>
  <si>
    <t>Lufkin Sw. Sta</t>
  </si>
  <si>
    <t>Herty North Sw. Sta.</t>
  </si>
  <si>
    <t>Liggett</t>
  </si>
  <si>
    <t>Hackberry</t>
  </si>
  <si>
    <t>Forney</t>
  </si>
  <si>
    <t>Shamburger North</t>
  </si>
  <si>
    <t>M5228</t>
  </si>
  <si>
    <t>R8360</t>
  </si>
  <si>
    <t>R6075</t>
  </si>
  <si>
    <t>R6077</t>
  </si>
  <si>
    <t>M4222</t>
  </si>
  <si>
    <t>M4234</t>
  </si>
  <si>
    <t>M4114</t>
  </si>
  <si>
    <t>R6083</t>
  </si>
  <si>
    <t>Tier 2</t>
  </si>
  <si>
    <t>1881, 2202</t>
  </si>
  <si>
    <t>1032, 1333</t>
  </si>
  <si>
    <t>3119, 3321</t>
  </si>
  <si>
    <t>3117, 3321</t>
  </si>
  <si>
    <t>2467, 2433, 2437, 2470, 2478, 150189, 2438, 12438</t>
  </si>
  <si>
    <t>Saginaw 345/138 kV autotransformer</t>
  </si>
  <si>
    <t>Install new autotransformer and construct new 345 kV Line at Saginaw</t>
  </si>
  <si>
    <t>SAGINAW</t>
  </si>
  <si>
    <t>HICKS</t>
  </si>
  <si>
    <t>M5274</t>
  </si>
  <si>
    <t>2065, 2066, 2067, 11957, 11958, 1436, 1860, 1864, 1957, 2068, 2081, 2069, 2070, 11860</t>
  </si>
  <si>
    <t>Royse Sw. Sta. - Farmersville Sw. Sta. 345 kV DCKT Line</t>
  </si>
  <si>
    <t>Rebuild existing 345 kV Line</t>
  </si>
  <si>
    <t>Royse</t>
  </si>
  <si>
    <t>Farmersville</t>
  </si>
  <si>
    <t>M4255</t>
  </si>
  <si>
    <t>M4275</t>
  </si>
  <si>
    <t>1685, 2461, 2478</t>
  </si>
  <si>
    <t>Herty North Sw. Sta. 345/138 kV Autotransformer</t>
  </si>
  <si>
    <t>Install new 345/138 kV Autotransformer at Herty North Sw. Sta.</t>
  </si>
  <si>
    <t>R6076</t>
  </si>
  <si>
    <t>3321, 3322, 3319</t>
  </si>
  <si>
    <t>Forney - Royse 345 kV Line</t>
  </si>
  <si>
    <t xml:space="preserve">Upgrade existing Royse - Forney 345 kV Line_x000D_
</t>
  </si>
  <si>
    <t>M4235</t>
  </si>
  <si>
    <t>Watermill - Trinidad 345 kV Line</t>
  </si>
  <si>
    <t xml:space="preserve">Install a breaker at Watermill Sw. on the Watermill - Trinidad 345 kV Line to establish double-breaker configuration </t>
  </si>
  <si>
    <t>Watermill</t>
  </si>
  <si>
    <t>Trinidad</t>
  </si>
  <si>
    <t>M4249</t>
  </si>
  <si>
    <t>2996, 2427, 2428, 2432</t>
  </si>
  <si>
    <t>Forney - Seagoville/Tri Corner 345 kV Double-circuit Line</t>
  </si>
  <si>
    <t>Upgrade Forney - Seagoville/Tri Corner 345 kV Double-circuit Line</t>
  </si>
  <si>
    <t>Tri Corner</t>
  </si>
  <si>
    <t>M4227</t>
  </si>
  <si>
    <t>Shamburger North - Shamburger 345 kV Line</t>
  </si>
  <si>
    <t>Upgrade existing 345 kV Line</t>
  </si>
  <si>
    <t>Shamburger</t>
  </si>
  <si>
    <t>R6085</t>
  </si>
  <si>
    <t>3103, 3223</t>
  </si>
  <si>
    <t>Killeen Sw. Sta. 345/138 kV Autotransformer Replacement</t>
  </si>
  <si>
    <t>Replace existing autotransformer</t>
  </si>
  <si>
    <t>Killeen Sw. Sta.</t>
  </si>
  <si>
    <t>Killeen Sw. Sta</t>
  </si>
  <si>
    <t>3422, 3423, 13423</t>
  </si>
  <si>
    <t>Forney - Lake Hubbard 345 kV Line</t>
  </si>
  <si>
    <t xml:space="preserve">Construct new 345 kV line_x000D_
</t>
  </si>
  <si>
    <t>Lake Hubbard</t>
  </si>
  <si>
    <t>M4233</t>
  </si>
  <si>
    <t>2455, 2467</t>
  </si>
  <si>
    <t>Lake Hubbard 345/138 kV Switching Station</t>
  </si>
  <si>
    <t xml:space="preserve">Construct new 345/138 kV switching station_x000D_
</t>
  </si>
  <si>
    <t>M4139</t>
  </si>
  <si>
    <t>12455, 12456, 2401, 2402, 2455</t>
  </si>
  <si>
    <t>Trinidad_TriC_Watermill_345kV_DCKT</t>
  </si>
  <si>
    <t>Upgrade existing DCKT line</t>
  </si>
  <si>
    <t>Trinidad Sw. Sta</t>
  </si>
  <si>
    <t>TriCorner/Watermill</t>
  </si>
  <si>
    <t>M4045</t>
  </si>
  <si>
    <t>2427, 2432, 3123, 3124</t>
  </si>
  <si>
    <t>Hicks Sw. Sta. - Roanoke Sw. Sta. 345 kV Double-circuit Line</t>
  </si>
  <si>
    <t>Upgrade existing Hicks Sw. Sta. - Roanoke Sw. Sta. 345 kV Double-circuit Line</t>
  </si>
  <si>
    <t>Hicks Sw. Sta.</t>
  </si>
  <si>
    <t>Roanoke Sw. Sta.</t>
  </si>
  <si>
    <t>1845, 1851, 1847, 1853, 2081</t>
  </si>
  <si>
    <t>17TPIT0031</t>
  </si>
  <si>
    <t>Elkton 345/138 kV autotransformer</t>
  </si>
  <si>
    <t xml:space="preserve">Replace existing autotransformer </t>
  </si>
  <si>
    <t>Elkton</t>
  </si>
  <si>
    <t>R6032-E</t>
  </si>
  <si>
    <t>3105, 3106, 29150</t>
  </si>
  <si>
    <t>Oncor/Sharyland</t>
  </si>
  <si>
    <t>19SSWG_2025_SUM1_U1_Final_10012019.raw</t>
  </si>
  <si>
    <t>19SSWG_2026_SUM1_U1_Final_10012019.raw</t>
  </si>
  <si>
    <t>19SSWG_2023_MIN_U1_Final_10012019.raw</t>
  </si>
  <si>
    <t>19SSWG_2023_SUM1_U1_Final_10012019.raw</t>
  </si>
  <si>
    <t>19SSWG_2022_SUM1_U1_Final_10012019.raw</t>
  </si>
  <si>
    <t>19SSWG Update 1 Final - October 01, 2019</t>
  </si>
  <si>
    <t>SSWG Load– Based on 19 SSWG cases posted on 10/09/2019 with TSP Load corrections less self-served load (MW)</t>
  </si>
  <si>
    <t>ERCOT 90th percentile Load Forecast– less losses for RTP (MW)</t>
  </si>
  <si>
    <t xml:space="preserve"> Year </t>
  </si>
  <si>
    <t xml:space="preserve"> Coast </t>
  </si>
  <si>
    <t xml:space="preserve"> East </t>
  </si>
  <si>
    <t xml:space="preserve"> Far West </t>
  </si>
  <si>
    <t xml:space="preserve"> North </t>
  </si>
  <si>
    <t xml:space="preserve"> North Central </t>
  </si>
  <si>
    <t xml:space="preserve"> South Central </t>
  </si>
  <si>
    <t xml:space="preserve"> Southern </t>
  </si>
  <si>
    <t xml:space="preserve"> West </t>
  </si>
  <si>
    <t xml:space="preserve"> NCP Total </t>
  </si>
  <si>
    <t>Charlotte 69 kV Station</t>
  </si>
  <si>
    <t>Charlotte 69 kV Station: Add Cap Bank</t>
  </si>
  <si>
    <t>Charlotte</t>
  </si>
  <si>
    <t>976 - 1154</t>
  </si>
  <si>
    <t xml:space="preserve">Dan Lyons
dnlyons@aep.com
918-599-2698      </t>
  </si>
  <si>
    <t>Royse - Anna 138 kV Line</t>
  </si>
  <si>
    <t>Anna Switch</t>
  </si>
  <si>
    <t>Royse Switch</t>
  </si>
  <si>
    <t>2340, 2374, 2472, 2520, 2527, 2528, 2707, 2704, 2708, 12527, 12704</t>
  </si>
  <si>
    <t>13105, 2432, 2433, 2437, 3105</t>
  </si>
  <si>
    <t>11923, 11925, 1922, 1924, 1996, 1997, 2001, 2002, 2010, 15002, 15020, 15021, 2388, 15025, 15026, 15045, 15046</t>
  </si>
  <si>
    <t>2437, 2467, 2474, 2478</t>
  </si>
  <si>
    <t xml:space="preserve">Royse </t>
  </si>
  <si>
    <t>3217, 3223, 3226, 2470, 2478, 3103, 3201, 3206</t>
  </si>
  <si>
    <t>2469, 2470, 12471, 2437, 2471, 2478, 2474, 2710, 3103, 12702</t>
  </si>
  <si>
    <t>M5256</t>
  </si>
  <si>
    <t>Added the Dilley SVC to bus 8210</t>
  </si>
  <si>
    <t>2023 SUM</t>
  </si>
  <si>
    <t>2023 MIN</t>
  </si>
  <si>
    <t>2026 SUM</t>
  </si>
  <si>
    <t>Synchronous Condensers</t>
  </si>
  <si>
    <t>Added Cactus Flatts Synchronous Condenser (170446)</t>
  </si>
  <si>
    <t>Applied updates to the Tier 2 project 07TPIT0050 (MOD # 1013)</t>
  </si>
  <si>
    <t>Applied updates to the Tier 2 project 08TPIT003 (MOD # 1029)</t>
  </si>
  <si>
    <t>Added the Tier 4 project AEN_New_Dunlap_345kV_Auto_AT2_PMCR (MOD # 51990)</t>
  </si>
  <si>
    <t>Applied the Tier 4 project McNeil - Howard Lane (9079 - 9217) upgrade (MOD # 48327)</t>
  </si>
  <si>
    <t>Corrected the impedance/ratings of the line from McNeil to Justin Lane (9080 - 9225)</t>
  </si>
  <si>
    <t>Corrected the impedance and ratings of the branch from bus 9128 - 9238 (Northland - MagPlant) because the Northland - Magplant project was deferred</t>
  </si>
  <si>
    <t>Corrected the TPCO and GCGV loads (80475, 80476, 8173) to match the 2023 SUM case</t>
  </si>
  <si>
    <t>Removed the Eldorado Live Oak to Sonora RPG project (MOD 45501) due to being delayed.</t>
  </si>
  <si>
    <t>Removed the Naval Base to North Padre RPG project (MOD 7161) due to being delayed.</t>
  </si>
  <si>
    <t>Changed the capacitor at bus 170248 to be fixed</t>
  </si>
  <si>
    <t>Based on LCRA feedback and Horse Hollow RARF</t>
  </si>
  <si>
    <t>Corrected the Palmito TX Ratings</t>
  </si>
  <si>
    <t>Case Validation Correction</t>
  </si>
  <si>
    <t>Corrected the Silas Ray Min MW</t>
  </si>
  <si>
    <t>BPUB</t>
  </si>
  <si>
    <t>Corrected the Hilo Wind Transformer Ratings</t>
  </si>
  <si>
    <t>Corrected the Queen solar transformer ratings</t>
  </si>
  <si>
    <t>GPL</t>
  </si>
  <si>
    <t>Corrected TX auto regulation limits</t>
  </si>
  <si>
    <t>AEP and CNP</t>
  </si>
  <si>
    <t>Case validation correction. Consulted with AEP and CNP.</t>
  </si>
  <si>
    <t>Corrected Formosa, North Carbide, and Exxon PUN output levels and status.</t>
  </si>
  <si>
    <t>Corrected Falfurias SVC size (8625)</t>
  </si>
  <si>
    <t>Applied Oncor Load updates from 1/27/2020</t>
  </si>
  <si>
    <t>Based on Oncor feedback</t>
  </si>
  <si>
    <t>Applied CNP Load Updates</t>
  </si>
  <si>
    <t>Based on CNP Feedback</t>
  </si>
  <si>
    <t>Added Enco bus (47780)</t>
  </si>
  <si>
    <t>Based on CNP feedback</t>
  </si>
  <si>
    <t>Added Placid Bus (40680) and associated lines</t>
  </si>
  <si>
    <t>STEC/TNMP</t>
  </si>
  <si>
    <t>Based on STEC/TNMP Feedback</t>
  </si>
  <si>
    <t>Added CNP Tier 4 Project 52183</t>
  </si>
  <si>
    <t>Added CNP Tier 4 project 52218</t>
  </si>
  <si>
    <t>Corrected the Max MW W3 at Pumpkin Farm Wind 16INR0037c (bus 141502)</t>
  </si>
  <si>
    <t>Removed inactive generators that met 6.9(1); Mariah Este 13INR0010a, Wildrose Wind (Swisher) 13INR0038, Panhandle Wind 3 (PH3) 14INR0030c</t>
  </si>
  <si>
    <t>Oncor/Sharyland, CTT</t>
  </si>
  <si>
    <t>Added CNP Tier 4 Project Jones Creek Reconfiguration MOD # 52519</t>
  </si>
  <si>
    <t>Based on feedback from CNP</t>
  </si>
  <si>
    <t>Added POI (42360) for Mirage generator (111161)</t>
  </si>
  <si>
    <t>Based on discussions with Oncor</t>
  </si>
  <si>
    <t>Added tier 4 Project 21TPIT52529 to upgrade the Jordan - Cities - Dalton line ratings (40340 - 40740 and 40340 - 40857 - 40855)</t>
  </si>
  <si>
    <t>Based on AEP Feedback</t>
  </si>
  <si>
    <t>Added Tier 4 Project AEP_BayCity-Magill-LaneCityRebuild (MOD 52064) to our cases.</t>
  </si>
  <si>
    <t>Added Tier 4 Project AEP_Blessing-MarkhamTapLineRebuild (MOD 52066)</t>
  </si>
  <si>
    <t>Added Tier 4 Project STEC_51996_MarkhamTap-AEPMArkhamTapRebuild (MOD 51996)</t>
  </si>
  <si>
    <t>STEC</t>
  </si>
  <si>
    <t>Based on STEC Feedback</t>
  </si>
  <si>
    <t>Redefined the Jordan (40855) to Cities (40340) multi-section line to include the Dalton bus (40740)</t>
  </si>
  <si>
    <t>Corrected the Max Mvar value of Hilo_W3.</t>
  </si>
  <si>
    <t>Corrected the base KV levels for the Mirage GSU (111161)</t>
  </si>
  <si>
    <t>Added Tier 4 Project 21TPIT55957 (MOD 55957)</t>
  </si>
  <si>
    <t>Added capacitor to bus 43272 due to Tier 4 Mod project 52173.</t>
  </si>
  <si>
    <t>Removed capacitor from bus 40800 and added capacitor to bus 42561 due to Tier 4 project 52167.</t>
  </si>
  <si>
    <t>Model Corrections/Updates Made to the 2020 RTP Cases</t>
  </si>
  <si>
    <t>Information obtained from the spreadsheet "CDR_Summer_PeakAveSolarCapacityPercentages_11-26-2019" posted on the ERCOT website under Resource Adequacy.</t>
  </si>
  <si>
    <t>Summer, Panhandle</t>
  </si>
  <si>
    <t>Summer, Other</t>
  </si>
  <si>
    <t>Panhandle</t>
  </si>
  <si>
    <t>Other</t>
  </si>
  <si>
    <t>3000 MW</t>
  </si>
  <si>
    <t>2020 AEO High Oil and Gas Resource and Technology</t>
  </si>
  <si>
    <t>Based on AEN feedback</t>
  </si>
  <si>
    <t>Removed the Annova LNG load and buses (5775, 5776) and reverted to the pre project topology/ratings.</t>
  </si>
  <si>
    <t>Added missing batteries to the case at buses 111411, 134641, 151251</t>
  </si>
  <si>
    <t>Barrow Wind: Removed simple model and added full model 18INR0038 (buses 134041 and 134042)</t>
  </si>
  <si>
    <t>Coyote Wind: Removed Simple model and added Full Model 17INR0027b (buses 182101, 182102, 134042)</t>
  </si>
  <si>
    <t>Removed Levee Solar Unit based on February 2020 off cycle IDV (bus 111302)</t>
  </si>
  <si>
    <t>TNMP</t>
  </si>
  <si>
    <t xml:space="preserve">TNMP - Ward and Winkler County Transmission Improvement Project </t>
  </si>
  <si>
    <t>Oncor Permian Basin Area Upgrades</t>
  </si>
  <si>
    <t>Based on ONCOR feedback and TPIT 56665</t>
  </si>
  <si>
    <t>This STATCOM will be retired by 2022 per AEP feedback</t>
  </si>
  <si>
    <t>FACTs, STATCOMs, SVCs</t>
  </si>
  <si>
    <t>Stanton load was transferred from 1229 to 11229</t>
  </si>
  <si>
    <t>Based on ONCOR, AEP, and LCRA feedback</t>
  </si>
  <si>
    <t>North Crane model correction (Add a new bus 10002; then connect 10002 with 11202 Navajo Tap, 60448 Heron, and 71199 Arco)</t>
  </si>
  <si>
    <t>Add Midland County Northwest - Tall City 138-kV Line</t>
  </si>
  <si>
    <t>Add Quarry Field 345-kV Switch</t>
  </si>
  <si>
    <t>Big Spring - Buzzard Draw 69-kV Line Conversion to 138-kV</t>
  </si>
  <si>
    <t>Jordan Area Load Addition Project</t>
  </si>
  <si>
    <t>Lon Hill to Warburton 138-kV Transimssion Line Rebuild  Project</t>
  </si>
  <si>
    <t>W.A. Parish to Westpark Tollway Ckt 09 Rebuild Project</t>
  </si>
  <si>
    <t>Corpus Christi North Shore Transmission Improvement Project</t>
  </si>
  <si>
    <t>Corrected the susceptance of Dolan Creek (8991) to DCP Rockspring (72194) line</t>
  </si>
  <si>
    <t>Based on LCRA Feedback</t>
  </si>
  <si>
    <t>Information obtained from the spreadsheet "CDR_Summer_PeakAveWindCapacityPercentages_11_26-2019" posted on the ERCOT website under Resource Adequacy.</t>
  </si>
  <si>
    <t>BEPC</t>
  </si>
  <si>
    <t xml:space="preserve">Based on BEPC feedback </t>
  </si>
  <si>
    <t>Added a capacitor bank to bus 43051 due to Tier 4 MOD project 55963 (21TPIT55963).</t>
  </si>
  <si>
    <t>TENASKA FRONTIER STATION</t>
  </si>
  <si>
    <t>*Note: the Tensaka Frontier is going to keep 300 MW switched out of the 400MW STG4 unit for year 2020</t>
  </si>
  <si>
    <t>Permian Basin Reconfiguration</t>
  </si>
  <si>
    <t>Based on feedback by ERCOT Operations and ONCOR</t>
  </si>
  <si>
    <t>OKLAUNION U1</t>
  </si>
  <si>
    <t>Austin Energy had submitted NSO on June 1, 2020</t>
  </si>
  <si>
    <t>Public Service Company of Oklahoma had submitted NSO on January 21, 2020</t>
  </si>
  <si>
    <t>2023MIN</t>
  </si>
  <si>
    <t>Per Dec 2019 CDR as of 12/31/2019</t>
  </si>
  <si>
    <t>Per Dec 2019 CDR: Seasonal mothball unit, taken offline for reliability studies</t>
  </si>
  <si>
    <t>NOTES: Simple model Settlement Only Distributed Generators (SODGs) were added to reflect those currently operational. Battery models were also added to reflect those currently in the Operations model.</t>
  </si>
  <si>
    <t>AMOCOOIL AMOCO 5</t>
  </si>
  <si>
    <t>GIBBONS CREEK U1</t>
  </si>
  <si>
    <t>PER Dec 2019 CDR -unit retired on 10/23/2019</t>
  </si>
  <si>
    <t>West Texas Wind SW_MESA</t>
  </si>
  <si>
    <t>PER Dec 2019 CDR -unit retired on 11/15/2019</t>
  </si>
  <si>
    <t>Seasonal Mothballed units (Offline in the 2023 Min case only)</t>
  </si>
  <si>
    <t>GREGORY POWER PARTNERS GT1 (LGE_LGE_GT1)</t>
  </si>
  <si>
    <t>GREGORY POWER PARTNERS GT2 (LGE_LGE_GT2)</t>
  </si>
  <si>
    <t>GREGORY POWER PARTNERS STG (LGE_LGE_STG)</t>
  </si>
  <si>
    <t>Per Dec 2019 CDR: Seasonal mothball unit, went from 'operational' status to 'seasonal mothball' status on 10/17/2019</t>
  </si>
  <si>
    <t>Per Dec 2019 CDR: Seasonal mothball unit, went from 'operational' status to 'seasonal mothball' status on 10/17/2020</t>
  </si>
  <si>
    <t>Per Dec 2019 CDR: Seasonal mothball unit, went from 'operational' status to 'seasonal mothball' status on 10/17/2021</t>
  </si>
  <si>
    <t>Nacogdoches Power NACPW_UNIT1</t>
  </si>
  <si>
    <t xml:space="preserve">Per NSO submitted on 5/19/2020 </t>
  </si>
  <si>
    <t>Retired units</t>
  </si>
  <si>
    <t>Generation Resources Unavailable in Planning Studies Prior to NSO</t>
  </si>
  <si>
    <t>DECKER CREEK STG 1</t>
  </si>
  <si>
    <t>DECKER CREEK STG 2</t>
  </si>
  <si>
    <t>Link to the public announcement: https://www.austintexas.gov/edims/document.cfm?id=317748</t>
  </si>
  <si>
    <t>Per NSO filed on 1/13/2014</t>
  </si>
  <si>
    <t>Based on generators met PG Section 6.9 requirements (1)9b) through 1(d) by</t>
  </si>
  <si>
    <t>The generator was previously islanded in the cases</t>
  </si>
  <si>
    <t xml:space="preserve">Updated the loads at Canyonosa (1239) and Canyonosa South (11246) </t>
  </si>
  <si>
    <t>AEP Conan Tier 4  project (MOD 52072)</t>
  </si>
  <si>
    <t>16INR0062B</t>
  </si>
  <si>
    <t>Lockett Wind</t>
  </si>
  <si>
    <t>Wilbarger</t>
  </si>
  <si>
    <t>Added during case conditioning</t>
  </si>
  <si>
    <t>18INR0031</t>
  </si>
  <si>
    <t>19INR0034</t>
  </si>
  <si>
    <t>19INR0088</t>
  </si>
  <si>
    <t>Added simple model during case conditioning</t>
  </si>
  <si>
    <t>20INR0032</t>
  </si>
  <si>
    <t>20INR0033</t>
  </si>
  <si>
    <t>20INR0037</t>
  </si>
  <si>
    <t>20INR0069</t>
  </si>
  <si>
    <t>20INR0204</t>
  </si>
  <si>
    <t>21INR0016</t>
  </si>
  <si>
    <t>21INR0017</t>
  </si>
  <si>
    <t>21INR0026</t>
  </si>
  <si>
    <t>21INR0467</t>
  </si>
  <si>
    <t>18INR0064</t>
  </si>
  <si>
    <t>19INR0120</t>
  </si>
  <si>
    <t>20INR0019</t>
  </si>
  <si>
    <t>20INR0282</t>
  </si>
  <si>
    <t>20INR0286</t>
  </si>
  <si>
    <t>20INR0287</t>
  </si>
  <si>
    <t>18INR0030</t>
  </si>
  <si>
    <t>18INR0050</t>
  </si>
  <si>
    <t>18INR0062</t>
  </si>
  <si>
    <t>19INR0001</t>
  </si>
  <si>
    <t>19INR0041</t>
  </si>
  <si>
    <t>19INR0081</t>
  </si>
  <si>
    <t>19INR0151</t>
  </si>
  <si>
    <t>19INR0155</t>
  </si>
  <si>
    <t>19INR0156</t>
  </si>
  <si>
    <t>20INR0045</t>
  </si>
  <si>
    <t>20INR0053</t>
  </si>
  <si>
    <t>20INR0068</t>
  </si>
  <si>
    <r>
      <rPr>
        <b/>
        <sz val="11"/>
        <rFont val="Calibri"/>
        <family val="2"/>
      </rPr>
      <t>-</t>
    </r>
  </si>
  <si>
    <t>20INR0089</t>
  </si>
  <si>
    <t>20INR0219</t>
  </si>
  <si>
    <t>20INR0220</t>
  </si>
  <si>
    <t>21INR0244</t>
  </si>
  <si>
    <t>17INR0031</t>
  </si>
  <si>
    <t>21INR0276</t>
  </si>
  <si>
    <t>BAT</t>
  </si>
  <si>
    <t>Aragorn Solar</t>
  </si>
  <si>
    <t>Culberson</t>
  </si>
  <si>
    <t>IP Titan</t>
  </si>
  <si>
    <t>WILDWIND</t>
  </si>
  <si>
    <t>Cooke</t>
  </si>
  <si>
    <t>Coniglio Solar</t>
  </si>
  <si>
    <t>Anderson</t>
  </si>
  <si>
    <t>Danish Fields Solar</t>
  </si>
  <si>
    <t>Wharton</t>
  </si>
  <si>
    <t>BlueBell Solar II</t>
  </si>
  <si>
    <t>Sterling</t>
  </si>
  <si>
    <t>Danish Fields II</t>
  </si>
  <si>
    <t>Danish Fields III</t>
  </si>
  <si>
    <t>Juno Solar (Phase I)</t>
  </si>
  <si>
    <t>Borden</t>
  </si>
  <si>
    <t>Apogee Wind</t>
  </si>
  <si>
    <t>Haskell</t>
  </si>
  <si>
    <t>Espiritu Wind</t>
  </si>
  <si>
    <t>Cameron</t>
  </si>
  <si>
    <t>Canyon Wind</t>
  </si>
  <si>
    <t>Scurry</t>
  </si>
  <si>
    <t>Maryneal Wind</t>
  </si>
  <si>
    <t>Nolan</t>
  </si>
  <si>
    <t>Mustang Creek Solar</t>
  </si>
  <si>
    <t>Jackson</t>
  </si>
  <si>
    <t>Wagyu Solar</t>
  </si>
  <si>
    <t>Brazoria</t>
  </si>
  <si>
    <t>Texas Solar Nova</t>
  </si>
  <si>
    <t>Greasewood Solar</t>
  </si>
  <si>
    <t>Pecos</t>
  </si>
  <si>
    <t>Myrtle Solar</t>
  </si>
  <si>
    <t>Anson Solar 1</t>
  </si>
  <si>
    <t>Jones</t>
  </si>
  <si>
    <t>Impact Solar</t>
  </si>
  <si>
    <t>Lamar</t>
  </si>
  <si>
    <t>Morrow Lake Solar</t>
  </si>
  <si>
    <t>Frio</t>
  </si>
  <si>
    <t>Aviator Wind</t>
  </si>
  <si>
    <t>Coke</t>
  </si>
  <si>
    <t>Maverick Creek I W</t>
  </si>
  <si>
    <t>Concho</t>
  </si>
  <si>
    <t>Bravepost Solar</t>
  </si>
  <si>
    <t>Tom Green</t>
  </si>
  <si>
    <t>Blackjack Creek Wind</t>
  </si>
  <si>
    <t>Chisholm Grid</t>
  </si>
  <si>
    <t>Tarrant</t>
  </si>
  <si>
    <t>Eunice Solar</t>
  </si>
  <si>
    <t>Andrews</t>
  </si>
  <si>
    <t>Eunice Storage</t>
  </si>
  <si>
    <t>Madero Grid</t>
  </si>
  <si>
    <t>Hidalgo</t>
  </si>
  <si>
    <t>Elara Solar</t>
  </si>
  <si>
    <t>21INR0501</t>
  </si>
  <si>
    <t>Juno Solar (Phase II)</t>
  </si>
  <si>
    <t>Converted generators from simple models to full models (14INR0009, 17INR0035, 19INR0034)</t>
  </si>
  <si>
    <t>Removed load at bus 8337</t>
  </si>
  <si>
    <t>This is in the operations model, but was not in the base SSWG case. It is offline in the RTP cases.</t>
  </si>
  <si>
    <t>Corrected the Dynamic Line Ratings 2391-2392</t>
  </si>
  <si>
    <t>Opened the Brady STATCOM (60201)</t>
  </si>
  <si>
    <t>21INR0229</t>
  </si>
  <si>
    <t>Prospero Solar II</t>
  </si>
  <si>
    <t>GPL, Oncor, WETT</t>
  </si>
  <si>
    <t xml:space="preserve">Oncor Wink-No Trees-Andrews County South 138-kV Line Rebuild Project </t>
  </si>
  <si>
    <t>AEPSC Ballinger to San Angelo Concho 69-kV Line Rebuild Project</t>
  </si>
  <si>
    <t>Corrected the voltage level of bus 182101 from 345-kV to 34.5-kV to match the voltage level of the bus it is directly connected to.</t>
  </si>
  <si>
    <t xml:space="preserve">Closed 69-kV line from Sunniland (8406) to Coy City Tap (8600) </t>
  </si>
  <si>
    <t>Silver Star repower</t>
  </si>
  <si>
    <t>Sherbino II Wind repower</t>
  </si>
  <si>
    <t>Trinity Hills Wind repower</t>
  </si>
  <si>
    <t>Odessa-Ector Unit 2 (Block 2) Uprate Repower</t>
  </si>
  <si>
    <t>Wise County Power Repower (CT1, CT2)</t>
  </si>
  <si>
    <t>STP Unit 1 repower</t>
  </si>
  <si>
    <t>Updated during case conditioning</t>
  </si>
  <si>
    <t>COAL</t>
  </si>
  <si>
    <t>WIND</t>
  </si>
  <si>
    <t>SOLAR</t>
  </si>
  <si>
    <t>NUCLEAR</t>
  </si>
  <si>
    <t>Eastland</t>
  </si>
  <si>
    <t>Young</t>
  </si>
  <si>
    <t>Ector</t>
  </si>
  <si>
    <t>Applied the following tier 4 projects: 
-Holder Conversion
-Downing Conversion
-Downing Stephenville Conversion
-Carrolton Downing Conversion
-Hasse-Downing Conversion</t>
  </si>
  <si>
    <t>Projected COD</t>
  </si>
  <si>
    <t>2020 RTP load level with self-served load (MW)  (based on on 5% boundary threshold except Far West with 7.5% boundary threshold, and  ERCOT load review results)</t>
  </si>
  <si>
    <t>4.2.2</t>
  </si>
  <si>
    <t>Some outages collected by ERCOT Market Notice "M-A011420-01 Request for known outage(s) with a duration of at least six months to address NERC TPL-001-4" were also incorporated in applicable cases.</t>
  </si>
  <si>
    <t>Split the modeling of Juno Solar  into two units to represent the project spltting into two separate projects (21INR0026 and 21INR0501)  (bus 134141)</t>
  </si>
  <si>
    <t>WETT</t>
  </si>
  <si>
    <t>Frio County Transmission Project</t>
  </si>
  <si>
    <t>7X Energy</t>
  </si>
  <si>
    <t>Applied Cheniere LNG load updates</t>
  </si>
  <si>
    <t>Added a portion of the CNP Tier 4 project 52565 upgrading the 138-kV line between two H O Clarke busses (47155) and (47151)</t>
  </si>
  <si>
    <t>Corrected the Riwood (43150) to Cavern (43330) 138-kV line ratings due to CNP MLSE Update (MOD 44800)</t>
  </si>
  <si>
    <t>Corrected the Jack Creek (975) to Twin Oak (3400) 345-kV line rating to match operations (MOD Incremental update 57102)</t>
  </si>
  <si>
    <t>Oncor/TMPA</t>
  </si>
  <si>
    <t>Based on ONCOR feedback</t>
  </si>
  <si>
    <t>Confirmed Rating with TMPA</t>
  </si>
  <si>
    <t>Removed Oncor canceled Tier 4 project (MOD 4821)</t>
  </si>
  <si>
    <t>Added TNMP Tier 4 project TNMP_GC_54118_Alvin-FwyPark_Rebuild (MOD 54118)</t>
  </si>
  <si>
    <t>Added LCRA Tier 4 project to upgrade Wirtz to FlatRock toPaleface (MOD 4465)</t>
  </si>
  <si>
    <t>Added LCRA Tier 4 project to upgrade McCarty Lane to Ranch Road (MOD 54105)</t>
  </si>
  <si>
    <t>x</t>
  </si>
  <si>
    <t>Based on TSP feedback</t>
  </si>
  <si>
    <t>Updated ratings for ElmMont-RogerH MOD52149</t>
  </si>
  <si>
    <t>Updated ratings for Hutto transformer#2 to match transformer#1, and made correction to add cap bank on Hutto 138kV bus(3666)</t>
  </si>
  <si>
    <t>Updated the rating of the line from 23924 - 133641 to match operations/MOD incremental update 53874</t>
  </si>
  <si>
    <t>Corrected the Max Mvar rating of SCES_Unit1 at bus 150741</t>
  </si>
  <si>
    <t>Updated the rating of the line from 13253- 3237 to correct a modeling mistake</t>
  </si>
  <si>
    <t>2020 RTP load level with self-served load for Off-Peak Case (MW) (based on 2023 SSWG Min Case and adjusted with ERCOT load review results)</t>
  </si>
  <si>
    <t>Sensitivity 1:</t>
  </si>
  <si>
    <t xml:space="preserve">Sensitivity 2: </t>
  </si>
  <si>
    <t>ERCOT Load (MW)</t>
  </si>
  <si>
    <t>DC Tie Export* (MW)</t>
  </si>
  <si>
    <t>Wind Output (MW)</t>
  </si>
  <si>
    <t>* negative sign indicating DC tie import.</t>
  </si>
  <si>
    <t>High Renewable Output Coincident Summer Peak Sensitivity</t>
  </si>
  <si>
    <t>WFW No Wind and No Solar Sensitivity</t>
  </si>
  <si>
    <t>Solar Output (MW)</t>
  </si>
  <si>
    <t>Total Renewable Output (MW)</t>
  </si>
  <si>
    <t xml:space="preserve">Both sensitivity 1 and 2 were studied using two approaches below: 
• Renewable curtailment allowed to alleviate reliability criteria violations. Transmission projects will be proposed to resolve any remaining reliability criteria violations that cannot be resolved by curtailment of renewable resources.
• No renewable curtailment allowed to identify potential needs to accommodate the assumed level of penetration.  Those identified solutions are not considered as CAPs per NERC TPL-001-4 Standard.  Instead, they will serve as possible candidates for economic analysis to be assessed further.  Only P1, P2.1, P7, P3 and P6.2 contingency analysis were performed.  
</t>
  </si>
  <si>
    <t>The renewable output values below reflects the total renewables when no renewable curtailment is allowed.</t>
  </si>
  <si>
    <t>High Renewable Penetration Light Load Sensitivity</t>
  </si>
  <si>
    <t>2023 Min</t>
  </si>
  <si>
    <t xml:space="preserve">Sensitivity 3: </t>
  </si>
  <si>
    <t>West Load (MW)</t>
  </si>
  <si>
    <t>Far West Load (MW)</t>
  </si>
  <si>
    <t>Reactive Power Capability Unavailable (MVAr)</t>
  </si>
  <si>
    <t>Renewable Capacity Unavailable (MW)</t>
  </si>
  <si>
    <t>Updated the rating of the two transformers at Lonhill</t>
  </si>
  <si>
    <t>Based on EMS data</t>
  </si>
  <si>
    <t>Added MOD project 5167: Borglum to Tuleta</t>
  </si>
  <si>
    <t>Updated the rating of 2nd transformer at Andrew County South</t>
  </si>
  <si>
    <t>2023 HRLL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</si>
</sst>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0.0%"/>
    <numFmt numFmtId="167" formatCode="[$-F800]dddd\,\ mmmm\ dd\,\ yyyy"/>
    <numFmt numFmtId="168" formatCode="m/yyyy"/>
    <numFmt numFmtId="169" formatCode="mm/dd/yyyy"/>
    <numFmt numFmtId="170" formatCode="[$-409]mmm\-yy;@"/>
  </numFmts>
  <fonts count="3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trike/>
      <vertAlign val="superscript"/>
      <sz val="12"/>
      <name val="Arial"/>
      <family val="2"/>
    </font>
    <font>
      <strike/>
      <vertAlign val="superscript"/>
      <sz val="12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trike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0"/>
      <color theme="1"/>
      <name val="Arial"/>
      <family val="2"/>
    </font>
    <font>
      <sz val="9"/>
      <color indexed="8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theme="0" tint="-0.14999847407452621"/>
      </patternFill>
    </fill>
  </fills>
  <borders count="62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rgb="FFE2E2E2"/>
      </right>
      <top style="medium">
        <color rgb="FFE2E2E2"/>
      </top>
      <bottom style="medium">
        <color rgb="FFE2E2E2"/>
      </bottom>
      <diagonal/>
    </border>
    <border>
      <left style="medium">
        <color rgb="FFE2E2E2"/>
      </left>
      <right style="medium">
        <color rgb="FFE2E2E2"/>
      </right>
      <top style="medium">
        <color rgb="FFE2E2E2"/>
      </top>
      <bottom style="medium">
        <color rgb="FFE2E2E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auto="1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4" fillId="0" borderId="0"/>
    <xf numFmtId="0" fontId="17" fillId="0" borderId="0"/>
    <xf numFmtId="0" fontId="17" fillId="0" borderId="0"/>
    <xf numFmtId="0" fontId="27" fillId="0" borderId="0"/>
  </cellStyleXfs>
  <cellXfs count="296">
    <xf numFmtId="0" fontId="0" fillId="0" borderId="0" xfId="0"/>
    <xf numFmtId="0" fontId="0" fillId="0" borderId="0" xfId="0" applyAlignment="1">
      <alignment wrapText="1"/>
    </xf>
    <xf numFmtId="0" fontId="2" fillId="0" borderId="0" xfId="1"/>
    <xf numFmtId="0" fontId="2" fillId="4" borderId="3" xfId="1" applyFont="1" applyFill="1" applyBorder="1" applyAlignment="1">
      <alignment horizontal="center"/>
    </xf>
    <xf numFmtId="0" fontId="2" fillId="5" borderId="3" xfId="1" applyFont="1" applyFill="1" applyBorder="1" applyAlignment="1">
      <alignment horizontal="center"/>
    </xf>
    <xf numFmtId="0" fontId="3" fillId="0" borderId="0" xfId="0" applyFont="1" applyAlignment="1">
      <alignment horizontal="justify" vertical="center"/>
    </xf>
    <xf numFmtId="0" fontId="4" fillId="0" borderId="0" xfId="0" applyFont="1"/>
    <xf numFmtId="164" fontId="0" fillId="0" borderId="0" xfId="0" applyNumberFormat="1"/>
    <xf numFmtId="0" fontId="5" fillId="0" borderId="0" xfId="0" applyFont="1"/>
    <xf numFmtId="166" fontId="9" fillId="0" borderId="0" xfId="3" applyNumberFormat="1" applyFont="1" applyAlignment="1">
      <alignment horizontal="left" vertical="top" wrapText="1"/>
    </xf>
    <xf numFmtId="166" fontId="10" fillId="0" borderId="0" xfId="3" applyNumberFormat="1" applyFont="1" applyAlignment="1">
      <alignment vertical="top" wrapText="1"/>
    </xf>
    <xf numFmtId="0" fontId="7" fillId="7" borderId="4" xfId="0" applyFont="1" applyFill="1" applyBorder="1" applyAlignment="1">
      <alignment horizontal="center" vertical="center"/>
    </xf>
    <xf numFmtId="14" fontId="0" fillId="0" borderId="0" xfId="0" applyNumberFormat="1"/>
    <xf numFmtId="0" fontId="0" fillId="0" borderId="4" xfId="0" applyBorder="1"/>
    <xf numFmtId="167" fontId="0" fillId="0" borderId="0" xfId="0" applyNumberFormat="1"/>
    <xf numFmtId="0" fontId="0" fillId="0" borderId="0" xfId="0" applyAlignment="1">
      <alignment vertical="center"/>
    </xf>
    <xf numFmtId="0" fontId="2" fillId="4" borderId="1" xfId="1" applyFont="1" applyFill="1" applyBorder="1" applyAlignment="1">
      <alignment horizontal="left"/>
    </xf>
    <xf numFmtId="0" fontId="2" fillId="4" borderId="1" xfId="1" applyFill="1" applyBorder="1" applyAlignment="1">
      <alignment horizontal="left"/>
    </xf>
    <xf numFmtId="0" fontId="2" fillId="5" borderId="1" xfId="1" applyFont="1" applyFill="1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/>
    <xf numFmtId="0" fontId="18" fillId="0" borderId="0" xfId="5" applyFont="1" applyFill="1" applyBorder="1" applyAlignment="1">
      <alignment horizontal="center"/>
    </xf>
    <xf numFmtId="1" fontId="18" fillId="0" borderId="0" xfId="6" applyNumberFormat="1" applyFont="1" applyFill="1" applyBorder="1" applyAlignment="1">
      <alignment horizontal="center"/>
    </xf>
    <xf numFmtId="0" fontId="18" fillId="0" borderId="0" xfId="6" applyFont="1" applyFill="1" applyBorder="1" applyAlignment="1"/>
    <xf numFmtId="0" fontId="13" fillId="0" borderId="0" xfId="0" applyFont="1" applyAlignment="1">
      <alignment horizontal="left" wrapText="1"/>
    </xf>
    <xf numFmtId="0" fontId="7" fillId="8" borderId="12" xfId="0" applyFont="1" applyFill="1" applyBorder="1" applyAlignment="1">
      <alignment horizontal="center" vertical="center"/>
    </xf>
    <xf numFmtId="165" fontId="7" fillId="8" borderId="4" xfId="2" applyNumberFormat="1" applyFont="1" applyFill="1" applyBorder="1" applyAlignment="1">
      <alignment horizontal="center" vertical="center"/>
    </xf>
    <xf numFmtId="165" fontId="7" fillId="8" borderId="6" xfId="2" applyNumberFormat="1" applyFont="1" applyFill="1" applyBorder="1" applyAlignment="1">
      <alignment horizontal="center" vertical="center"/>
    </xf>
    <xf numFmtId="0" fontId="7" fillId="8" borderId="13" xfId="0" applyFont="1" applyFill="1" applyBorder="1" applyAlignment="1">
      <alignment horizontal="center" vertical="center"/>
    </xf>
    <xf numFmtId="165" fontId="0" fillId="0" borderId="0" xfId="2" applyNumberFormat="1" applyFont="1" applyAlignment="1">
      <alignment horizontal="center" vertical="center"/>
    </xf>
    <xf numFmtId="0" fontId="7" fillId="8" borderId="9" xfId="0" applyFont="1" applyFill="1" applyBorder="1" applyAlignment="1">
      <alignment horizontal="center"/>
    </xf>
    <xf numFmtId="0" fontId="7" fillId="8" borderId="10" xfId="0" applyFont="1" applyFill="1" applyBorder="1" applyAlignment="1">
      <alignment horizontal="center"/>
    </xf>
    <xf numFmtId="0" fontId="7" fillId="8" borderId="12" xfId="0" applyFont="1" applyFill="1" applyBorder="1" applyAlignment="1">
      <alignment horizontal="center"/>
    </xf>
    <xf numFmtId="0" fontId="7" fillId="8" borderId="13" xfId="0" applyFont="1" applyFill="1" applyBorder="1" applyAlignment="1">
      <alignment horizontal="center"/>
    </xf>
    <xf numFmtId="0" fontId="7" fillId="8" borderId="17" xfId="0" applyFont="1" applyFill="1" applyBorder="1" applyAlignment="1">
      <alignment horizontal="center"/>
    </xf>
    <xf numFmtId="0" fontId="7" fillId="8" borderId="18" xfId="0" applyFont="1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4" borderId="3" xfId="1" applyFill="1" applyBorder="1" applyAlignment="1">
      <alignment horizontal="center" vertical="center"/>
    </xf>
    <xf numFmtId="0" fontId="2" fillId="4" borderId="1" xfId="1" applyFill="1" applyBorder="1" applyAlignment="1">
      <alignment wrapText="1"/>
    </xf>
    <xf numFmtId="0" fontId="2" fillId="4" borderId="3" xfId="1" applyFill="1" applyBorder="1" applyAlignment="1">
      <alignment horizontal="center"/>
    </xf>
    <xf numFmtId="0" fontId="0" fillId="0" borderId="0" xfId="0" applyAlignment="1">
      <alignment vertical="center" wrapText="1"/>
    </xf>
    <xf numFmtId="0" fontId="2" fillId="0" borderId="0" xfId="1" applyAlignment="1">
      <alignment vertical="center"/>
    </xf>
    <xf numFmtId="0" fontId="0" fillId="0" borderId="0" xfId="0" applyAlignment="1">
      <alignment horizontal="center" vertical="center" wrapText="1"/>
    </xf>
    <xf numFmtId="167" fontId="0" fillId="0" borderId="0" xfId="0" applyNumberFormat="1" applyAlignment="1">
      <alignment horizontal="left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0" xfId="0" applyFont="1"/>
    <xf numFmtId="0" fontId="8" fillId="0" borderId="12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7" fillId="0" borderId="4" xfId="0" applyFont="1" applyBorder="1"/>
    <xf numFmtId="0" fontId="7" fillId="0" borderId="10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168" fontId="8" fillId="0" borderId="4" xfId="0" applyNumberFormat="1" applyFont="1" applyFill="1" applyBorder="1" applyAlignment="1">
      <alignment horizontal="center" vertical="center" wrapText="1"/>
    </xf>
    <xf numFmtId="1" fontId="8" fillId="0" borderId="4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0" fillId="0" borderId="0" xfId="0" applyFont="1" applyFill="1" applyBorder="1" applyAlignment="1">
      <alignment wrapText="1"/>
    </xf>
    <xf numFmtId="14" fontId="0" fillId="0" borderId="0" xfId="0" applyNumberFormat="1" applyFont="1" applyFill="1" applyBorder="1"/>
    <xf numFmtId="0" fontId="0" fillId="0" borderId="0" xfId="0" applyFill="1" applyBorder="1"/>
    <xf numFmtId="0" fontId="1" fillId="3" borderId="20" xfId="0" applyFont="1" applyFill="1" applyBorder="1" applyAlignment="1">
      <alignment horizontal="center" vertical="center" wrapText="1"/>
    </xf>
    <xf numFmtId="0" fontId="1" fillId="3" borderId="20" xfId="0" applyFont="1" applyFill="1" applyBorder="1"/>
    <xf numFmtId="0" fontId="1" fillId="3" borderId="21" xfId="0" applyFont="1" applyFill="1" applyBorder="1"/>
    <xf numFmtId="0" fontId="0" fillId="0" borderId="0" xfId="0" applyAlignment="1">
      <alignment horizontal="right" vertical="center"/>
    </xf>
    <xf numFmtId="167" fontId="0" fillId="0" borderId="0" xfId="0" applyNumberFormat="1" applyAlignment="1">
      <alignment horizontal="right" vertical="center"/>
    </xf>
    <xf numFmtId="0" fontId="8" fillId="0" borderId="22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/>
    </xf>
    <xf numFmtId="0" fontId="0" fillId="0" borderId="22" xfId="0" applyBorder="1"/>
    <xf numFmtId="0" fontId="0" fillId="0" borderId="23" xfId="0" applyBorder="1"/>
    <xf numFmtId="166" fontId="10" fillId="0" borderId="0" xfId="3" applyNumberFormat="1" applyFont="1" applyAlignment="1">
      <alignment horizontal="left" vertical="top" wrapText="1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0" fillId="0" borderId="0" xfId="0" applyNumberFormat="1"/>
    <xf numFmtId="49" fontId="0" fillId="0" borderId="0" xfId="0" applyNumberFormat="1"/>
    <xf numFmtId="167" fontId="0" fillId="0" borderId="0" xfId="0" applyNumberFormat="1" applyAlignment="1">
      <alignment horizontal="left"/>
    </xf>
    <xf numFmtId="0" fontId="7" fillId="0" borderId="0" xfId="0" applyFont="1" applyAlignment="1">
      <alignment wrapText="1"/>
    </xf>
    <xf numFmtId="0" fontId="8" fillId="0" borderId="0" xfId="0" applyFont="1" applyFill="1" applyBorder="1" applyAlignment="1">
      <alignment wrapText="1"/>
    </xf>
    <xf numFmtId="0" fontId="16" fillId="0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left" vertical="center" wrapText="1"/>
    </xf>
    <xf numFmtId="0" fontId="19" fillId="0" borderId="0" xfId="5" applyFont="1" applyFill="1" applyBorder="1" applyAlignment="1">
      <alignment wrapText="1"/>
    </xf>
    <xf numFmtId="0" fontId="18" fillId="0" borderId="0" xfId="5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  <xf numFmtId="49" fontId="8" fillId="0" borderId="4" xfId="3" applyNumberFormat="1" applyFont="1" applyBorder="1"/>
    <xf numFmtId="0" fontId="8" fillId="0" borderId="5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vertical="center" wrapText="1"/>
    </xf>
    <xf numFmtId="0" fontId="8" fillId="0" borderId="19" xfId="0" applyFont="1" applyFill="1" applyBorder="1" applyAlignment="1">
      <alignment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2" fillId="9" borderId="3" xfId="1" applyFill="1" applyBorder="1" applyAlignment="1">
      <alignment horizontal="center" vertical="center"/>
    </xf>
    <xf numFmtId="0" fontId="2" fillId="9" borderId="1" xfId="1" applyFont="1" applyFill="1" applyBorder="1" applyAlignment="1">
      <alignment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167" fontId="1" fillId="3" borderId="2" xfId="0" applyNumberFormat="1" applyFont="1" applyFill="1" applyBorder="1" applyAlignment="1">
      <alignment horizontal="center" vertical="center"/>
    </xf>
    <xf numFmtId="9" fontId="0" fillId="0" borderId="4" xfId="0" applyNumberFormat="1" applyFill="1" applyBorder="1" applyAlignment="1">
      <alignment horizontal="center"/>
    </xf>
    <xf numFmtId="10" fontId="0" fillId="0" borderId="4" xfId="0" applyNumberFormat="1" applyFill="1" applyBorder="1" applyAlignment="1">
      <alignment horizontal="center" vertical="center"/>
    </xf>
    <xf numFmtId="0" fontId="20" fillId="0" borderId="25" xfId="0" applyFont="1" applyFill="1" applyBorder="1" applyAlignment="1">
      <alignment vertical="top"/>
    </xf>
    <xf numFmtId="0" fontId="20" fillId="0" borderId="26" xfId="0" applyFont="1" applyFill="1" applyBorder="1" applyAlignment="1">
      <alignment vertical="top"/>
    </xf>
    <xf numFmtId="169" fontId="20" fillId="0" borderId="26" xfId="0" applyNumberFormat="1" applyFont="1" applyFill="1" applyBorder="1" applyAlignment="1">
      <alignment vertical="top"/>
    </xf>
    <xf numFmtId="0" fontId="8" fillId="0" borderId="19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27" xfId="0" applyBorder="1"/>
    <xf numFmtId="0" fontId="0" fillId="0" borderId="21" xfId="0" applyBorder="1"/>
    <xf numFmtId="0" fontId="0" fillId="0" borderId="28" xfId="0" applyBorder="1"/>
    <xf numFmtId="0" fontId="0" fillId="0" borderId="29" xfId="0" applyBorder="1"/>
    <xf numFmtId="0" fontId="0" fillId="0" borderId="24" xfId="0" applyBorder="1"/>
    <xf numFmtId="0" fontId="7" fillId="0" borderId="10" xfId="0" applyFont="1" applyBorder="1"/>
    <xf numFmtId="43" fontId="0" fillId="0" borderId="30" xfId="0" applyNumberFormat="1" applyBorder="1"/>
    <xf numFmtId="43" fontId="0" fillId="0" borderId="31" xfId="0" applyNumberFormat="1" applyBorder="1"/>
    <xf numFmtId="43" fontId="0" fillId="0" borderId="32" xfId="0" applyNumberFormat="1" applyBorder="1"/>
    <xf numFmtId="43" fontId="0" fillId="0" borderId="4" xfId="2" applyFont="1" applyFill="1" applyBorder="1"/>
    <xf numFmtId="43" fontId="0" fillId="0" borderId="7" xfId="2" applyFont="1" applyFill="1" applyBorder="1"/>
    <xf numFmtId="0" fontId="11" fillId="0" borderId="4" xfId="0" applyFont="1" applyBorder="1"/>
    <xf numFmtId="14" fontId="0" fillId="0" borderId="0" xfId="0" applyNumberFormat="1" applyFont="1" applyBorder="1" applyAlignment="1">
      <alignment horizontal="center" vertical="center"/>
    </xf>
    <xf numFmtId="14" fontId="0" fillId="0" borderId="0" xfId="0" quotePrefix="1" applyNumberFormat="1" applyAlignment="1">
      <alignment horizontal="center" vertical="center"/>
    </xf>
    <xf numFmtId="0" fontId="2" fillId="0" borderId="0" xfId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7" fontId="0" fillId="0" borderId="0" xfId="0" applyNumberFormat="1" applyAlignment="1">
      <alignment horizontal="right"/>
    </xf>
    <xf numFmtId="0" fontId="21" fillId="0" borderId="0" xfId="0" applyFont="1" applyAlignment="1">
      <alignment horizontal="center" vertical="center"/>
    </xf>
    <xf numFmtId="0" fontId="20" fillId="0" borderId="0" xfId="0" applyFont="1" applyFill="1" applyBorder="1" applyAlignment="1">
      <alignment vertical="top"/>
    </xf>
    <xf numFmtId="169" fontId="20" fillId="0" borderId="0" xfId="0" applyNumberFormat="1" applyFont="1" applyFill="1" applyBorder="1" applyAlignment="1">
      <alignment vertical="top"/>
    </xf>
    <xf numFmtId="1" fontId="0" fillId="0" borderId="0" xfId="0" applyNumberFormat="1"/>
    <xf numFmtId="1" fontId="0" fillId="0" borderId="0" xfId="0" applyNumberFormat="1" applyBorder="1"/>
    <xf numFmtId="3" fontId="23" fillId="0" borderId="33" xfId="0" applyNumberFormat="1" applyFont="1" applyBorder="1" applyAlignment="1">
      <alignment horizontal="center" vertical="center" wrapText="1" readingOrder="1"/>
    </xf>
    <xf numFmtId="0" fontId="24" fillId="8" borderId="33" xfId="0" applyFont="1" applyFill="1" applyBorder="1" applyAlignment="1">
      <alignment horizontal="center" vertical="center" wrapText="1" readingOrder="1"/>
    </xf>
    <xf numFmtId="0" fontId="25" fillId="8" borderId="33" xfId="0" applyFont="1" applyFill="1" applyBorder="1" applyAlignment="1">
      <alignment horizontal="center" vertical="center" wrapText="1" readingOrder="1"/>
    </xf>
    <xf numFmtId="3" fontId="22" fillId="0" borderId="33" xfId="0" applyNumberFormat="1" applyFont="1" applyBorder="1" applyAlignment="1">
      <alignment horizontal="center" vertical="center" wrapText="1" readingOrder="1"/>
    </xf>
    <xf numFmtId="0" fontId="25" fillId="0" borderId="0" xfId="0" applyFont="1" applyFill="1" applyBorder="1" applyAlignment="1">
      <alignment horizontal="center" vertical="center" wrapText="1" readingOrder="1"/>
    </xf>
    <xf numFmtId="3" fontId="22" fillId="0" borderId="0" xfId="0" applyNumberFormat="1" applyFont="1" applyFill="1" applyBorder="1" applyAlignment="1">
      <alignment horizontal="center" wrapText="1" readingOrder="1"/>
    </xf>
    <xf numFmtId="0" fontId="0" fillId="0" borderId="0" xfId="0" applyFill="1"/>
    <xf numFmtId="3" fontId="22" fillId="0" borderId="33" xfId="0" applyNumberFormat="1" applyFont="1" applyFill="1" applyBorder="1" applyAlignment="1">
      <alignment horizontal="center" wrapText="1" readingOrder="1"/>
    </xf>
    <xf numFmtId="0" fontId="7" fillId="0" borderId="1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 wrapText="1"/>
    </xf>
    <xf numFmtId="170" fontId="26" fillId="0" borderId="4" xfId="0" applyNumberFormat="1" applyFont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170" fontId="26" fillId="0" borderId="4" xfId="0" applyNumberFormat="1" applyFont="1" applyFill="1" applyBorder="1" applyAlignment="1">
      <alignment horizontal="center" vertical="center" wrapText="1"/>
    </xf>
    <xf numFmtId="0" fontId="7" fillId="0" borderId="9" xfId="0" applyFont="1" applyBorder="1"/>
    <xf numFmtId="0" fontId="7" fillId="0" borderId="11" xfId="0" applyFont="1" applyBorder="1"/>
    <xf numFmtId="0" fontId="7" fillId="0" borderId="12" xfId="0" applyFont="1" applyBorder="1"/>
    <xf numFmtId="0" fontId="7" fillId="0" borderId="6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9" fontId="0" fillId="0" borderId="13" xfId="0" applyNumberFormat="1" applyFill="1" applyBorder="1" applyAlignment="1">
      <alignment horizontal="center" vertical="center"/>
    </xf>
    <xf numFmtId="9" fontId="0" fillId="0" borderId="7" xfId="0" applyNumberFormat="1" applyFill="1" applyBorder="1" applyAlignment="1">
      <alignment horizontal="center" vertical="center"/>
    </xf>
    <xf numFmtId="9" fontId="0" fillId="0" borderId="8" xfId="0" applyNumberFormat="1" applyFill="1" applyBorder="1" applyAlignment="1">
      <alignment horizontal="center" vertical="center"/>
    </xf>
    <xf numFmtId="0" fontId="11" fillId="0" borderId="21" xfId="0" applyFont="1" applyBorder="1"/>
    <xf numFmtId="0" fontId="7" fillId="0" borderId="1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166" fontId="10" fillId="0" borderId="0" xfId="3" applyNumberFormat="1" applyFont="1" applyFill="1" applyAlignment="1">
      <alignment horizontal="left" vertical="top" wrapText="1"/>
    </xf>
    <xf numFmtId="10" fontId="0" fillId="0" borderId="0" xfId="3" quotePrefix="1" applyNumberFormat="1" applyFont="1" applyFill="1" applyBorder="1" applyAlignment="1">
      <alignment horizontal="center"/>
    </xf>
    <xf numFmtId="10" fontId="0" fillId="0" borderId="0" xfId="3" applyNumberFormat="1" applyFont="1" applyFill="1" applyBorder="1" applyAlignment="1">
      <alignment horizontal="center"/>
    </xf>
    <xf numFmtId="0" fontId="0" fillId="0" borderId="4" xfId="0" applyBorder="1" applyAlignment="1">
      <alignment wrapText="1"/>
    </xf>
    <xf numFmtId="3" fontId="22" fillId="0" borderId="37" xfId="0" applyNumberFormat="1" applyFont="1" applyBorder="1" applyAlignment="1">
      <alignment horizontal="center" vertical="center" wrapText="1" readingOrder="1"/>
    </xf>
    <xf numFmtId="3" fontId="22" fillId="0" borderId="38" xfId="0" applyNumberFormat="1" applyFont="1" applyBorder="1" applyAlignment="1">
      <alignment horizontal="center" vertical="center" wrapText="1" readingOrder="1"/>
    </xf>
    <xf numFmtId="0" fontId="0" fillId="0" borderId="39" xfId="0" applyBorder="1"/>
    <xf numFmtId="0" fontId="0" fillId="0" borderId="40" xfId="0" applyBorder="1"/>
    <xf numFmtId="0" fontId="0" fillId="0" borderId="12" xfId="0" applyBorder="1"/>
    <xf numFmtId="0" fontId="0" fillId="0" borderId="12" xfId="0" applyBorder="1" applyAlignment="1">
      <alignment wrapText="1"/>
    </xf>
    <xf numFmtId="0" fontId="0" fillId="0" borderId="41" xfId="0" applyBorder="1"/>
    <xf numFmtId="0" fontId="0" fillId="0" borderId="42" xfId="0" applyBorder="1"/>
    <xf numFmtId="0" fontId="0" fillId="0" borderId="0" xfId="0" applyFont="1" applyBorder="1"/>
    <xf numFmtId="0" fontId="0" fillId="0" borderId="0" xfId="0" applyFont="1"/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19" fillId="0" borderId="0" xfId="5" applyFont="1" applyFill="1" applyBorder="1" applyAlignment="1"/>
    <xf numFmtId="1" fontId="18" fillId="0" borderId="0" xfId="6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8" fillId="0" borderId="0" xfId="5" applyFont="1" applyFill="1" applyBorder="1" applyAlignment="1">
      <alignment horizontal="center" vertical="center"/>
    </xf>
    <xf numFmtId="0" fontId="8" fillId="0" borderId="0" xfId="0" applyFont="1" applyFill="1" applyBorder="1" applyAlignment="1"/>
    <xf numFmtId="14" fontId="0" fillId="0" borderId="0" xfId="0" applyNumberFormat="1" applyAlignment="1">
      <alignment horizontal="left"/>
    </xf>
    <xf numFmtId="14" fontId="16" fillId="0" borderId="0" xfId="0" applyNumberFormat="1" applyFont="1" applyAlignment="1">
      <alignment horizontal="center"/>
    </xf>
    <xf numFmtId="14" fontId="16" fillId="0" borderId="0" xfId="0" applyNumberFormat="1" applyFont="1" applyFill="1" applyBorder="1" applyAlignment="1">
      <alignment horizontal="left"/>
    </xf>
    <xf numFmtId="169" fontId="20" fillId="0" borderId="26" xfId="0" quotePrefix="1" applyNumberFormat="1" applyFont="1" applyFill="1" applyBorder="1" applyAlignment="1">
      <alignment horizontal="center" vertical="top"/>
    </xf>
    <xf numFmtId="14" fontId="20" fillId="0" borderId="26" xfId="0" applyNumberFormat="1" applyFont="1" applyFill="1" applyBorder="1"/>
    <xf numFmtId="2" fontId="0" fillId="0" borderId="0" xfId="0" applyNumberFormat="1" applyFont="1" applyFill="1" applyBorder="1"/>
    <xf numFmtId="2" fontId="20" fillId="0" borderId="26" xfId="0" applyNumberFormat="1" applyFont="1" applyFill="1" applyBorder="1" applyAlignment="1">
      <alignment vertical="top"/>
    </xf>
    <xf numFmtId="14" fontId="20" fillId="0" borderId="26" xfId="0" applyNumberFormat="1" applyFont="1" applyFill="1" applyBorder="1" applyAlignment="1">
      <alignment vertical="top"/>
    </xf>
    <xf numFmtId="14" fontId="20" fillId="0" borderId="0" xfId="0" applyNumberFormat="1" applyFont="1" applyFill="1" applyBorder="1"/>
    <xf numFmtId="14" fontId="16" fillId="0" borderId="0" xfId="0" applyNumberFormat="1" applyFont="1" applyFill="1" applyAlignment="1">
      <alignment horizontal="center"/>
    </xf>
    <xf numFmtId="0" fontId="0" fillId="0" borderId="0" xfId="0" applyFill="1" applyAlignment="1">
      <alignment vertical="center" wrapText="1"/>
    </xf>
    <xf numFmtId="4" fontId="20" fillId="0" borderId="26" xfId="0" applyNumberFormat="1" applyFont="1" applyFill="1" applyBorder="1" applyAlignment="1">
      <alignment vertical="top"/>
    </xf>
    <xf numFmtId="0" fontId="0" fillId="0" borderId="0" xfId="0" applyFill="1" applyAlignment="1">
      <alignment horizontal="center" vertical="center" wrapText="1"/>
    </xf>
    <xf numFmtId="4" fontId="20" fillId="0" borderId="0" xfId="0" applyNumberFormat="1" applyFont="1" applyFill="1" applyBorder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2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28" fillId="0" borderId="4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/>
    </xf>
    <xf numFmtId="3" fontId="22" fillId="0" borderId="4" xfId="0" applyNumberFormat="1" applyFont="1" applyBorder="1" applyAlignment="1">
      <alignment horizontal="center" vertical="center"/>
    </xf>
    <xf numFmtId="3" fontId="29" fillId="0" borderId="4" xfId="0" applyNumberFormat="1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3" fontId="22" fillId="0" borderId="7" xfId="0" applyNumberFormat="1" applyFont="1" applyBorder="1" applyAlignment="1">
      <alignment horizontal="center" vertical="center"/>
    </xf>
    <xf numFmtId="3" fontId="29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2" fillId="6" borderId="0" xfId="0" applyFont="1" applyFill="1" applyAlignment="1">
      <alignment horizontal="center" vertical="center"/>
    </xf>
    <xf numFmtId="166" fontId="10" fillId="0" borderId="0" xfId="3" applyNumberFormat="1" applyFont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166" fontId="10" fillId="0" borderId="0" xfId="3" applyNumberFormat="1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166" fontId="10" fillId="0" borderId="4" xfId="3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Border="1" applyAlignment="1">
      <alignment wrapText="1"/>
    </xf>
    <xf numFmtId="0" fontId="7" fillId="8" borderId="14" xfId="0" applyFont="1" applyFill="1" applyBorder="1" applyAlignment="1">
      <alignment horizontal="center"/>
    </xf>
    <xf numFmtId="0" fontId="7" fillId="8" borderId="15" xfId="0" applyFont="1" applyFill="1" applyBorder="1" applyAlignment="1">
      <alignment horizontal="center"/>
    </xf>
    <xf numFmtId="0" fontId="7" fillId="8" borderId="16" xfId="0" applyFont="1" applyFill="1" applyBorder="1" applyAlignment="1">
      <alignment horizontal="center"/>
    </xf>
    <xf numFmtId="0" fontId="7" fillId="8" borderId="9" xfId="0" applyFont="1" applyFill="1" applyBorder="1" applyAlignment="1">
      <alignment horizontal="center" vertical="center"/>
    </xf>
    <xf numFmtId="0" fontId="7" fillId="8" borderId="10" xfId="0" applyFont="1" applyFill="1" applyBorder="1" applyAlignment="1">
      <alignment horizontal="center" vertical="center"/>
    </xf>
    <xf numFmtId="0" fontId="7" fillId="8" borderId="11" xfId="0" applyFont="1" applyFill="1" applyBorder="1" applyAlignment="1">
      <alignment horizontal="center" vertical="center"/>
    </xf>
    <xf numFmtId="0" fontId="7" fillId="8" borderId="43" xfId="0" applyFont="1" applyFill="1" applyBorder="1" applyAlignment="1">
      <alignment horizontal="center" vertical="center"/>
    </xf>
    <xf numFmtId="0" fontId="7" fillId="8" borderId="44" xfId="0" applyFont="1" applyFill="1" applyBorder="1" applyAlignment="1">
      <alignment horizontal="center" vertical="center"/>
    </xf>
    <xf numFmtId="0" fontId="7" fillId="8" borderId="45" xfId="0" applyFont="1" applyFill="1" applyBorder="1" applyAlignment="1">
      <alignment horizontal="center" vertical="center"/>
    </xf>
    <xf numFmtId="0" fontId="7" fillId="8" borderId="9" xfId="0" applyFont="1" applyFill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0" fontId="7" fillId="0" borderId="53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7" fillId="0" borderId="54" xfId="0" applyFont="1" applyBorder="1" applyAlignment="1">
      <alignment horizontal="center" vertical="center" wrapText="1"/>
    </xf>
    <xf numFmtId="3" fontId="29" fillId="0" borderId="5" xfId="0" applyNumberFormat="1" applyFont="1" applyBorder="1" applyAlignment="1">
      <alignment horizontal="center" vertical="center"/>
    </xf>
    <xf numFmtId="3" fontId="29" fillId="0" borderId="51" xfId="0" applyNumberFormat="1" applyFont="1" applyBorder="1" applyAlignment="1">
      <alignment horizontal="center" vertical="center"/>
    </xf>
    <xf numFmtId="3" fontId="29" fillId="0" borderId="55" xfId="0" applyNumberFormat="1" applyFont="1" applyBorder="1" applyAlignment="1">
      <alignment horizontal="center" vertical="center"/>
    </xf>
    <xf numFmtId="3" fontId="29" fillId="0" borderId="56" xfId="0" applyNumberFormat="1" applyFont="1" applyBorder="1" applyAlignment="1">
      <alignment horizontal="center" vertical="center"/>
    </xf>
    <xf numFmtId="3" fontId="29" fillId="0" borderId="22" xfId="0" applyNumberFormat="1" applyFont="1" applyBorder="1" applyAlignment="1">
      <alignment horizontal="center" vertical="center"/>
    </xf>
    <xf numFmtId="3" fontId="29" fillId="0" borderId="23" xfId="0" applyNumberFormat="1" applyFont="1" applyBorder="1" applyAlignment="1">
      <alignment horizontal="center" vertical="center"/>
    </xf>
    <xf numFmtId="3" fontId="29" fillId="0" borderId="59" xfId="0" applyNumberFormat="1" applyFont="1" applyBorder="1" applyAlignment="1">
      <alignment horizontal="center" vertical="center"/>
    </xf>
    <xf numFmtId="3" fontId="29" fillId="0" borderId="60" xfId="0" applyNumberFormat="1" applyFont="1" applyBorder="1" applyAlignment="1">
      <alignment horizontal="center" vertical="center"/>
    </xf>
    <xf numFmtId="3" fontId="29" fillId="0" borderId="61" xfId="0" applyNumberFormat="1" applyFont="1" applyBorder="1" applyAlignment="1">
      <alignment horizontal="center" vertical="center"/>
    </xf>
    <xf numFmtId="0" fontId="29" fillId="0" borderId="22" xfId="0" applyFont="1" applyBorder="1" applyAlignment="1">
      <alignment horizontal="center" vertical="center"/>
    </xf>
    <xf numFmtId="0" fontId="29" fillId="0" borderId="51" xfId="0" applyFont="1" applyBorder="1" applyAlignment="1">
      <alignment horizontal="center" vertical="center"/>
    </xf>
    <xf numFmtId="0" fontId="29" fillId="0" borderId="60" xfId="0" applyFont="1" applyBorder="1" applyAlignment="1">
      <alignment horizontal="center" vertical="center"/>
    </xf>
    <xf numFmtId="0" fontId="29" fillId="0" borderId="32" xfId="0" applyFont="1" applyBorder="1" applyAlignment="1">
      <alignment horizontal="center" vertical="center"/>
    </xf>
    <xf numFmtId="0" fontId="28" fillId="0" borderId="52" xfId="0" applyFont="1" applyBorder="1" applyAlignment="1">
      <alignment horizontal="center" vertical="center" wrapText="1"/>
    </xf>
    <xf numFmtId="0" fontId="28" fillId="0" borderId="57" xfId="0" applyFont="1" applyBorder="1" applyAlignment="1">
      <alignment horizontal="center" vertical="center" wrapText="1"/>
    </xf>
    <xf numFmtId="0" fontId="28" fillId="0" borderId="58" xfId="0" applyFont="1" applyBorder="1" applyAlignment="1">
      <alignment horizontal="center" vertical="center" wrapText="1"/>
    </xf>
    <xf numFmtId="0" fontId="28" fillId="0" borderId="47" xfId="0" applyFont="1" applyBorder="1" applyAlignment="1">
      <alignment horizontal="center" vertical="center" wrapText="1"/>
    </xf>
    <xf numFmtId="0" fontId="28" fillId="0" borderId="50" xfId="0" applyFont="1" applyBorder="1" applyAlignment="1">
      <alignment horizontal="center" vertical="center" wrapText="1"/>
    </xf>
    <xf numFmtId="0" fontId="28" fillId="0" borderId="46" xfId="0" applyFont="1" applyBorder="1" applyAlignment="1">
      <alignment horizontal="center" vertical="center" wrapText="1"/>
    </xf>
    <xf numFmtId="0" fontId="7" fillId="0" borderId="57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28" fillId="0" borderId="48" xfId="0" applyFont="1" applyBorder="1" applyAlignment="1">
      <alignment horizontal="center" vertical="center" wrapText="1"/>
    </xf>
    <xf numFmtId="0" fontId="28" fillId="0" borderId="49" xfId="0" applyFont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</cellXfs>
  <cellStyles count="8">
    <cellStyle name="Comma" xfId="2" builtinId="3"/>
    <cellStyle name="Hyperlink" xfId="1" builtinId="8"/>
    <cellStyle name="Normal" xfId="0" builtinId="0"/>
    <cellStyle name="Normal 12" xfId="4"/>
    <cellStyle name="Normal 2" xfId="7"/>
    <cellStyle name="Normal_Cancelled" xfId="5"/>
    <cellStyle name="Normal_Sheet1" xfId="6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9"/>
  <sheetViews>
    <sheetView workbookViewId="0">
      <selection activeCell="J10" sqref="J10"/>
    </sheetView>
  </sheetViews>
  <sheetFormatPr defaultRowHeight="15" x14ac:dyDescent="0.25"/>
  <cols>
    <col min="1" max="1" width="15.5703125" customWidth="1"/>
    <col min="2" max="2" width="50.140625" bestFit="1" customWidth="1"/>
    <col min="3" max="3" width="16.28515625" bestFit="1" customWidth="1"/>
    <col min="4" max="4" width="30.42578125" style="14" bestFit="1" customWidth="1"/>
  </cols>
  <sheetData>
    <row r="1" spans="1:4" ht="30" x14ac:dyDescent="0.25">
      <c r="A1" s="103" t="s">
        <v>19</v>
      </c>
      <c r="B1" s="104" t="s">
        <v>20</v>
      </c>
      <c r="C1" s="104" t="s">
        <v>23</v>
      </c>
      <c r="D1" s="105" t="s">
        <v>51</v>
      </c>
    </row>
    <row r="2" spans="1:4" x14ac:dyDescent="0.25">
      <c r="A2" s="221" t="s">
        <v>0</v>
      </c>
      <c r="B2" s="221"/>
      <c r="C2" s="221"/>
      <c r="D2" s="221"/>
    </row>
    <row r="3" spans="1:4" x14ac:dyDescent="0.25">
      <c r="A3" s="3" t="s">
        <v>1</v>
      </c>
      <c r="B3" s="16" t="s">
        <v>2</v>
      </c>
      <c r="C3" t="str">
        <f>'Start Cases'!B2</f>
        <v>Final</v>
      </c>
      <c r="D3" s="14">
        <f>IF('Start Cases'!B1= "","N/A",'Start Cases'!B1)</f>
        <v>43985</v>
      </c>
    </row>
    <row r="4" spans="1:4" x14ac:dyDescent="0.25">
      <c r="A4" s="4" t="s">
        <v>3</v>
      </c>
      <c r="B4" s="18" t="s">
        <v>4</v>
      </c>
      <c r="C4" t="str">
        <f>'RPG Projects Backed out'!B2</f>
        <v>Final</v>
      </c>
      <c r="D4" s="132">
        <f>IF('RPG Projects Backed out'!B1 ="","N/A",'RPG Projects Backed out'!B1)</f>
        <v>44015</v>
      </c>
    </row>
    <row r="5" spans="1:4" x14ac:dyDescent="0.25">
      <c r="A5" s="46" t="s">
        <v>3</v>
      </c>
      <c r="B5" s="17" t="s">
        <v>77</v>
      </c>
      <c r="C5" s="23" t="str">
        <f>'Recently approved RPG project'!B2</f>
        <v>Final</v>
      </c>
      <c r="D5" s="14">
        <f>IF('Recently approved RPG project'!B1= "","N/A",'Recently approved RPG project'!B1)</f>
        <v>44090</v>
      </c>
    </row>
    <row r="6" spans="1:4" x14ac:dyDescent="0.25">
      <c r="A6" s="4" t="s">
        <v>3</v>
      </c>
      <c r="B6" s="18" t="s">
        <v>5</v>
      </c>
      <c r="C6" s="70" t="str">
        <f>'Model updates &amp; corrections'!B2</f>
        <v>Final</v>
      </c>
      <c r="D6" s="132">
        <f>IF('Model updates &amp; corrections'!B1= "","N/A",'Model updates &amp; corrections'!B1)</f>
        <v>44147</v>
      </c>
    </row>
    <row r="7" spans="1:4" x14ac:dyDescent="0.25">
      <c r="A7" s="3" t="s">
        <v>6</v>
      </c>
      <c r="B7" s="16" t="s">
        <v>7</v>
      </c>
      <c r="C7" s="70" t="str">
        <f>'Transmission &amp; Gen Outages'!B2</f>
        <v>Final</v>
      </c>
      <c r="D7" s="132">
        <f>IF('Transmission &amp; Gen Outages'!B1= "","N/A",'Transmission &amp; Gen Outages'!B1)</f>
        <v>44013</v>
      </c>
    </row>
    <row r="8" spans="1:4" x14ac:dyDescent="0.25">
      <c r="A8" s="4" t="s">
        <v>35</v>
      </c>
      <c r="B8" s="18" t="s">
        <v>25</v>
      </c>
      <c r="C8" t="str">
        <f>'Temp. for Dynamic Ratings'!B2</f>
        <v>Final</v>
      </c>
      <c r="D8" s="14">
        <f>IF('Temp. for Dynamic Ratings'!B1 ="","N/A",'Temp. for Dynamic Ratings'!B1)</f>
        <v>43985</v>
      </c>
    </row>
    <row r="9" spans="1:4" x14ac:dyDescent="0.25">
      <c r="A9" s="222" t="s">
        <v>8</v>
      </c>
      <c r="B9" s="222"/>
      <c r="C9" s="222"/>
      <c r="D9" s="222"/>
    </row>
    <row r="10" spans="1:4" x14ac:dyDescent="0.25">
      <c r="A10" s="3" t="s">
        <v>9</v>
      </c>
      <c r="B10" s="16" t="s">
        <v>65</v>
      </c>
      <c r="C10" t="str">
        <f>'Gen add, ret. and mothball'!B2</f>
        <v>Final</v>
      </c>
      <c r="D10" s="14">
        <f>IF('Gen add, ret. and mothball'!B1= "","N/A",'Gen add, ret. and mothball'!B1)</f>
        <v>44034</v>
      </c>
    </row>
    <row r="11" spans="1:4" x14ac:dyDescent="0.25">
      <c r="A11" s="4" t="s">
        <v>10</v>
      </c>
      <c r="B11" s="18" t="s">
        <v>64</v>
      </c>
      <c r="C11" t="str">
        <f>'Renewable Generation Dispatch'!B2</f>
        <v>Final</v>
      </c>
      <c r="D11" s="14">
        <f>IF('Renewable Generation Dispatch'!B1= "","N/A",'Renewable Generation Dispatch'!B1)</f>
        <v>44026</v>
      </c>
    </row>
    <row r="12" spans="1:4" x14ac:dyDescent="0.25">
      <c r="A12" s="3" t="s">
        <v>11</v>
      </c>
      <c r="B12" s="17" t="s">
        <v>76</v>
      </c>
      <c r="C12" t="str">
        <f>'Switchable Generation'!B2</f>
        <v>Final</v>
      </c>
      <c r="D12" s="14">
        <f>IF('Switchable Generation'!B1= "","N/A",'Switchable Generation'!B1)</f>
        <v>44029</v>
      </c>
    </row>
    <row r="13" spans="1:4" x14ac:dyDescent="0.25">
      <c r="A13" s="4" t="s">
        <v>12</v>
      </c>
      <c r="B13" s="18" t="s">
        <v>63</v>
      </c>
      <c r="C13" t="str">
        <f>'DC Tie modeling &amp; dispatch'!B2</f>
        <v>Final</v>
      </c>
      <c r="D13" s="14">
        <f>IF('DC Tie modeling &amp; dispatch'!B1= "","N/A",'DC Tie modeling &amp; dispatch'!B1)</f>
        <v>44011</v>
      </c>
    </row>
    <row r="14" spans="1:4" x14ac:dyDescent="0.25">
      <c r="A14" s="3" t="s">
        <v>13</v>
      </c>
      <c r="B14" s="16" t="s">
        <v>14</v>
      </c>
      <c r="C14" t="str">
        <f>'Reserve Requirement'!B2</f>
        <v>Final</v>
      </c>
      <c r="D14" s="14">
        <f>IF('Reserve Requirement'!B1= "","N/A",'Reserve Requirement'!B1)</f>
        <v>44011</v>
      </c>
    </row>
    <row r="15" spans="1:4" x14ac:dyDescent="0.25">
      <c r="A15" s="4" t="s">
        <v>15</v>
      </c>
      <c r="B15" s="18" t="s">
        <v>16</v>
      </c>
      <c r="C15" t="str">
        <f>'Fuel Price Assumptions'!B2</f>
        <v>Final</v>
      </c>
      <c r="D15" s="14">
        <f>IF('Fuel Price Assumptions'!B1= "","N/A",'Fuel Price Assumptions'!B1)</f>
        <v>44012</v>
      </c>
    </row>
    <row r="16" spans="1:4" x14ac:dyDescent="0.25">
      <c r="A16" s="221" t="s">
        <v>18</v>
      </c>
      <c r="B16" s="221"/>
      <c r="C16" s="221"/>
      <c r="D16" s="221"/>
    </row>
    <row r="17" spans="1:4" ht="90" x14ac:dyDescent="0.25">
      <c r="A17" s="101">
        <v>3.3</v>
      </c>
      <c r="B17" s="102" t="s">
        <v>17</v>
      </c>
      <c r="C17" s="60" t="str">
        <f>'Reliability Case-Load Forecast'!B2</f>
        <v>Final</v>
      </c>
      <c r="D17" s="75">
        <f>IF('Reliability Case-Load Forecast'!B1= "","N/A",'Reliability Case-Load Forecast'!B1)</f>
        <v>44113</v>
      </c>
    </row>
    <row r="18" spans="1:4" x14ac:dyDescent="0.25">
      <c r="A18" s="221" t="s">
        <v>107</v>
      </c>
      <c r="B18" s="221"/>
      <c r="C18" s="221"/>
      <c r="D18" s="221"/>
    </row>
    <row r="19" spans="1:4" x14ac:dyDescent="0.25">
      <c r="A19" s="44" t="s">
        <v>615</v>
      </c>
      <c r="B19" s="45" t="s">
        <v>108</v>
      </c>
      <c r="C19" s="15" t="str">
        <f>'Sensitivity Analysis'!B2</f>
        <v>Final</v>
      </c>
      <c r="D19" s="132">
        <f>IF('Sensitivity Analysis'!B1 ="","N/A",'Sensitivity Analysis'!B1)</f>
        <v>44154</v>
      </c>
    </row>
  </sheetData>
  <mergeCells count="4">
    <mergeCell ref="A2:D2"/>
    <mergeCell ref="A9:D9"/>
    <mergeCell ref="A16:D16"/>
    <mergeCell ref="A18:D18"/>
  </mergeCells>
  <hyperlinks>
    <hyperlink ref="A3" location="'Start Cases'!A1" display="3.1.1"/>
    <hyperlink ref="A4" location="'RPG Projects Backed out'!A1" display="3.1.2"/>
    <hyperlink ref="A5" location="'Recently approved RPG project'!A1" display="3.1.2"/>
    <hyperlink ref="A6" location="'Model updates &amp; corrections'!A1" display="3.1.2"/>
    <hyperlink ref="A6:B6" location="'Model updates &amp; corrections'!A1" display="3.1.2"/>
    <hyperlink ref="A5:B5" location="'Recently approved RPG project'!A1" display="3.1.2"/>
    <hyperlink ref="A4:B4" location="'RPG Projects Backed out'!A1" display="3.1.2"/>
    <hyperlink ref="A3:B3" location="'Start Cases'!A1" display="3.1.1"/>
    <hyperlink ref="A7:B7" location="'Transmission &amp; Gen Outages'!A1" display="3.1.3"/>
    <hyperlink ref="A10:B10" location="'Gen add, ret. and mothball'!A1" display="3.2.1"/>
    <hyperlink ref="A11:B11" location="'Renewable Generation Dispatch'!A1" display="3.2.2"/>
    <hyperlink ref="A12:B12" location="'Switchable Generation'!A1" display="3.2.3"/>
    <hyperlink ref="A13:B13" location="'DC Tie modeling &amp; dispatch'!A1" display="3.2.4"/>
    <hyperlink ref="A14:B14" location="'Reserve Requirement'!A1" display="3.2.5"/>
    <hyperlink ref="A15:B15" location="'Fuel Price Assumptions'!A1" display="3.2.6"/>
    <hyperlink ref="A17:B17" location="'Reliability case-Load Forecast'!A1" display="'Reliability case-Load Forecast'!A1"/>
    <hyperlink ref="B8" location="'Temp. for Dynamic Ratings'!A1" display="Temperatures used in Dynamic Rating Calculation"/>
    <hyperlink ref="B12" location="'Switchable Generation'!A1" display="Switchable Generation "/>
    <hyperlink ref="A19:B19" location="'Sensitivity Analysis'!A1" display="5.2.2"/>
    <hyperlink ref="B5" location="'Recently approved RPG project'!A1" display="Recently approved RPG projects"/>
    <hyperlink ref="A17" location="'Reliability Case-Load Forecast'!A1" display="'Reliability Case-Load Forecast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P20"/>
  <sheetViews>
    <sheetView workbookViewId="0"/>
  </sheetViews>
  <sheetFormatPr defaultRowHeight="15" x14ac:dyDescent="0.25"/>
  <cols>
    <col min="1" max="1" width="49.140625" bestFit="1" customWidth="1"/>
    <col min="2" max="2" width="27.140625" bestFit="1" customWidth="1"/>
    <col min="3" max="3" width="14.28515625" customWidth="1"/>
  </cols>
  <sheetData>
    <row r="1" spans="1:16" x14ac:dyDescent="0.25">
      <c r="A1" t="s">
        <v>21</v>
      </c>
      <c r="B1" s="86">
        <v>44029</v>
      </c>
      <c r="G1" s="2" t="s">
        <v>22</v>
      </c>
    </row>
    <row r="2" spans="1:16" x14ac:dyDescent="0.25">
      <c r="A2" t="s">
        <v>23</v>
      </c>
      <c r="B2" t="s">
        <v>58</v>
      </c>
    </row>
    <row r="3" spans="1:16" s="23" customFormat="1" x14ac:dyDescent="0.25"/>
    <row r="4" spans="1:16" ht="15.75" thickBot="1" x14ac:dyDescent="0.3">
      <c r="A4" t="s">
        <v>50</v>
      </c>
    </row>
    <row r="5" spans="1:16" s="23" customFormat="1" ht="30.75" thickBot="1" x14ac:dyDescent="0.3">
      <c r="A5" s="98" t="s">
        <v>44</v>
      </c>
      <c r="B5" s="99" t="s">
        <v>45</v>
      </c>
      <c r="C5" s="111" t="s">
        <v>46</v>
      </c>
      <c r="D5" s="111" t="s">
        <v>47</v>
      </c>
      <c r="E5" s="111" t="s">
        <v>48</v>
      </c>
      <c r="F5" s="111" t="s">
        <v>49</v>
      </c>
      <c r="G5" s="111">
        <v>2020</v>
      </c>
      <c r="H5" s="111">
        <v>2021</v>
      </c>
      <c r="I5" s="111">
        <v>2022</v>
      </c>
      <c r="J5" s="111">
        <v>2023</v>
      </c>
      <c r="K5" s="111">
        <v>2024</v>
      </c>
      <c r="L5" s="111">
        <v>2025</v>
      </c>
      <c r="M5" s="111">
        <v>2026</v>
      </c>
      <c r="N5" s="111">
        <v>2027</v>
      </c>
      <c r="O5" s="111">
        <v>2028</v>
      </c>
      <c r="P5" s="100">
        <v>2029</v>
      </c>
    </row>
    <row r="6" spans="1:16" s="23" customFormat="1" x14ac:dyDescent="0.25">
      <c r="A6" s="174" t="s">
        <v>177</v>
      </c>
      <c r="B6" s="113" t="s">
        <v>178</v>
      </c>
      <c r="C6" s="113" t="s">
        <v>179</v>
      </c>
      <c r="D6" s="113" t="s">
        <v>175</v>
      </c>
      <c r="E6" s="113" t="s">
        <v>112</v>
      </c>
      <c r="F6" s="113">
        <v>2017</v>
      </c>
      <c r="G6" s="113">
        <v>54</v>
      </c>
      <c r="H6" s="113">
        <v>54</v>
      </c>
      <c r="I6" s="113">
        <v>54</v>
      </c>
      <c r="J6" s="113">
        <v>54</v>
      </c>
      <c r="K6" s="113">
        <v>54</v>
      </c>
      <c r="L6" s="113">
        <v>54</v>
      </c>
      <c r="M6" s="113">
        <v>54</v>
      </c>
      <c r="N6" s="113">
        <v>54</v>
      </c>
      <c r="O6" s="113">
        <v>54</v>
      </c>
      <c r="P6" s="175">
        <v>54</v>
      </c>
    </row>
    <row r="7" spans="1:16" s="23" customFormat="1" x14ac:dyDescent="0.25">
      <c r="A7" s="176" t="s">
        <v>180</v>
      </c>
      <c r="B7" s="13" t="s">
        <v>181</v>
      </c>
      <c r="C7" s="13" t="s">
        <v>179</v>
      </c>
      <c r="D7" s="13" t="s">
        <v>175</v>
      </c>
      <c r="E7" s="13" t="s">
        <v>112</v>
      </c>
      <c r="F7" s="13">
        <v>2017</v>
      </c>
      <c r="G7" s="13">
        <v>54</v>
      </c>
      <c r="H7" s="13">
        <v>54</v>
      </c>
      <c r="I7" s="13">
        <v>54</v>
      </c>
      <c r="J7" s="13">
        <v>54</v>
      </c>
      <c r="K7" s="13">
        <v>54</v>
      </c>
      <c r="L7" s="13">
        <v>54</v>
      </c>
      <c r="M7" s="13">
        <v>54</v>
      </c>
      <c r="N7" s="13">
        <v>54</v>
      </c>
      <c r="O7" s="13">
        <v>54</v>
      </c>
      <c r="P7" s="41">
        <v>54</v>
      </c>
    </row>
    <row r="8" spans="1:16" s="23" customFormat="1" x14ac:dyDescent="0.25">
      <c r="A8" s="177" t="s">
        <v>182</v>
      </c>
      <c r="B8" s="171" t="s">
        <v>183</v>
      </c>
      <c r="C8" s="171" t="s">
        <v>179</v>
      </c>
      <c r="D8" s="171" t="s">
        <v>175</v>
      </c>
      <c r="E8" s="13" t="s">
        <v>112</v>
      </c>
      <c r="F8" s="13">
        <v>2017</v>
      </c>
      <c r="G8" s="13">
        <v>54</v>
      </c>
      <c r="H8" s="13">
        <v>54</v>
      </c>
      <c r="I8" s="13">
        <v>54</v>
      </c>
      <c r="J8" s="13">
        <v>54</v>
      </c>
      <c r="K8" s="13">
        <v>54</v>
      </c>
      <c r="L8" s="13">
        <v>54</v>
      </c>
      <c r="M8" s="13">
        <v>54</v>
      </c>
      <c r="N8" s="13">
        <v>54</v>
      </c>
      <c r="O8" s="13">
        <v>54</v>
      </c>
      <c r="P8" s="41">
        <v>54</v>
      </c>
    </row>
    <row r="9" spans="1:16" s="23" customFormat="1" x14ac:dyDescent="0.25">
      <c r="A9" s="177" t="s">
        <v>184</v>
      </c>
      <c r="B9" s="171" t="s">
        <v>185</v>
      </c>
      <c r="C9" s="171" t="s">
        <v>179</v>
      </c>
      <c r="D9" s="171" t="s">
        <v>175</v>
      </c>
      <c r="E9" s="13" t="s">
        <v>112</v>
      </c>
      <c r="F9" s="13">
        <v>2017</v>
      </c>
      <c r="G9" s="13">
        <v>190</v>
      </c>
      <c r="H9" s="13">
        <v>190</v>
      </c>
      <c r="I9" s="13">
        <v>190</v>
      </c>
      <c r="J9" s="13">
        <v>190</v>
      </c>
      <c r="K9" s="13">
        <v>190</v>
      </c>
      <c r="L9" s="13">
        <v>190</v>
      </c>
      <c r="M9" s="13">
        <v>190</v>
      </c>
      <c r="N9" s="13">
        <v>190</v>
      </c>
      <c r="O9" s="13">
        <v>190</v>
      </c>
      <c r="P9" s="41">
        <v>190</v>
      </c>
    </row>
    <row r="10" spans="1:16" s="23" customFormat="1" x14ac:dyDescent="0.25">
      <c r="A10" s="177" t="s">
        <v>186</v>
      </c>
      <c r="B10" s="171" t="s">
        <v>187</v>
      </c>
      <c r="C10" s="171" t="s">
        <v>179</v>
      </c>
      <c r="D10" s="171" t="s">
        <v>175</v>
      </c>
      <c r="E10" s="13" t="s">
        <v>112</v>
      </c>
      <c r="F10" s="13">
        <v>2017</v>
      </c>
      <c r="G10" s="13">
        <v>190</v>
      </c>
      <c r="H10" s="13">
        <v>190</v>
      </c>
      <c r="I10" s="13">
        <v>190</v>
      </c>
      <c r="J10" s="13">
        <v>190</v>
      </c>
      <c r="K10" s="13">
        <v>190</v>
      </c>
      <c r="L10" s="13">
        <v>190</v>
      </c>
      <c r="M10" s="13">
        <v>190</v>
      </c>
      <c r="N10" s="13">
        <v>190</v>
      </c>
      <c r="O10" s="13">
        <v>190</v>
      </c>
      <c r="P10" s="41">
        <v>190</v>
      </c>
    </row>
    <row r="11" spans="1:16" s="23" customFormat="1" x14ac:dyDescent="0.25">
      <c r="A11" s="177" t="s">
        <v>454</v>
      </c>
      <c r="B11" s="171" t="s">
        <v>188</v>
      </c>
      <c r="C11" s="171" t="s">
        <v>189</v>
      </c>
      <c r="D11" s="171" t="s">
        <v>175</v>
      </c>
      <c r="E11" s="13" t="s">
        <v>113</v>
      </c>
      <c r="F11" s="13">
        <v>2016</v>
      </c>
      <c r="G11" s="13">
        <v>400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41">
        <v>0</v>
      </c>
    </row>
    <row r="12" spans="1:16" s="23" customFormat="1" ht="15.75" thickBot="1" x14ac:dyDescent="0.3">
      <c r="A12" s="178"/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79"/>
    </row>
    <row r="13" spans="1:16" s="23" customFormat="1" ht="15.75" thickBot="1" x14ac:dyDescent="0.3">
      <c r="A13" s="115" t="s">
        <v>190</v>
      </c>
      <c r="B13" s="116" t="s">
        <v>191</v>
      </c>
      <c r="C13" s="116"/>
      <c r="D13" s="116" t="s">
        <v>175</v>
      </c>
      <c r="E13" s="116"/>
      <c r="F13" s="116"/>
      <c r="G13" s="116">
        <f>100-SUM(G6:G11)</f>
        <v>-842</v>
      </c>
      <c r="H13" s="116">
        <f>-SUM(H6:H11)</f>
        <v>-542</v>
      </c>
      <c r="I13" s="116">
        <f t="shared" ref="I13:P13" si="0">-SUM(I6:I11)</f>
        <v>-542</v>
      </c>
      <c r="J13" s="116">
        <f t="shared" si="0"/>
        <v>-542</v>
      </c>
      <c r="K13" s="116">
        <f t="shared" si="0"/>
        <v>-542</v>
      </c>
      <c r="L13" s="116">
        <f t="shared" si="0"/>
        <v>-542</v>
      </c>
      <c r="M13" s="116">
        <f t="shared" si="0"/>
        <v>-542</v>
      </c>
      <c r="N13" s="116">
        <f t="shared" si="0"/>
        <v>-542</v>
      </c>
      <c r="O13" s="116">
        <f t="shared" si="0"/>
        <v>-542</v>
      </c>
      <c r="P13" s="117">
        <f t="shared" si="0"/>
        <v>-542</v>
      </c>
    </row>
    <row r="14" spans="1:16" s="23" customFormat="1" x14ac:dyDescent="0.25"/>
    <row r="15" spans="1:16" s="23" customFormat="1" x14ac:dyDescent="0.25"/>
    <row r="16" spans="1:16" s="23" customFormat="1" x14ac:dyDescent="0.25"/>
    <row r="17" spans="1:4" s="23" customFormat="1" ht="15" customHeight="1" x14ac:dyDescent="0.25">
      <c r="A17" s="242" t="s">
        <v>455</v>
      </c>
      <c r="B17" s="242"/>
      <c r="C17" s="242"/>
      <c r="D17" s="242"/>
    </row>
    <row r="18" spans="1:4" s="23" customFormat="1" x14ac:dyDescent="0.25">
      <c r="A18" s="242"/>
      <c r="B18" s="242"/>
      <c r="C18" s="242"/>
      <c r="D18" s="242"/>
    </row>
    <row r="19" spans="1:4" s="23" customFormat="1" ht="13.5" customHeight="1" x14ac:dyDescent="0.25">
      <c r="A19" s="242"/>
      <c r="B19" s="242"/>
      <c r="C19" s="242"/>
      <c r="D19" s="242"/>
    </row>
    <row r="20" spans="1:4" ht="11.25" customHeight="1" x14ac:dyDescent="0.25">
      <c r="A20" s="242"/>
      <c r="B20" s="242"/>
      <c r="C20" s="242"/>
      <c r="D20" s="242"/>
    </row>
  </sheetData>
  <mergeCells count="1">
    <mergeCell ref="A17:D20"/>
  </mergeCells>
  <hyperlinks>
    <hyperlink ref="G1" location="Index!A1" display="Back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G14"/>
  <sheetViews>
    <sheetView workbookViewId="0">
      <selection activeCell="C3" sqref="C3"/>
    </sheetView>
  </sheetViews>
  <sheetFormatPr defaultRowHeight="15" x14ac:dyDescent="0.25"/>
  <cols>
    <col min="1" max="1" width="17.85546875" bestFit="1" customWidth="1"/>
    <col min="2" max="2" width="28" customWidth="1"/>
    <col min="3" max="3" width="23.28515625" bestFit="1" customWidth="1"/>
  </cols>
  <sheetData>
    <row r="1" spans="1:7" x14ac:dyDescent="0.25">
      <c r="A1" t="s">
        <v>21</v>
      </c>
      <c r="B1" s="86">
        <v>44011</v>
      </c>
      <c r="C1" s="14"/>
      <c r="G1" s="2" t="s">
        <v>22</v>
      </c>
    </row>
    <row r="2" spans="1:7" x14ac:dyDescent="0.25">
      <c r="A2" t="s">
        <v>23</v>
      </c>
      <c r="B2" s="24" t="s">
        <v>58</v>
      </c>
    </row>
    <row r="4" spans="1:7" s="23" customFormat="1" ht="15.75" thickBot="1" x14ac:dyDescent="0.3">
      <c r="A4" s="52" t="s">
        <v>111</v>
      </c>
    </row>
    <row r="5" spans="1:7" x14ac:dyDescent="0.25">
      <c r="A5" s="243" t="s">
        <v>106</v>
      </c>
      <c r="B5" s="244"/>
      <c r="C5" s="245"/>
    </row>
    <row r="6" spans="1:7" x14ac:dyDescent="0.25">
      <c r="A6" s="53" t="s">
        <v>52</v>
      </c>
      <c r="B6" s="13">
        <v>600</v>
      </c>
      <c r="C6" s="41" t="s">
        <v>115</v>
      </c>
    </row>
    <row r="7" spans="1:7" x14ac:dyDescent="0.25">
      <c r="A7" s="53" t="s">
        <v>53</v>
      </c>
      <c r="B7" s="13">
        <v>220</v>
      </c>
      <c r="C7" s="41" t="s">
        <v>115</v>
      </c>
    </row>
    <row r="8" spans="1:7" x14ac:dyDescent="0.25">
      <c r="A8" s="53" t="s">
        <v>54</v>
      </c>
      <c r="B8" s="13">
        <v>0</v>
      </c>
      <c r="C8" s="41"/>
    </row>
    <row r="9" spans="1:7" x14ac:dyDescent="0.25">
      <c r="A9" s="53" t="s">
        <v>55</v>
      </c>
      <c r="B9" s="13">
        <v>0</v>
      </c>
      <c r="C9" s="41"/>
    </row>
    <row r="10" spans="1:7" ht="15.75" thickBot="1" x14ac:dyDescent="0.3">
      <c r="A10" s="54" t="s">
        <v>56</v>
      </c>
      <c r="B10" s="42">
        <v>0</v>
      </c>
      <c r="C10" s="43"/>
    </row>
    <row r="12" spans="1:7" ht="15" customHeight="1" x14ac:dyDescent="0.25">
      <c r="A12" s="246" t="s">
        <v>57</v>
      </c>
      <c r="B12" s="246"/>
      <c r="C12" s="246"/>
      <c r="D12" s="29"/>
    </row>
    <row r="13" spans="1:7" x14ac:dyDescent="0.25">
      <c r="A13" s="246"/>
      <c r="B13" s="246"/>
      <c r="C13" s="246"/>
      <c r="D13" s="29"/>
    </row>
    <row r="14" spans="1:7" x14ac:dyDescent="0.25">
      <c r="A14" s="246"/>
      <c r="B14" s="246"/>
      <c r="C14" s="246"/>
      <c r="D14" s="29"/>
    </row>
  </sheetData>
  <mergeCells count="2">
    <mergeCell ref="A5:C5"/>
    <mergeCell ref="A12:C14"/>
  </mergeCells>
  <hyperlinks>
    <hyperlink ref="G1" location="Index!A1" display="Back"/>
  </hyperlink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10"/>
  <sheetViews>
    <sheetView workbookViewId="0"/>
  </sheetViews>
  <sheetFormatPr defaultRowHeight="15" x14ac:dyDescent="0.25"/>
  <cols>
    <col min="1" max="1" width="18.140625" customWidth="1"/>
    <col min="2" max="2" width="32.85546875" customWidth="1"/>
    <col min="3" max="3" width="23.28515625" bestFit="1" customWidth="1"/>
  </cols>
  <sheetData>
    <row r="1" spans="1:7" x14ac:dyDescent="0.25">
      <c r="A1" t="s">
        <v>21</v>
      </c>
      <c r="B1" s="86">
        <v>44011</v>
      </c>
      <c r="G1" s="2" t="s">
        <v>22</v>
      </c>
    </row>
    <row r="2" spans="1:7" x14ac:dyDescent="0.25">
      <c r="A2" t="s">
        <v>23</v>
      </c>
      <c r="B2" s="24" t="s">
        <v>58</v>
      </c>
    </row>
    <row r="4" spans="1:7" s="23" customFormat="1" x14ac:dyDescent="0.25"/>
    <row r="5" spans="1:7" ht="15" customHeight="1" x14ac:dyDescent="0.25">
      <c r="A5" s="61" t="s">
        <v>114</v>
      </c>
      <c r="B5" s="13" t="s">
        <v>424</v>
      </c>
      <c r="C5" s="23"/>
      <c r="D5" s="23"/>
      <c r="E5" s="23"/>
      <c r="F5" s="23"/>
      <c r="G5" s="23"/>
    </row>
    <row r="6" spans="1:7" ht="7.5" customHeight="1" x14ac:dyDescent="0.25">
      <c r="A6" s="247" t="s">
        <v>139</v>
      </c>
      <c r="B6" s="248"/>
      <c r="C6" s="249"/>
      <c r="D6" s="249"/>
      <c r="E6" s="249"/>
      <c r="F6" s="249"/>
      <c r="G6" s="249"/>
    </row>
    <row r="7" spans="1:7" ht="7.5" customHeight="1" x14ac:dyDescent="0.25">
      <c r="A7" s="248"/>
      <c r="B7" s="248"/>
      <c r="C7" s="249"/>
      <c r="D7" s="249"/>
      <c r="E7" s="249"/>
      <c r="F7" s="249"/>
      <c r="G7" s="249"/>
    </row>
    <row r="8" spans="1:7" s="23" customFormat="1" ht="7.5" customHeight="1" x14ac:dyDescent="0.25">
      <c r="A8" s="248"/>
      <c r="B8" s="248"/>
      <c r="C8" s="249"/>
      <c r="D8" s="249"/>
      <c r="E8" s="249"/>
      <c r="F8" s="249"/>
      <c r="G8" s="249"/>
    </row>
    <row r="9" spans="1:7" s="23" customFormat="1" ht="7.5" customHeight="1" x14ac:dyDescent="0.25">
      <c r="A9" s="248"/>
      <c r="B9" s="248"/>
      <c r="C9" s="249"/>
      <c r="D9" s="249"/>
      <c r="E9" s="249"/>
      <c r="F9" s="249"/>
      <c r="G9" s="249"/>
    </row>
    <row r="10" spans="1:7" x14ac:dyDescent="0.25">
      <c r="C10" s="23"/>
      <c r="D10" s="23"/>
      <c r="E10" s="23"/>
      <c r="F10" s="23"/>
      <c r="G10" s="23"/>
    </row>
  </sheetData>
  <mergeCells count="1">
    <mergeCell ref="A6:G9"/>
  </mergeCells>
  <hyperlinks>
    <hyperlink ref="G1" location="Index!A1" display="Back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N22"/>
  <sheetViews>
    <sheetView workbookViewId="0">
      <selection activeCell="C33" sqref="C33"/>
    </sheetView>
  </sheetViews>
  <sheetFormatPr defaultRowHeight="15" x14ac:dyDescent="0.25"/>
  <cols>
    <col min="1" max="1" width="18.140625" customWidth="1"/>
    <col min="2" max="2" width="25.28515625" customWidth="1"/>
    <col min="3" max="13" width="8.7109375" customWidth="1"/>
  </cols>
  <sheetData>
    <row r="1" spans="1:14" x14ac:dyDescent="0.25">
      <c r="A1" t="s">
        <v>21</v>
      </c>
      <c r="B1" s="86">
        <v>44012</v>
      </c>
      <c r="C1" s="12"/>
      <c r="G1" s="2" t="s">
        <v>22</v>
      </c>
    </row>
    <row r="2" spans="1:14" x14ac:dyDescent="0.25">
      <c r="A2" t="s">
        <v>23</v>
      </c>
      <c r="B2" s="24" t="s">
        <v>58</v>
      </c>
    </row>
    <row r="3" spans="1:14" ht="15.75" customHeight="1" x14ac:dyDescent="0.25">
      <c r="A3" t="s">
        <v>75</v>
      </c>
      <c r="B3" s="22" t="s">
        <v>425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4" s="20" customFormat="1" ht="15.75" thickBot="1" x14ac:dyDescent="0.3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 ht="15.75" thickBot="1" x14ac:dyDescent="0.3">
      <c r="B5" s="250" t="s">
        <v>105</v>
      </c>
      <c r="C5" s="251"/>
      <c r="D5" s="251"/>
      <c r="E5" s="251"/>
      <c r="F5" s="251"/>
      <c r="G5" s="251"/>
      <c r="H5" s="251"/>
      <c r="I5" s="251"/>
      <c r="J5" s="251"/>
      <c r="K5" s="251"/>
      <c r="L5" s="251"/>
      <c r="M5" s="252"/>
    </row>
    <row r="6" spans="1:14" x14ac:dyDescent="0.25">
      <c r="A6" s="35" t="s">
        <v>89</v>
      </c>
      <c r="B6" s="36" t="s">
        <v>93</v>
      </c>
      <c r="C6" s="36" t="s">
        <v>94</v>
      </c>
      <c r="D6" s="36" t="s">
        <v>95</v>
      </c>
      <c r="E6" s="36" t="s">
        <v>96</v>
      </c>
      <c r="F6" s="36" t="s">
        <v>97</v>
      </c>
      <c r="G6" s="36" t="s">
        <v>98</v>
      </c>
      <c r="H6" s="36" t="s">
        <v>99</v>
      </c>
      <c r="I6" s="36" t="s">
        <v>100</v>
      </c>
      <c r="J6" s="36" t="s">
        <v>101</v>
      </c>
      <c r="K6" s="36" t="s">
        <v>102</v>
      </c>
      <c r="L6" s="36" t="s">
        <v>103</v>
      </c>
      <c r="M6" s="39" t="s">
        <v>104</v>
      </c>
      <c r="N6" s="40" t="s">
        <v>78</v>
      </c>
    </row>
    <row r="7" spans="1:14" x14ac:dyDescent="0.25">
      <c r="A7" s="37">
        <v>2020</v>
      </c>
      <c r="B7" s="122">
        <v>2.6754032045576093</v>
      </c>
      <c r="C7" s="122">
        <v>2.4894749049862872</v>
      </c>
      <c r="D7" s="122">
        <v>2.3862078125874877</v>
      </c>
      <c r="E7" s="122">
        <v>2.4362432320625884</v>
      </c>
      <c r="F7" s="122">
        <v>2.4759389251198853</v>
      </c>
      <c r="G7" s="122">
        <v>2.5268613967230977</v>
      </c>
      <c r="H7" s="122">
        <v>2.4270063140984148</v>
      </c>
      <c r="I7" s="122">
        <v>2.4062873402380078</v>
      </c>
      <c r="J7" s="122">
        <v>2.4077324031632643</v>
      </c>
      <c r="K7" s="122">
        <v>2.5080431276986039</v>
      </c>
      <c r="L7" s="122">
        <v>2.5119981443160593</v>
      </c>
      <c r="M7" s="122">
        <v>2.6846391944486925</v>
      </c>
      <c r="N7" s="119">
        <f>AVERAGE(B7:M7)</f>
        <v>2.494653</v>
      </c>
    </row>
    <row r="8" spans="1:14" x14ac:dyDescent="0.25">
      <c r="A8" s="37">
        <f>+A7+1</f>
        <v>2021</v>
      </c>
      <c r="B8" s="122">
        <v>2.8063960815686726</v>
      </c>
      <c r="C8" s="122">
        <v>2.6113643755137472</v>
      </c>
      <c r="D8" s="122">
        <v>2.5030411280236922</v>
      </c>
      <c r="E8" s="122">
        <v>2.5555263776919888</v>
      </c>
      <c r="F8" s="122">
        <v>2.5971656480873353</v>
      </c>
      <c r="G8" s="122">
        <v>2.6505813816588581</v>
      </c>
      <c r="H8" s="122">
        <v>2.5458372024916796</v>
      </c>
      <c r="I8" s="122">
        <v>2.5241037878957342</v>
      </c>
      <c r="J8" s="122">
        <v>2.5256196038759771</v>
      </c>
      <c r="K8" s="122">
        <v>2.6308417340564785</v>
      </c>
      <c r="L8" s="122">
        <v>2.634990395880183</v>
      </c>
      <c r="M8" s="122">
        <v>2.8160842832556514</v>
      </c>
      <c r="N8" s="120">
        <f>AVERAGE(B8:M8)</f>
        <v>2.6167959999999999</v>
      </c>
    </row>
    <row r="9" spans="1:14" x14ac:dyDescent="0.25">
      <c r="A9" s="37">
        <f t="shared" ref="A9:A13" si="0">+A8+1</f>
        <v>2022</v>
      </c>
      <c r="B9" s="122">
        <v>2.8740315316687988</v>
      </c>
      <c r="C9" s="122">
        <v>2.6742994708387742</v>
      </c>
      <c r="D9" s="122">
        <v>2.563365582730877</v>
      </c>
      <c r="E9" s="122">
        <v>2.6171157513135945</v>
      </c>
      <c r="F9" s="122">
        <v>2.6597585474812031</v>
      </c>
      <c r="G9" s="122">
        <v>2.7144616250617437</v>
      </c>
      <c r="H9" s="122">
        <v>2.6071930624870099</v>
      </c>
      <c r="I9" s="122">
        <v>2.5849358624966712</v>
      </c>
      <c r="J9" s="122">
        <v>2.586488210346654</v>
      </c>
      <c r="K9" s="122">
        <v>2.6942462427763045</v>
      </c>
      <c r="L9" s="122">
        <v>2.6984948892784382</v>
      </c>
      <c r="M9" s="122">
        <v>2.8839532235199292</v>
      </c>
      <c r="N9" s="120">
        <f t="shared" ref="N9:N12" si="1">AVERAGE(B9:M9)</f>
        <v>2.679862</v>
      </c>
    </row>
    <row r="10" spans="1:14" x14ac:dyDescent="0.25">
      <c r="A10" s="37">
        <f t="shared" si="0"/>
        <v>2023</v>
      </c>
      <c r="B10" s="122">
        <v>2.982136073030909</v>
      </c>
      <c r="C10" s="122">
        <v>2.7748912404746808</v>
      </c>
      <c r="D10" s="122">
        <v>2.6597846573342916</v>
      </c>
      <c r="E10" s="122">
        <v>2.7155565982109953</v>
      </c>
      <c r="F10" s="122">
        <v>2.7598033711865479</v>
      </c>
      <c r="G10" s="122">
        <v>2.8165640640186189</v>
      </c>
      <c r="H10" s="122">
        <v>2.7052606748833767</v>
      </c>
      <c r="I10" s="122">
        <v>2.6821662870019356</v>
      </c>
      <c r="J10" s="122">
        <v>2.6837770252524789</v>
      </c>
      <c r="K10" s="122">
        <v>2.7955882952842672</v>
      </c>
      <c r="L10" s="122">
        <v>2.7999967514393092</v>
      </c>
      <c r="M10" s="122">
        <v>2.9924309618825884</v>
      </c>
      <c r="N10" s="120">
        <f t="shared" si="1"/>
        <v>2.7806630000000001</v>
      </c>
    </row>
    <row r="11" spans="1:14" x14ac:dyDescent="0.25">
      <c r="A11" s="37">
        <f t="shared" si="0"/>
        <v>2024</v>
      </c>
      <c r="B11" s="122">
        <v>3.1646743570467351</v>
      </c>
      <c r="C11" s="122">
        <v>2.9447439477161672</v>
      </c>
      <c r="D11" s="122">
        <v>2.8225916236535613</v>
      </c>
      <c r="E11" s="122">
        <v>2.8817773974790475</v>
      </c>
      <c r="F11" s="122">
        <v>2.9287325411708927</v>
      </c>
      <c r="G11" s="122">
        <v>2.9889675890341825</v>
      </c>
      <c r="H11" s="122">
        <v>2.8708512546944505</v>
      </c>
      <c r="I11" s="122">
        <v>2.8463432458946354</v>
      </c>
      <c r="J11" s="122">
        <v>2.8480525783706105</v>
      </c>
      <c r="K11" s="122">
        <v>2.9667078812920482</v>
      </c>
      <c r="L11" s="122">
        <v>2.9713861816131484</v>
      </c>
      <c r="M11" s="122">
        <v>3.1755994020345186</v>
      </c>
      <c r="N11" s="120">
        <f t="shared" si="1"/>
        <v>2.9508690000000004</v>
      </c>
    </row>
    <row r="12" spans="1:14" x14ac:dyDescent="0.25">
      <c r="A12" s="37">
        <f t="shared" si="0"/>
        <v>2025</v>
      </c>
      <c r="B12" s="122">
        <v>3.5112510754886368</v>
      </c>
      <c r="C12" s="122">
        <v>3.2672351676354019</v>
      </c>
      <c r="D12" s="122">
        <v>3.1317054319192392</v>
      </c>
      <c r="E12" s="122">
        <v>3.1973728872565079</v>
      </c>
      <c r="F12" s="122">
        <v>3.2494702850252852</v>
      </c>
      <c r="G12" s="122">
        <v>3.3163019247866217</v>
      </c>
      <c r="H12" s="122">
        <v>3.1852501768999324</v>
      </c>
      <c r="I12" s="122">
        <v>3.1580581936031922</v>
      </c>
      <c r="J12" s="122">
        <v>3.1599547222243034</v>
      </c>
      <c r="K12" s="122">
        <v>3.2916044633951849</v>
      </c>
      <c r="L12" s="122">
        <v>3.2967951039416108</v>
      </c>
      <c r="M12" s="122">
        <v>3.5233725678240808</v>
      </c>
      <c r="N12" s="120">
        <f t="shared" si="1"/>
        <v>3.2740310000000004</v>
      </c>
    </row>
    <row r="13" spans="1:14" ht="15.75" thickBot="1" x14ac:dyDescent="0.3">
      <c r="A13" s="38">
        <f t="shared" si="0"/>
        <v>2026</v>
      </c>
      <c r="B13" s="123">
        <v>3.8986218390722729</v>
      </c>
      <c r="C13" s="123">
        <v>3.6276854329352441</v>
      </c>
      <c r="D13" s="123">
        <v>3.4772036883527395</v>
      </c>
      <c r="E13" s="123">
        <v>3.550115755872306</v>
      </c>
      <c r="F13" s="123">
        <v>3.6079606801837714</v>
      </c>
      <c r="G13" s="123">
        <v>3.6821653681177717</v>
      </c>
      <c r="H13" s="123">
        <v>3.5366556351549874</v>
      </c>
      <c r="I13" s="123">
        <v>3.5064637583426448</v>
      </c>
      <c r="J13" s="123">
        <v>3.5085695171567335</v>
      </c>
      <c r="K13" s="123">
        <v>3.6547432156483985</v>
      </c>
      <c r="L13" s="123">
        <v>3.6605065017700711</v>
      </c>
      <c r="M13" s="123">
        <v>3.9120806073930581</v>
      </c>
      <c r="N13" s="121">
        <f>AVERAGE(B13:M13)</f>
        <v>3.6352310000000005</v>
      </c>
    </row>
    <row r="14" spans="1:14" x14ac:dyDescent="0.25">
      <c r="B14" s="23"/>
      <c r="C14" s="23"/>
      <c r="D14" s="20"/>
      <c r="E14" s="20"/>
      <c r="F14" s="20"/>
      <c r="G14" s="20"/>
      <c r="H14" s="20"/>
      <c r="I14" s="20"/>
      <c r="J14" s="20"/>
      <c r="K14" s="20"/>
      <c r="L14" s="20"/>
      <c r="M14" s="20"/>
    </row>
    <row r="15" spans="1:14" x14ac:dyDescent="0.25">
      <c r="B15" s="23"/>
      <c r="C15" s="23"/>
    </row>
    <row r="16" spans="1:14" x14ac:dyDescent="0.25">
      <c r="B16" s="23"/>
      <c r="C16" s="23"/>
    </row>
    <row r="17" spans="2:3" x14ac:dyDescent="0.25">
      <c r="B17" s="23"/>
      <c r="C17" s="23"/>
    </row>
    <row r="18" spans="2:3" x14ac:dyDescent="0.25">
      <c r="B18" s="23"/>
      <c r="C18" s="23"/>
    </row>
    <row r="19" spans="2:3" x14ac:dyDescent="0.25">
      <c r="B19" s="23"/>
      <c r="C19" s="23"/>
    </row>
    <row r="20" spans="2:3" x14ac:dyDescent="0.25">
      <c r="B20" s="23"/>
      <c r="C20" s="23"/>
    </row>
    <row r="21" spans="2:3" x14ac:dyDescent="0.25">
      <c r="B21" s="23"/>
      <c r="C21" s="23"/>
    </row>
    <row r="22" spans="2:3" x14ac:dyDescent="0.25">
      <c r="B22" s="23"/>
      <c r="C22" s="23"/>
    </row>
  </sheetData>
  <mergeCells count="1">
    <mergeCell ref="B5:M5"/>
  </mergeCells>
  <hyperlinks>
    <hyperlink ref="G1" location="Index!A1" display="Back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J46"/>
  <sheetViews>
    <sheetView topLeftCell="A7" workbookViewId="0">
      <selection activeCell="I29" sqref="I29"/>
    </sheetView>
  </sheetViews>
  <sheetFormatPr defaultRowHeight="15" x14ac:dyDescent="0.25"/>
  <cols>
    <col min="1" max="1" width="17.28515625" bestFit="1" customWidth="1"/>
    <col min="2" max="2" width="28.28515625" customWidth="1"/>
    <col min="3" max="3" width="14.7109375" customWidth="1"/>
    <col min="4" max="4" width="14" customWidth="1"/>
    <col min="5" max="5" width="14.85546875" customWidth="1"/>
    <col min="6" max="6" width="15.42578125" customWidth="1"/>
    <col min="7" max="7" width="16.42578125" customWidth="1"/>
    <col min="8" max="8" width="14.42578125" customWidth="1"/>
    <col min="9" max="9" width="16.7109375" customWidth="1"/>
    <col min="10" max="10" width="31.42578125" customWidth="1"/>
  </cols>
  <sheetData>
    <row r="1" spans="1:10" x14ac:dyDescent="0.25">
      <c r="A1" s="94" t="s">
        <v>167</v>
      </c>
      <c r="B1" s="86">
        <v>44113</v>
      </c>
      <c r="C1" s="12"/>
      <c r="G1" s="2" t="s">
        <v>22</v>
      </c>
    </row>
    <row r="2" spans="1:10" x14ac:dyDescent="0.25">
      <c r="A2" t="s">
        <v>23</v>
      </c>
      <c r="B2" s="24" t="s">
        <v>58</v>
      </c>
    </row>
    <row r="3" spans="1:10" s="23" customFormat="1" x14ac:dyDescent="0.25">
      <c r="B3" s="24"/>
    </row>
    <row r="4" spans="1:10" s="23" customFormat="1" ht="15.75" thickBot="1" x14ac:dyDescent="0.3">
      <c r="B4" s="24"/>
    </row>
    <row r="5" spans="1:10" s="23" customFormat="1" x14ac:dyDescent="0.25">
      <c r="A5" s="259" t="s">
        <v>330</v>
      </c>
      <c r="B5" s="254"/>
      <c r="C5" s="254"/>
      <c r="D5" s="254"/>
      <c r="E5" s="254"/>
      <c r="F5" s="254"/>
      <c r="G5" s="254"/>
      <c r="H5" s="254"/>
      <c r="I5" s="254"/>
      <c r="J5" s="255"/>
    </row>
    <row r="6" spans="1:10" s="23" customFormat="1" ht="15.75" x14ac:dyDescent="0.25">
      <c r="A6" s="139" t="s">
        <v>89</v>
      </c>
      <c r="B6" s="139" t="s">
        <v>27</v>
      </c>
      <c r="C6" s="139" t="s">
        <v>28</v>
      </c>
      <c r="D6" s="139" t="s">
        <v>29</v>
      </c>
      <c r="E6" s="139" t="s">
        <v>31</v>
      </c>
      <c r="F6" s="139" t="s">
        <v>30</v>
      </c>
      <c r="G6" s="139" t="s">
        <v>32</v>
      </c>
      <c r="H6" s="139" t="s">
        <v>90</v>
      </c>
      <c r="I6" s="139" t="s">
        <v>34</v>
      </c>
      <c r="J6" s="139" t="s">
        <v>91</v>
      </c>
    </row>
    <row r="7" spans="1:10" s="23" customFormat="1" x14ac:dyDescent="0.25">
      <c r="A7" s="140">
        <v>2021</v>
      </c>
      <c r="B7" s="138">
        <v>24172</v>
      </c>
      <c r="C7" s="138">
        <v>3201</v>
      </c>
      <c r="D7" s="138">
        <v>7004</v>
      </c>
      <c r="E7" s="138">
        <v>2049</v>
      </c>
      <c r="F7" s="138">
        <v>27016</v>
      </c>
      <c r="G7" s="138">
        <v>14197</v>
      </c>
      <c r="H7" s="138">
        <v>6848</v>
      </c>
      <c r="I7" s="138">
        <v>2335</v>
      </c>
      <c r="J7" s="138">
        <v>86823</v>
      </c>
    </row>
    <row r="8" spans="1:10" s="23" customFormat="1" x14ac:dyDescent="0.25">
      <c r="A8" s="140">
        <v>2022</v>
      </c>
      <c r="B8" s="138">
        <v>24387</v>
      </c>
      <c r="C8" s="138">
        <v>3089</v>
      </c>
      <c r="D8" s="138">
        <v>7380</v>
      </c>
      <c r="E8" s="138">
        <v>2048</v>
      </c>
      <c r="F8" s="138">
        <v>27208</v>
      </c>
      <c r="G8" s="138">
        <v>14468</v>
      </c>
      <c r="H8" s="138">
        <v>7430</v>
      </c>
      <c r="I8" s="138">
        <v>2363</v>
      </c>
      <c r="J8" s="138">
        <v>88373</v>
      </c>
    </row>
    <row r="9" spans="1:10" s="23" customFormat="1" x14ac:dyDescent="0.25">
      <c r="A9" s="140">
        <v>2023</v>
      </c>
      <c r="B9" s="138">
        <v>24526</v>
      </c>
      <c r="C9" s="138">
        <v>3181</v>
      </c>
      <c r="D9" s="138">
        <v>7769</v>
      </c>
      <c r="E9" s="138">
        <v>2048</v>
      </c>
      <c r="F9" s="138">
        <v>28069</v>
      </c>
      <c r="G9" s="138">
        <v>14709</v>
      </c>
      <c r="H9" s="138">
        <v>7831</v>
      </c>
      <c r="I9" s="138">
        <v>2394</v>
      </c>
      <c r="J9" s="138">
        <v>90528</v>
      </c>
    </row>
    <row r="10" spans="1:10" s="23" customFormat="1" x14ac:dyDescent="0.25">
      <c r="A10" s="140">
        <v>2024</v>
      </c>
      <c r="B10" s="138">
        <v>24659</v>
      </c>
      <c r="C10" s="138">
        <v>3189</v>
      </c>
      <c r="D10" s="138">
        <v>8039</v>
      </c>
      <c r="E10" s="138">
        <v>2074</v>
      </c>
      <c r="F10" s="138">
        <v>28541</v>
      </c>
      <c r="G10" s="138">
        <v>14955</v>
      </c>
      <c r="H10" s="138">
        <v>8371</v>
      </c>
      <c r="I10" s="138">
        <v>2422</v>
      </c>
      <c r="J10" s="138">
        <v>92251</v>
      </c>
    </row>
    <row r="11" spans="1:10" s="23" customFormat="1" x14ac:dyDescent="0.25">
      <c r="A11" s="140">
        <v>2025</v>
      </c>
      <c r="B11" s="138">
        <v>24821</v>
      </c>
      <c r="C11" s="138">
        <v>3302</v>
      </c>
      <c r="D11" s="138">
        <v>8225</v>
      </c>
      <c r="E11" s="138">
        <v>2080</v>
      </c>
      <c r="F11" s="138">
        <v>28995</v>
      </c>
      <c r="G11" s="138">
        <v>15216</v>
      </c>
      <c r="H11" s="138">
        <v>8621</v>
      </c>
      <c r="I11" s="138">
        <v>2450</v>
      </c>
      <c r="J11" s="138">
        <v>93709</v>
      </c>
    </row>
    <row r="12" spans="1:10" s="23" customFormat="1" x14ac:dyDescent="0.25">
      <c r="A12" s="140">
        <v>2026</v>
      </c>
      <c r="B12" s="138">
        <v>24954</v>
      </c>
      <c r="C12" s="138">
        <v>3315</v>
      </c>
      <c r="D12" s="138">
        <v>8407</v>
      </c>
      <c r="E12" s="138">
        <v>2090</v>
      </c>
      <c r="F12" s="138">
        <v>29436</v>
      </c>
      <c r="G12" s="138">
        <v>15473</v>
      </c>
      <c r="H12" s="138">
        <v>8741</v>
      </c>
      <c r="I12" s="138">
        <v>2479</v>
      </c>
      <c r="J12" s="138">
        <v>94897</v>
      </c>
    </row>
    <row r="13" spans="1:10" s="23" customFormat="1" ht="15.75" thickBot="1" x14ac:dyDescent="0.3">
      <c r="B13" s="24"/>
    </row>
    <row r="14" spans="1:10" x14ac:dyDescent="0.25">
      <c r="A14" s="253" t="s">
        <v>331</v>
      </c>
      <c r="B14" s="254"/>
      <c r="C14" s="254"/>
      <c r="D14" s="254"/>
      <c r="E14" s="254"/>
      <c r="F14" s="254"/>
      <c r="G14" s="254"/>
      <c r="H14" s="254"/>
      <c r="I14" s="254"/>
      <c r="J14" s="255"/>
    </row>
    <row r="15" spans="1:10" s="23" customFormat="1" ht="15.75" x14ac:dyDescent="0.25">
      <c r="A15" s="139" t="s">
        <v>332</v>
      </c>
      <c r="B15" s="139" t="s">
        <v>333</v>
      </c>
      <c r="C15" s="139" t="s">
        <v>334</v>
      </c>
      <c r="D15" s="139" t="s">
        <v>335</v>
      </c>
      <c r="E15" s="139" t="s">
        <v>336</v>
      </c>
      <c r="F15" s="139" t="s">
        <v>337</v>
      </c>
      <c r="G15" s="139" t="s">
        <v>338</v>
      </c>
      <c r="H15" s="139" t="s">
        <v>339</v>
      </c>
      <c r="I15" s="139" t="s">
        <v>340</v>
      </c>
      <c r="J15" s="139" t="s">
        <v>341</v>
      </c>
    </row>
    <row r="16" spans="1:10" s="23" customFormat="1" x14ac:dyDescent="0.25">
      <c r="A16" s="140">
        <v>2021</v>
      </c>
      <c r="B16" s="141">
        <v>22281</v>
      </c>
      <c r="C16" s="141">
        <v>2803</v>
      </c>
      <c r="D16" s="141">
        <v>5778</v>
      </c>
      <c r="E16" s="141">
        <v>2175</v>
      </c>
      <c r="F16" s="141">
        <v>26825</v>
      </c>
      <c r="G16" s="141">
        <v>13526</v>
      </c>
      <c r="H16" s="141">
        <v>6019</v>
      </c>
      <c r="I16" s="141">
        <v>2106</v>
      </c>
      <c r="J16" s="141">
        <v>81514</v>
      </c>
    </row>
    <row r="17" spans="1:10" x14ac:dyDescent="0.25">
      <c r="A17" s="140">
        <v>2022</v>
      </c>
      <c r="B17" s="141">
        <v>22617</v>
      </c>
      <c r="C17" s="141">
        <v>2829</v>
      </c>
      <c r="D17" s="141">
        <v>6103</v>
      </c>
      <c r="E17" s="141">
        <v>2179</v>
      </c>
      <c r="F17" s="141">
        <v>27134</v>
      </c>
      <c r="G17" s="141">
        <v>13679</v>
      </c>
      <c r="H17" s="141">
        <v>6652</v>
      </c>
      <c r="I17" s="141">
        <v>2157</v>
      </c>
      <c r="J17" s="141">
        <v>83351</v>
      </c>
    </row>
    <row r="18" spans="1:10" x14ac:dyDescent="0.25">
      <c r="A18" s="140">
        <v>2023</v>
      </c>
      <c r="B18" s="141">
        <v>22927</v>
      </c>
      <c r="C18" s="141">
        <v>2848</v>
      </c>
      <c r="D18" s="141">
        <v>6410</v>
      </c>
      <c r="E18" s="141">
        <v>2183</v>
      </c>
      <c r="F18" s="141">
        <v>27469</v>
      </c>
      <c r="G18" s="141">
        <v>13845</v>
      </c>
      <c r="H18" s="141">
        <v>6976</v>
      </c>
      <c r="I18" s="141">
        <v>2209</v>
      </c>
      <c r="J18" s="141">
        <v>84866</v>
      </c>
    </row>
    <row r="19" spans="1:10" s="23" customFormat="1" x14ac:dyDescent="0.25">
      <c r="A19" s="140">
        <v>2024</v>
      </c>
      <c r="B19" s="141">
        <v>23229</v>
      </c>
      <c r="C19" s="141">
        <v>2865</v>
      </c>
      <c r="D19" s="141">
        <v>6711</v>
      </c>
      <c r="E19" s="141">
        <v>2187</v>
      </c>
      <c r="F19" s="141">
        <v>27805</v>
      </c>
      <c r="G19" s="141">
        <v>14010</v>
      </c>
      <c r="H19" s="141">
        <v>7220</v>
      </c>
      <c r="I19" s="141">
        <v>2261</v>
      </c>
      <c r="J19" s="141">
        <v>86288</v>
      </c>
    </row>
    <row r="20" spans="1:10" x14ac:dyDescent="0.25">
      <c r="A20" s="140">
        <v>2025</v>
      </c>
      <c r="B20" s="141">
        <v>23528</v>
      </c>
      <c r="C20" s="141">
        <v>2881</v>
      </c>
      <c r="D20" s="141">
        <v>7003</v>
      </c>
      <c r="E20" s="141">
        <v>2192</v>
      </c>
      <c r="F20" s="141">
        <v>28135</v>
      </c>
      <c r="G20" s="141">
        <v>14170</v>
      </c>
      <c r="H20" s="141">
        <v>7319</v>
      </c>
      <c r="I20" s="141">
        <v>2311</v>
      </c>
      <c r="J20" s="141">
        <v>87538</v>
      </c>
    </row>
    <row r="21" spans="1:10" x14ac:dyDescent="0.25">
      <c r="A21" s="140">
        <v>2026</v>
      </c>
      <c r="B21" s="141">
        <v>23826</v>
      </c>
      <c r="C21" s="141">
        <v>2898</v>
      </c>
      <c r="D21" s="141">
        <v>7294</v>
      </c>
      <c r="E21" s="141">
        <v>2196</v>
      </c>
      <c r="F21" s="141">
        <v>28456</v>
      </c>
      <c r="G21" s="141">
        <v>14325</v>
      </c>
      <c r="H21" s="141">
        <v>7417</v>
      </c>
      <c r="I21" s="141">
        <v>2359</v>
      </c>
      <c r="J21" s="141">
        <v>88771</v>
      </c>
    </row>
    <row r="22" spans="1:10" ht="15.75" thickBot="1" x14ac:dyDescent="0.3">
      <c r="A22" s="19"/>
      <c r="B22" s="34"/>
      <c r="C22" s="34"/>
      <c r="D22" s="34"/>
      <c r="E22" s="34"/>
      <c r="F22" s="34"/>
      <c r="G22" s="34"/>
      <c r="H22" s="34"/>
      <c r="I22" s="34"/>
      <c r="J22" s="34"/>
    </row>
    <row r="23" spans="1:10" x14ac:dyDescent="0.25">
      <c r="A23" s="256" t="s">
        <v>614</v>
      </c>
      <c r="B23" s="257"/>
      <c r="C23" s="257"/>
      <c r="D23" s="257"/>
      <c r="E23" s="257"/>
      <c r="F23" s="257"/>
      <c r="G23" s="257"/>
      <c r="H23" s="257"/>
      <c r="I23" s="257"/>
      <c r="J23" s="258"/>
    </row>
    <row r="24" spans="1:10" s="23" customFormat="1" ht="15.75" x14ac:dyDescent="0.25">
      <c r="A24" s="139" t="s">
        <v>89</v>
      </c>
      <c r="B24" s="139" t="s">
        <v>27</v>
      </c>
      <c r="C24" s="139" t="s">
        <v>28</v>
      </c>
      <c r="D24" s="139" t="s">
        <v>29</v>
      </c>
      <c r="E24" s="139" t="s">
        <v>31</v>
      </c>
      <c r="F24" s="139" t="s">
        <v>30</v>
      </c>
      <c r="G24" s="139" t="s">
        <v>32</v>
      </c>
      <c r="H24" s="139" t="s">
        <v>90</v>
      </c>
      <c r="I24" s="139" t="s">
        <v>34</v>
      </c>
      <c r="J24" s="139" t="s">
        <v>92</v>
      </c>
    </row>
    <row r="25" spans="1:10" s="23" customFormat="1" x14ac:dyDescent="0.25">
      <c r="A25" s="140">
        <v>2021</v>
      </c>
      <c r="B25" s="145">
        <v>28255.95</v>
      </c>
      <c r="C25" s="145">
        <v>3022</v>
      </c>
      <c r="D25" s="145">
        <v>6523.44</v>
      </c>
      <c r="E25" s="145">
        <v>2175</v>
      </c>
      <c r="F25" s="145">
        <v>26972.89</v>
      </c>
      <c r="G25" s="145">
        <v>14219.48</v>
      </c>
      <c r="H25" s="145">
        <v>6727.14</v>
      </c>
      <c r="I25" s="145">
        <v>2448.3200000000002</v>
      </c>
      <c r="J25" s="145">
        <v>90344.22</v>
      </c>
    </row>
    <row r="26" spans="1:10" x14ac:dyDescent="0.25">
      <c r="A26" s="140">
        <v>2022</v>
      </c>
      <c r="B26" s="141">
        <v>28604</v>
      </c>
      <c r="C26" s="141">
        <v>3050.18</v>
      </c>
      <c r="D26" s="141">
        <v>6925.04</v>
      </c>
      <c r="E26" s="141">
        <v>2179</v>
      </c>
      <c r="F26" s="141">
        <v>27158.18</v>
      </c>
      <c r="G26" s="141">
        <v>14365.87</v>
      </c>
      <c r="H26" s="141">
        <v>7258</v>
      </c>
      <c r="I26" s="141">
        <v>2475.9299999999998</v>
      </c>
      <c r="J26" s="145">
        <v>92016</v>
      </c>
    </row>
    <row r="27" spans="1:10" x14ac:dyDescent="0.25">
      <c r="A27" s="140">
        <v>2023</v>
      </c>
      <c r="B27" s="141">
        <v>28732</v>
      </c>
      <c r="C27" s="141">
        <v>3068.46</v>
      </c>
      <c r="D27" s="141">
        <v>7203.67</v>
      </c>
      <c r="E27" s="141">
        <v>2183</v>
      </c>
      <c r="F27" s="141">
        <v>28007</v>
      </c>
      <c r="G27" s="141">
        <v>14560.5</v>
      </c>
      <c r="H27" s="141">
        <v>7523</v>
      </c>
      <c r="I27" s="141">
        <v>2507.61</v>
      </c>
      <c r="J27" s="145">
        <v>93786</v>
      </c>
    </row>
    <row r="28" spans="1:10" s="23" customFormat="1" x14ac:dyDescent="0.25">
      <c r="A28" s="140">
        <v>2024</v>
      </c>
      <c r="B28" s="141">
        <v>28993</v>
      </c>
      <c r="C28" s="141">
        <v>3086.66</v>
      </c>
      <c r="D28" s="141">
        <v>7524.7</v>
      </c>
      <c r="E28" s="141">
        <v>2187</v>
      </c>
      <c r="F28" s="141">
        <v>28506.31</v>
      </c>
      <c r="G28" s="141">
        <v>14757.98</v>
      </c>
      <c r="H28" s="141">
        <v>7854</v>
      </c>
      <c r="I28" s="141">
        <v>2535.5300000000002</v>
      </c>
      <c r="J28" s="145">
        <v>95445</v>
      </c>
    </row>
    <row r="29" spans="1:10" x14ac:dyDescent="0.25">
      <c r="A29" s="140">
        <v>2025</v>
      </c>
      <c r="B29" s="141">
        <v>29148</v>
      </c>
      <c r="C29" s="141">
        <v>3103.94</v>
      </c>
      <c r="D29" s="141">
        <v>7775.73</v>
      </c>
      <c r="E29" s="141">
        <v>2192</v>
      </c>
      <c r="F29" s="141">
        <v>28931.93</v>
      </c>
      <c r="G29" s="141">
        <v>14963.76</v>
      </c>
      <c r="H29" s="141">
        <v>8089</v>
      </c>
      <c r="I29" s="141">
        <v>2563.21</v>
      </c>
      <c r="J29" s="145">
        <v>96768</v>
      </c>
    </row>
    <row r="30" spans="1:10" x14ac:dyDescent="0.25">
      <c r="A30" s="140">
        <v>2026</v>
      </c>
      <c r="B30" s="141">
        <v>29281</v>
      </c>
      <c r="C30" s="141">
        <v>3123.31</v>
      </c>
      <c r="D30" s="141">
        <v>8005.04</v>
      </c>
      <c r="E30" s="141">
        <v>2196</v>
      </c>
      <c r="F30" s="141">
        <v>29372.9</v>
      </c>
      <c r="G30" s="141">
        <v>15125.07</v>
      </c>
      <c r="H30" s="141">
        <v>8192</v>
      </c>
      <c r="I30" s="141">
        <v>2592.09</v>
      </c>
      <c r="J30" s="145">
        <v>97888</v>
      </c>
    </row>
    <row r="31" spans="1:10" s="144" customFormat="1" ht="15.75" thickBot="1" x14ac:dyDescent="0.3">
      <c r="A31" s="142"/>
      <c r="B31" s="143"/>
      <c r="C31" s="143"/>
      <c r="D31" s="143"/>
      <c r="E31" s="143"/>
      <c r="F31" s="143"/>
      <c r="G31" s="143"/>
      <c r="H31" s="143"/>
      <c r="I31" s="143"/>
      <c r="J31" s="143"/>
    </row>
    <row r="32" spans="1:10" x14ac:dyDescent="0.25">
      <c r="A32" s="253" t="s">
        <v>639</v>
      </c>
      <c r="B32" s="254"/>
      <c r="C32" s="254"/>
      <c r="D32" s="254"/>
      <c r="E32" s="254"/>
      <c r="F32" s="254"/>
      <c r="G32" s="254"/>
      <c r="H32" s="254"/>
      <c r="I32" s="254"/>
      <c r="J32" s="255"/>
    </row>
    <row r="33" spans="1:10" x14ac:dyDescent="0.25">
      <c r="A33" s="30" t="s">
        <v>89</v>
      </c>
      <c r="B33" s="31" t="s">
        <v>27</v>
      </c>
      <c r="C33" s="31" t="s">
        <v>28</v>
      </c>
      <c r="D33" s="31" t="s">
        <v>29</v>
      </c>
      <c r="E33" s="31" t="s">
        <v>31</v>
      </c>
      <c r="F33" s="31" t="s">
        <v>30</v>
      </c>
      <c r="G33" s="31" t="s">
        <v>32</v>
      </c>
      <c r="H33" s="31" t="s">
        <v>90</v>
      </c>
      <c r="I33" s="31" t="s">
        <v>34</v>
      </c>
      <c r="J33" s="32" t="s">
        <v>92</v>
      </c>
    </row>
    <row r="34" spans="1:10" ht="15.75" thickBot="1" x14ac:dyDescent="0.3">
      <c r="A34" s="33">
        <v>2023</v>
      </c>
      <c r="B34" s="172">
        <v>14146</v>
      </c>
      <c r="C34" s="172">
        <v>1218.3699999999999</v>
      </c>
      <c r="D34" s="172">
        <v>4732.37</v>
      </c>
      <c r="E34" s="172">
        <v>794.47</v>
      </c>
      <c r="F34" s="172">
        <v>10796.89</v>
      </c>
      <c r="G34" s="172">
        <v>5558.78</v>
      </c>
      <c r="H34" s="172">
        <v>3686</v>
      </c>
      <c r="I34" s="172">
        <v>1178.44</v>
      </c>
      <c r="J34" s="173">
        <v>42111</v>
      </c>
    </row>
    <row r="37" spans="1:10" x14ac:dyDescent="0.25">
      <c r="B37" s="23"/>
      <c r="C37" s="23"/>
    </row>
    <row r="38" spans="1:10" x14ac:dyDescent="0.25">
      <c r="B38" s="23"/>
      <c r="C38" s="23"/>
    </row>
    <row r="39" spans="1:10" x14ac:dyDescent="0.25">
      <c r="B39" s="23"/>
      <c r="C39" s="23"/>
    </row>
    <row r="40" spans="1:10" x14ac:dyDescent="0.25">
      <c r="B40" s="23"/>
      <c r="C40" s="23"/>
    </row>
    <row r="41" spans="1:10" x14ac:dyDescent="0.25">
      <c r="B41" s="23"/>
      <c r="C41" s="23"/>
    </row>
    <row r="42" spans="1:10" x14ac:dyDescent="0.25">
      <c r="B42" s="23"/>
      <c r="C42" s="23"/>
    </row>
    <row r="43" spans="1:10" x14ac:dyDescent="0.25">
      <c r="B43" s="23"/>
      <c r="C43" s="23"/>
    </row>
    <row r="44" spans="1:10" x14ac:dyDescent="0.25">
      <c r="B44" s="23"/>
      <c r="C44" s="23"/>
    </row>
    <row r="45" spans="1:10" x14ac:dyDescent="0.25">
      <c r="B45" s="23"/>
      <c r="C45" s="23"/>
    </row>
    <row r="46" spans="1:10" x14ac:dyDescent="0.25">
      <c r="B46" s="23"/>
      <c r="C46" s="23"/>
    </row>
  </sheetData>
  <mergeCells count="4">
    <mergeCell ref="A14:J14"/>
    <mergeCell ref="A23:J23"/>
    <mergeCell ref="A32:J32"/>
    <mergeCell ref="A5:J5"/>
  </mergeCells>
  <hyperlinks>
    <hyperlink ref="G1" location="Index!A1" display="Back"/>
  </hyperlinks>
  <pageMargins left="0.7" right="0.7" top="0.75" bottom="0.75" header="0.3" footer="0.3"/>
  <pageSetup orientation="portrait" horizontalDpi="90" verticalDpi="9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J32"/>
  <sheetViews>
    <sheetView tabSelected="1" workbookViewId="0">
      <selection activeCell="N16" sqref="N16"/>
    </sheetView>
  </sheetViews>
  <sheetFormatPr defaultRowHeight="15" x14ac:dyDescent="0.25"/>
  <cols>
    <col min="1" max="1" width="20.5703125" style="23" bestFit="1" customWidth="1"/>
    <col min="2" max="2" width="31.85546875" style="23" customWidth="1"/>
    <col min="3" max="3" width="21.7109375" style="23" customWidth="1"/>
    <col min="4" max="4" width="11.85546875" style="23" customWidth="1"/>
    <col min="5" max="5" width="13.42578125" style="23" customWidth="1"/>
    <col min="6" max="6" width="11.140625" style="23" customWidth="1"/>
    <col min="7" max="7" width="20.28515625" style="23" customWidth="1"/>
    <col min="8" max="8" width="11" style="23" customWidth="1"/>
    <col min="9" max="9" width="19" style="23" customWidth="1"/>
    <col min="10" max="10" width="11" style="23" bestFit="1" customWidth="1"/>
    <col min="11" max="16384" width="9.140625" style="23"/>
  </cols>
  <sheetData>
    <row r="1" spans="1:10" x14ac:dyDescent="0.25">
      <c r="A1" s="23" t="s">
        <v>21</v>
      </c>
      <c r="B1" s="50">
        <v>44154</v>
      </c>
      <c r="G1" s="2" t="s">
        <v>22</v>
      </c>
    </row>
    <row r="2" spans="1:10" x14ac:dyDescent="0.25">
      <c r="A2" s="23" t="s">
        <v>23</v>
      </c>
      <c r="B2" s="23" t="s">
        <v>58</v>
      </c>
    </row>
    <row r="4" spans="1:10" ht="91.5" customHeight="1" x14ac:dyDescent="0.25">
      <c r="A4" s="242" t="s">
        <v>650</v>
      </c>
      <c r="B4" s="242"/>
      <c r="C4" s="242"/>
      <c r="D4" s="242"/>
      <c r="E4" s="242"/>
      <c r="F4" s="242"/>
      <c r="G4" s="242"/>
      <c r="H4" s="242"/>
      <c r="I4" s="242"/>
      <c r="J4" s="242"/>
    </row>
    <row r="5" spans="1:10" x14ac:dyDescent="0.25">
      <c r="A5" s="52" t="s">
        <v>651</v>
      </c>
      <c r="B5" s="52"/>
      <c r="C5" s="52"/>
      <c r="D5" s="52"/>
      <c r="E5" s="52"/>
      <c r="F5" s="52"/>
    </row>
    <row r="7" spans="1:10" x14ac:dyDescent="0.25">
      <c r="A7" s="23" t="s">
        <v>640</v>
      </c>
      <c r="B7" s="23" t="s">
        <v>646</v>
      </c>
    </row>
    <row r="8" spans="1:10" ht="15.75" thickBot="1" x14ac:dyDescent="0.3"/>
    <row r="9" spans="1:10" ht="15" customHeight="1" x14ac:dyDescent="0.25">
      <c r="A9" s="287" t="s">
        <v>89</v>
      </c>
      <c r="B9" s="289" t="s">
        <v>642</v>
      </c>
      <c r="C9" s="289" t="s">
        <v>643</v>
      </c>
      <c r="D9" s="291" t="s">
        <v>644</v>
      </c>
      <c r="E9" s="292"/>
      <c r="F9" s="293"/>
      <c r="G9" s="294" t="s">
        <v>648</v>
      </c>
      <c r="H9" s="260" t="s">
        <v>649</v>
      </c>
      <c r="I9" s="261"/>
    </row>
    <row r="10" spans="1:10" x14ac:dyDescent="0.25">
      <c r="A10" s="288"/>
      <c r="B10" s="290"/>
      <c r="C10" s="290"/>
      <c r="D10" s="212" t="s">
        <v>67</v>
      </c>
      <c r="E10" s="212" t="s">
        <v>422</v>
      </c>
      <c r="F10" s="212" t="s">
        <v>423</v>
      </c>
      <c r="G10" s="295"/>
      <c r="H10" s="262"/>
      <c r="I10" s="263"/>
    </row>
    <row r="11" spans="1:10" x14ac:dyDescent="0.25">
      <c r="A11" s="213">
        <v>2022</v>
      </c>
      <c r="B11" s="214">
        <v>83580</v>
      </c>
      <c r="C11" s="214">
        <v>-820</v>
      </c>
      <c r="D11" s="215">
        <v>2888</v>
      </c>
      <c r="E11" s="215">
        <v>1388</v>
      </c>
      <c r="F11" s="215">
        <v>9558</v>
      </c>
      <c r="G11" s="216">
        <v>8622</v>
      </c>
      <c r="H11" s="264">
        <v>22455</v>
      </c>
      <c r="I11" s="265"/>
    </row>
    <row r="12" spans="1:10" ht="15.75" thickBot="1" x14ac:dyDescent="0.3">
      <c r="A12" s="217">
        <v>2025</v>
      </c>
      <c r="B12" s="218">
        <v>87583</v>
      </c>
      <c r="C12" s="218">
        <v>-820</v>
      </c>
      <c r="D12" s="219">
        <v>2888</v>
      </c>
      <c r="E12" s="219">
        <v>1388</v>
      </c>
      <c r="F12" s="219">
        <v>9558</v>
      </c>
      <c r="G12" s="219">
        <v>8622</v>
      </c>
      <c r="H12" s="266">
        <v>22455</v>
      </c>
      <c r="I12" s="267"/>
    </row>
    <row r="14" spans="1:10" x14ac:dyDescent="0.25">
      <c r="A14" s="23" t="s">
        <v>641</v>
      </c>
      <c r="B14" s="23" t="s">
        <v>652</v>
      </c>
    </row>
    <row r="15" spans="1:10" ht="15.75" thickBot="1" x14ac:dyDescent="0.3"/>
    <row r="16" spans="1:10" ht="15" customHeight="1" x14ac:dyDescent="0.25">
      <c r="A16" s="287" t="s">
        <v>71</v>
      </c>
      <c r="B16" s="289" t="s">
        <v>642</v>
      </c>
      <c r="C16" s="289" t="s">
        <v>643</v>
      </c>
      <c r="D16" s="291" t="s">
        <v>644</v>
      </c>
      <c r="E16" s="292"/>
      <c r="F16" s="293"/>
      <c r="G16" s="294" t="s">
        <v>648</v>
      </c>
      <c r="H16" s="260" t="s">
        <v>649</v>
      </c>
      <c r="I16" s="261"/>
    </row>
    <row r="17" spans="1:9" x14ac:dyDescent="0.25">
      <c r="A17" s="288"/>
      <c r="B17" s="290"/>
      <c r="C17" s="290"/>
      <c r="D17" s="212" t="s">
        <v>67</v>
      </c>
      <c r="E17" s="212" t="s">
        <v>422</v>
      </c>
      <c r="F17" s="212" t="s">
        <v>423</v>
      </c>
      <c r="G17" s="295"/>
      <c r="H17" s="262"/>
      <c r="I17" s="263"/>
    </row>
    <row r="18" spans="1:9" x14ac:dyDescent="0.25">
      <c r="A18" s="213" t="s">
        <v>653</v>
      </c>
      <c r="B18" s="214">
        <v>42111</v>
      </c>
      <c r="C18" s="214">
        <v>-220</v>
      </c>
      <c r="D18" s="215">
        <v>1347</v>
      </c>
      <c r="E18" s="215">
        <v>2091</v>
      </c>
      <c r="F18" s="215">
        <v>11061</v>
      </c>
      <c r="G18" s="216">
        <v>0</v>
      </c>
      <c r="H18" s="264">
        <v>14499</v>
      </c>
      <c r="I18" s="265"/>
    </row>
    <row r="19" spans="1:9" ht="15.75" thickBot="1" x14ac:dyDescent="0.3">
      <c r="A19" s="217" t="s">
        <v>663</v>
      </c>
      <c r="B19" s="218">
        <v>43083</v>
      </c>
      <c r="C19" s="218">
        <v>0</v>
      </c>
      <c r="D19" s="219">
        <v>2934</v>
      </c>
      <c r="E19" s="219">
        <v>2871</v>
      </c>
      <c r="F19" s="219">
        <v>14897</v>
      </c>
      <c r="G19" s="219">
        <v>6132</v>
      </c>
      <c r="H19" s="266">
        <v>26834</v>
      </c>
      <c r="I19" s="267"/>
    </row>
    <row r="21" spans="1:9" x14ac:dyDescent="0.25">
      <c r="A21" s="23" t="s">
        <v>654</v>
      </c>
      <c r="B21" s="23" t="s">
        <v>647</v>
      </c>
    </row>
    <row r="22" spans="1:9" ht="15.75" thickBot="1" x14ac:dyDescent="0.3"/>
    <row r="23" spans="1:9" ht="15" customHeight="1" x14ac:dyDescent="0.25">
      <c r="A23" s="287" t="s">
        <v>89</v>
      </c>
      <c r="B23" s="289" t="s">
        <v>655</v>
      </c>
      <c r="C23" s="289" t="s">
        <v>656</v>
      </c>
      <c r="D23" s="277" t="s">
        <v>658</v>
      </c>
      <c r="E23" s="278"/>
      <c r="F23" s="279"/>
      <c r="G23" s="283" t="s">
        <v>657</v>
      </c>
      <c r="H23" s="283"/>
      <c r="I23" s="284"/>
    </row>
    <row r="24" spans="1:9" x14ac:dyDescent="0.25">
      <c r="A24" s="288"/>
      <c r="B24" s="290"/>
      <c r="C24" s="290"/>
      <c r="D24" s="280"/>
      <c r="E24" s="281"/>
      <c r="F24" s="282"/>
      <c r="G24" s="285"/>
      <c r="H24" s="285"/>
      <c r="I24" s="286"/>
    </row>
    <row r="25" spans="1:9" x14ac:dyDescent="0.25">
      <c r="A25" s="213">
        <v>2022</v>
      </c>
      <c r="B25" s="214">
        <v>2476</v>
      </c>
      <c r="C25" s="214">
        <v>6925</v>
      </c>
      <c r="D25" s="264">
        <v>6699</v>
      </c>
      <c r="E25" s="268"/>
      <c r="F25" s="269"/>
      <c r="G25" s="264">
        <v>7888</v>
      </c>
      <c r="H25" s="273"/>
      <c r="I25" s="274"/>
    </row>
    <row r="26" spans="1:9" ht="15.75" thickBot="1" x14ac:dyDescent="0.3">
      <c r="A26" s="217">
        <v>2025</v>
      </c>
      <c r="B26" s="218">
        <v>2563</v>
      </c>
      <c r="C26" s="218">
        <v>7776</v>
      </c>
      <c r="D26" s="270">
        <v>6699</v>
      </c>
      <c r="E26" s="271"/>
      <c r="F26" s="272"/>
      <c r="G26" s="270">
        <v>7888</v>
      </c>
      <c r="H26" s="275"/>
      <c r="I26" s="276"/>
    </row>
    <row r="32" spans="1:9" x14ac:dyDescent="0.25">
      <c r="A32" s="23" t="s">
        <v>645</v>
      </c>
    </row>
  </sheetData>
  <mergeCells count="26">
    <mergeCell ref="A4:J4"/>
    <mergeCell ref="A23:A24"/>
    <mergeCell ref="B23:B24"/>
    <mergeCell ref="C23:C24"/>
    <mergeCell ref="D16:F16"/>
    <mergeCell ref="H16:I17"/>
    <mergeCell ref="G16:G17"/>
    <mergeCell ref="H18:I18"/>
    <mergeCell ref="A9:A10"/>
    <mergeCell ref="A16:A17"/>
    <mergeCell ref="B16:B17"/>
    <mergeCell ref="C16:C17"/>
    <mergeCell ref="B9:B10"/>
    <mergeCell ref="C9:C10"/>
    <mergeCell ref="D9:F9"/>
    <mergeCell ref="G9:G10"/>
    <mergeCell ref="H9:I10"/>
    <mergeCell ref="H11:I11"/>
    <mergeCell ref="H12:I12"/>
    <mergeCell ref="D25:F25"/>
    <mergeCell ref="D26:F26"/>
    <mergeCell ref="G25:I25"/>
    <mergeCell ref="G26:I26"/>
    <mergeCell ref="H19:I19"/>
    <mergeCell ref="D23:F24"/>
    <mergeCell ref="G23:I24"/>
  </mergeCells>
  <hyperlinks>
    <hyperlink ref="G1" location="Index!A1" display="Back"/>
  </hyperlinks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3"/>
  <sheetViews>
    <sheetView workbookViewId="0">
      <selection activeCell="C33" sqref="C33"/>
    </sheetView>
  </sheetViews>
  <sheetFormatPr defaultRowHeight="15" x14ac:dyDescent="0.25"/>
  <cols>
    <col min="1" max="1" width="41.5703125" style="23" bestFit="1" customWidth="1"/>
    <col min="2" max="2" width="25.85546875" style="24" bestFit="1" customWidth="1"/>
    <col min="3" max="3" width="9.140625" style="23" customWidth="1"/>
    <col min="4" max="16384" width="9.140625" style="23"/>
  </cols>
  <sheetData>
    <row r="1" spans="1:4" x14ac:dyDescent="0.25">
      <c r="A1" s="23" t="s">
        <v>21</v>
      </c>
      <c r="B1" s="86">
        <v>43985</v>
      </c>
      <c r="D1" s="2" t="s">
        <v>22</v>
      </c>
    </row>
    <row r="2" spans="1:4" x14ac:dyDescent="0.25">
      <c r="A2" s="23" t="s">
        <v>23</v>
      </c>
      <c r="B2" s="24" t="s">
        <v>58</v>
      </c>
    </row>
    <row r="4" spans="1:4" ht="30" x14ac:dyDescent="0.25">
      <c r="A4" s="15" t="s">
        <v>61</v>
      </c>
      <c r="B4" s="83" t="s">
        <v>329</v>
      </c>
    </row>
    <row r="6" spans="1:4" x14ac:dyDescent="0.25">
      <c r="A6" s="23" t="s">
        <v>59</v>
      </c>
    </row>
    <row r="7" spans="1:4" x14ac:dyDescent="0.25">
      <c r="A7" s="23" t="s">
        <v>328</v>
      </c>
    </row>
    <row r="8" spans="1:4" x14ac:dyDescent="0.25">
      <c r="A8" s="23" t="s">
        <v>327</v>
      </c>
    </row>
    <row r="9" spans="1:4" x14ac:dyDescent="0.25">
      <c r="A9" s="23" t="s">
        <v>324</v>
      </c>
    </row>
    <row r="10" spans="1:4" x14ac:dyDescent="0.25">
      <c r="A10" s="23" t="s">
        <v>325</v>
      </c>
    </row>
    <row r="12" spans="1:4" x14ac:dyDescent="0.25">
      <c r="A12" s="23" t="s">
        <v>60</v>
      </c>
    </row>
    <row r="13" spans="1:4" x14ac:dyDescent="0.25">
      <c r="A13" s="23" t="s">
        <v>326</v>
      </c>
    </row>
  </sheetData>
  <hyperlinks>
    <hyperlink ref="D1" location="Index!A1" display="Back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22"/>
  <sheetViews>
    <sheetView workbookViewId="0">
      <selection activeCell="B1" sqref="B1"/>
    </sheetView>
  </sheetViews>
  <sheetFormatPr defaultRowHeight="15" x14ac:dyDescent="0.25"/>
  <cols>
    <col min="1" max="1" width="18" customWidth="1"/>
    <col min="2" max="2" width="24.28515625" customWidth="1"/>
  </cols>
  <sheetData>
    <row r="1" spans="1:14" x14ac:dyDescent="0.25">
      <c r="A1" t="s">
        <v>21</v>
      </c>
      <c r="B1" s="14">
        <v>43985</v>
      </c>
      <c r="D1" s="2" t="s">
        <v>22</v>
      </c>
    </row>
    <row r="2" spans="1:14" x14ac:dyDescent="0.25">
      <c r="A2" t="s">
        <v>23</v>
      </c>
      <c r="B2" t="s">
        <v>58</v>
      </c>
    </row>
    <row r="4" spans="1:14" ht="30" x14ac:dyDescent="0.25">
      <c r="A4" t="s">
        <v>26</v>
      </c>
      <c r="B4" s="1" t="s">
        <v>62</v>
      </c>
    </row>
    <row r="5" spans="1:14" x14ac:dyDescent="0.25">
      <c r="A5" t="s">
        <v>27</v>
      </c>
      <c r="B5" s="136">
        <v>105</v>
      </c>
      <c r="C5" s="7"/>
      <c r="D5" s="7"/>
      <c r="E5" s="7"/>
      <c r="F5" s="7"/>
      <c r="G5" s="7"/>
      <c r="J5" s="25"/>
      <c r="K5" s="25"/>
      <c r="L5" s="25"/>
      <c r="M5" s="25"/>
      <c r="N5" s="25"/>
    </row>
    <row r="6" spans="1:14" x14ac:dyDescent="0.25">
      <c r="A6" t="s">
        <v>28</v>
      </c>
      <c r="B6" s="136">
        <v>105</v>
      </c>
      <c r="C6" s="7"/>
      <c r="D6" s="7"/>
      <c r="E6" s="7"/>
      <c r="F6" s="7"/>
      <c r="G6" s="7"/>
      <c r="J6" s="25"/>
      <c r="K6" s="25"/>
      <c r="L6" s="25"/>
      <c r="M6" s="25"/>
      <c r="N6" s="25"/>
    </row>
    <row r="7" spans="1:14" x14ac:dyDescent="0.25">
      <c r="A7" t="s">
        <v>29</v>
      </c>
      <c r="B7" s="136">
        <v>110</v>
      </c>
      <c r="J7" s="25"/>
      <c r="K7" s="25"/>
      <c r="L7" s="25"/>
      <c r="M7" s="25"/>
      <c r="N7" s="25"/>
    </row>
    <row r="8" spans="1:14" x14ac:dyDescent="0.25">
      <c r="A8" t="s">
        <v>30</v>
      </c>
      <c r="B8" s="136">
        <v>110</v>
      </c>
      <c r="J8" s="25"/>
      <c r="K8" s="25"/>
      <c r="L8" s="25"/>
      <c r="M8" s="25"/>
      <c r="N8" s="25"/>
    </row>
    <row r="9" spans="1:14" x14ac:dyDescent="0.25">
      <c r="A9" t="s">
        <v>31</v>
      </c>
      <c r="B9" s="137">
        <v>110</v>
      </c>
      <c r="J9" s="25"/>
      <c r="K9" s="25"/>
      <c r="L9" s="25"/>
      <c r="M9" s="25"/>
      <c r="N9" s="25"/>
    </row>
    <row r="10" spans="1:14" x14ac:dyDescent="0.25">
      <c r="A10" t="s">
        <v>32</v>
      </c>
      <c r="B10" s="137">
        <v>105</v>
      </c>
      <c r="J10" s="25"/>
      <c r="K10" s="25"/>
      <c r="L10" s="25"/>
      <c r="M10" s="25"/>
      <c r="N10" s="25"/>
    </row>
    <row r="11" spans="1:14" x14ac:dyDescent="0.25">
      <c r="A11" t="s">
        <v>33</v>
      </c>
      <c r="B11" s="137">
        <v>105</v>
      </c>
      <c r="J11" s="25"/>
      <c r="K11" s="25"/>
      <c r="L11" s="25"/>
      <c r="M11" s="25"/>
    </row>
    <row r="12" spans="1:14" x14ac:dyDescent="0.25">
      <c r="A12" t="s">
        <v>34</v>
      </c>
      <c r="B12" s="137">
        <v>105</v>
      </c>
      <c r="J12" s="25"/>
      <c r="K12" s="25"/>
      <c r="L12" s="25"/>
      <c r="M12" s="25"/>
    </row>
    <row r="13" spans="1:14" ht="18" x14ac:dyDescent="0.25">
      <c r="A13" s="5"/>
      <c r="B13" s="6"/>
      <c r="J13" s="25"/>
      <c r="K13" s="25"/>
      <c r="L13" s="25"/>
      <c r="M13" s="25"/>
    </row>
    <row r="14" spans="1:14" x14ac:dyDescent="0.25">
      <c r="J14" s="25"/>
      <c r="K14" s="25"/>
      <c r="L14" s="25"/>
      <c r="M14" s="25"/>
    </row>
    <row r="15" spans="1:14" x14ac:dyDescent="0.25">
      <c r="A15" s="8"/>
      <c r="J15" s="25"/>
      <c r="K15" s="25"/>
      <c r="L15" s="25"/>
      <c r="M15" s="25"/>
    </row>
    <row r="16" spans="1:14" x14ac:dyDescent="0.25">
      <c r="A16" s="8"/>
      <c r="J16" s="25"/>
      <c r="K16" s="25"/>
      <c r="L16" s="25"/>
      <c r="M16" s="25"/>
    </row>
    <row r="17" spans="10:14" x14ac:dyDescent="0.25">
      <c r="J17" s="25"/>
      <c r="K17" s="25"/>
      <c r="L17" s="25"/>
      <c r="M17" s="25"/>
    </row>
    <row r="18" spans="10:14" x14ac:dyDescent="0.25">
      <c r="J18" s="25"/>
      <c r="K18" s="25"/>
      <c r="L18" s="25"/>
      <c r="M18" s="25"/>
    </row>
    <row r="19" spans="10:14" x14ac:dyDescent="0.25">
      <c r="J19" s="25"/>
      <c r="K19" s="25"/>
      <c r="L19" s="25"/>
      <c r="M19" s="25"/>
      <c r="N19" s="25"/>
    </row>
    <row r="20" spans="10:14" x14ac:dyDescent="0.25">
      <c r="J20" s="25"/>
      <c r="K20" s="25"/>
      <c r="L20" s="25"/>
      <c r="M20" s="25"/>
      <c r="N20" s="25"/>
    </row>
    <row r="21" spans="10:14" x14ac:dyDescent="0.25">
      <c r="J21" s="25"/>
      <c r="K21" s="25"/>
      <c r="L21" s="25"/>
      <c r="M21" s="25"/>
      <c r="N21" s="25"/>
    </row>
    <row r="22" spans="10:14" x14ac:dyDescent="0.25">
      <c r="J22" s="25"/>
      <c r="K22" s="25"/>
      <c r="L22" s="25"/>
      <c r="M22" s="25"/>
      <c r="N22" s="25"/>
    </row>
  </sheetData>
  <hyperlinks>
    <hyperlink ref="D1" location="Index!A1" display="Back"/>
  </hyperlinks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T31"/>
  <sheetViews>
    <sheetView zoomScale="70" zoomScaleNormal="70" workbookViewId="0">
      <selection activeCell="D1" sqref="D1"/>
    </sheetView>
  </sheetViews>
  <sheetFormatPr defaultRowHeight="15" x14ac:dyDescent="0.25"/>
  <cols>
    <col min="1" max="1" width="22" style="131" bestFit="1" customWidth="1"/>
    <col min="2" max="2" width="36.7109375" style="131" bestFit="1" customWidth="1"/>
    <col min="3" max="3" width="47.7109375" style="130" customWidth="1"/>
    <col min="4" max="4" width="37.7109375" style="131" customWidth="1"/>
    <col min="5" max="5" width="17.28515625" style="131" customWidth="1"/>
    <col min="6" max="6" width="14.85546875" style="131" customWidth="1"/>
    <col min="7" max="7" width="20.28515625" style="131" customWidth="1"/>
    <col min="8" max="8" width="35.28515625" style="131" customWidth="1"/>
    <col min="9" max="9" width="28.28515625" style="131" customWidth="1"/>
    <col min="10" max="10" width="45.140625" style="131" customWidth="1"/>
    <col min="11" max="11" width="36.140625" style="131" customWidth="1"/>
    <col min="12" max="12" width="17.42578125" style="131" customWidth="1"/>
    <col min="13" max="13" width="22.140625" style="131" customWidth="1"/>
    <col min="14" max="14" width="34.5703125" style="131" customWidth="1"/>
    <col min="15" max="15" width="27.28515625" style="131" customWidth="1"/>
    <col min="16" max="16" width="37.85546875" style="131" bestFit="1" customWidth="1"/>
    <col min="17" max="17" width="31.42578125" style="131" customWidth="1"/>
    <col min="18" max="18" width="25.85546875" style="131" customWidth="1"/>
    <col min="19" max="19" width="16.140625" style="131" customWidth="1"/>
    <col min="20" max="20" width="22.140625" style="131" customWidth="1"/>
    <col min="21" max="21" width="16.28515625" style="131" customWidth="1"/>
    <col min="22" max="16384" width="9.140625" style="131"/>
  </cols>
  <sheetData>
    <row r="1" spans="1:20" s="19" customFormat="1" ht="24.75" customHeight="1" x14ac:dyDescent="0.25">
      <c r="A1" s="19" t="s">
        <v>21</v>
      </c>
      <c r="B1" s="75">
        <v>44015</v>
      </c>
      <c r="C1" s="49"/>
      <c r="D1" s="127" t="s">
        <v>22</v>
      </c>
    </row>
    <row r="2" spans="1:20" s="19" customFormat="1" x14ac:dyDescent="0.25">
      <c r="A2" s="19" t="s">
        <v>23</v>
      </c>
      <c r="B2" s="19" t="s">
        <v>58</v>
      </c>
      <c r="C2" s="49"/>
    </row>
    <row r="3" spans="1:20" s="19" customFormat="1" x14ac:dyDescent="0.25">
      <c r="A3" s="19" t="s">
        <v>24</v>
      </c>
      <c r="B3" s="126">
        <v>43739</v>
      </c>
      <c r="C3" s="49"/>
    </row>
    <row r="4" spans="1:20" s="19" customFormat="1" x14ac:dyDescent="0.25">
      <c r="B4" s="126"/>
      <c r="C4" s="49"/>
    </row>
    <row r="5" spans="1:20" s="130" customFormat="1" ht="45" x14ac:dyDescent="0.25">
      <c r="A5" s="71" t="s">
        <v>118</v>
      </c>
      <c r="B5" s="71" t="s">
        <v>119</v>
      </c>
      <c r="C5" s="71" t="s">
        <v>120</v>
      </c>
      <c r="D5" s="71" t="s">
        <v>121</v>
      </c>
      <c r="E5" s="71" t="s">
        <v>122</v>
      </c>
      <c r="F5" s="71" t="s">
        <v>123</v>
      </c>
      <c r="G5" s="71" t="s">
        <v>124</v>
      </c>
      <c r="H5" s="71" t="s">
        <v>125</v>
      </c>
      <c r="I5" s="71" t="s">
        <v>126</v>
      </c>
      <c r="J5" s="71" t="s">
        <v>127</v>
      </c>
      <c r="K5" s="71" t="s">
        <v>128</v>
      </c>
      <c r="L5" s="71" t="s">
        <v>129</v>
      </c>
      <c r="M5" s="71" t="s">
        <v>130</v>
      </c>
      <c r="N5" s="71" t="s">
        <v>131</v>
      </c>
      <c r="O5" s="71" t="s">
        <v>132</v>
      </c>
      <c r="P5" s="71" t="s">
        <v>133</v>
      </c>
      <c r="Q5" s="71" t="s">
        <v>134</v>
      </c>
      <c r="R5" s="71" t="s">
        <v>135</v>
      </c>
      <c r="S5" s="128" t="s">
        <v>136</v>
      </c>
      <c r="T5" s="129"/>
    </row>
    <row r="6" spans="1:20" ht="38.25" x14ac:dyDescent="0.25">
      <c r="A6" s="148">
        <v>44870</v>
      </c>
      <c r="B6" s="148" t="s">
        <v>342</v>
      </c>
      <c r="C6" s="148" t="s">
        <v>343</v>
      </c>
      <c r="D6" s="148" t="s">
        <v>344</v>
      </c>
      <c r="E6" s="148" t="s">
        <v>202</v>
      </c>
      <c r="F6" s="148" t="s">
        <v>345</v>
      </c>
      <c r="G6" s="148" t="s">
        <v>203</v>
      </c>
      <c r="H6" s="148" t="s">
        <v>346</v>
      </c>
      <c r="I6" s="148">
        <v>3734</v>
      </c>
      <c r="J6" s="149">
        <v>43920</v>
      </c>
      <c r="K6" s="148">
        <v>69</v>
      </c>
      <c r="L6" s="148" t="s">
        <v>212</v>
      </c>
      <c r="M6" s="149"/>
      <c r="N6" s="149"/>
      <c r="O6" s="149"/>
      <c r="P6" s="148">
        <v>8206</v>
      </c>
      <c r="Q6" s="148" t="s">
        <v>214</v>
      </c>
      <c r="R6" s="148">
        <v>44871</v>
      </c>
      <c r="S6" s="148">
        <v>44870</v>
      </c>
    </row>
    <row r="7" spans="1:20" ht="38.25" x14ac:dyDescent="0.25">
      <c r="A7" s="148">
        <v>6792</v>
      </c>
      <c r="B7" s="148" t="s">
        <v>347</v>
      </c>
      <c r="C7" s="148" t="s">
        <v>218</v>
      </c>
      <c r="D7" s="148" t="s">
        <v>348</v>
      </c>
      <c r="E7" s="148" t="s">
        <v>349</v>
      </c>
      <c r="F7" s="148"/>
      <c r="G7" s="148" t="s">
        <v>204</v>
      </c>
      <c r="H7" s="148" t="s">
        <v>210</v>
      </c>
      <c r="I7" s="148" t="s">
        <v>268</v>
      </c>
      <c r="J7" s="149">
        <v>44196</v>
      </c>
      <c r="K7" s="148">
        <v>138</v>
      </c>
      <c r="L7" s="148" t="s">
        <v>212</v>
      </c>
      <c r="M7" s="149"/>
      <c r="N7" s="149"/>
      <c r="O7" s="149"/>
      <c r="P7" s="148" t="s">
        <v>350</v>
      </c>
      <c r="Q7" s="148" t="s">
        <v>214</v>
      </c>
      <c r="R7" s="148">
        <v>49821</v>
      </c>
      <c r="S7" s="148">
        <v>6792</v>
      </c>
    </row>
    <row r="8" spans="1:20" ht="38.25" x14ac:dyDescent="0.25">
      <c r="A8" s="148">
        <v>7022</v>
      </c>
      <c r="B8" s="148" t="s">
        <v>283</v>
      </c>
      <c r="C8" s="148" t="s">
        <v>284</v>
      </c>
      <c r="D8" s="148" t="s">
        <v>241</v>
      </c>
      <c r="E8" s="148" t="s">
        <v>285</v>
      </c>
      <c r="F8" s="148"/>
      <c r="G8" s="148" t="s">
        <v>204</v>
      </c>
      <c r="H8" s="148" t="s">
        <v>210</v>
      </c>
      <c r="I8" s="148" t="s">
        <v>286</v>
      </c>
      <c r="J8" s="149">
        <v>44196</v>
      </c>
      <c r="K8" s="148">
        <v>345</v>
      </c>
      <c r="L8" s="148" t="s">
        <v>212</v>
      </c>
      <c r="M8" s="149"/>
      <c r="N8" s="149"/>
      <c r="O8" s="149"/>
      <c r="P8" s="148" t="s">
        <v>351</v>
      </c>
      <c r="Q8" s="148" t="s">
        <v>214</v>
      </c>
      <c r="R8" s="148">
        <v>49534</v>
      </c>
      <c r="S8" s="148">
        <v>7022</v>
      </c>
    </row>
    <row r="9" spans="1:20" ht="38.25" x14ac:dyDescent="0.25">
      <c r="A9" s="150">
        <v>5466</v>
      </c>
      <c r="B9" s="150" t="s">
        <v>270</v>
      </c>
      <c r="C9" s="150" t="s">
        <v>271</v>
      </c>
      <c r="D9" s="148" t="s">
        <v>236</v>
      </c>
      <c r="E9" s="148" t="s">
        <v>236</v>
      </c>
      <c r="F9" s="148"/>
      <c r="G9" s="150" t="s">
        <v>204</v>
      </c>
      <c r="H9" s="148" t="s">
        <v>210</v>
      </c>
      <c r="I9" s="150" t="s">
        <v>272</v>
      </c>
      <c r="J9" s="151">
        <v>44331</v>
      </c>
      <c r="K9" s="148">
        <v>345</v>
      </c>
      <c r="L9" s="150" t="s">
        <v>212</v>
      </c>
      <c r="M9" s="149"/>
      <c r="N9" s="149"/>
      <c r="O9" s="149"/>
      <c r="P9" s="148" t="s">
        <v>273</v>
      </c>
      <c r="Q9" s="148" t="s">
        <v>214</v>
      </c>
      <c r="R9" s="148">
        <v>13170</v>
      </c>
      <c r="S9" s="148">
        <v>5466</v>
      </c>
    </row>
    <row r="10" spans="1:20" ht="38.25" x14ac:dyDescent="0.25">
      <c r="A10" s="150">
        <v>5467</v>
      </c>
      <c r="B10" s="150" t="s">
        <v>219</v>
      </c>
      <c r="C10" s="150" t="s">
        <v>220</v>
      </c>
      <c r="D10" s="148" t="s">
        <v>235</v>
      </c>
      <c r="E10" s="148" t="s">
        <v>236</v>
      </c>
      <c r="F10" s="148"/>
      <c r="G10" s="150" t="s">
        <v>204</v>
      </c>
      <c r="H10" s="148" t="s">
        <v>210</v>
      </c>
      <c r="I10" s="150" t="s">
        <v>245</v>
      </c>
      <c r="J10" s="151">
        <v>44331</v>
      </c>
      <c r="K10" s="148">
        <v>345</v>
      </c>
      <c r="L10" s="150" t="s">
        <v>251</v>
      </c>
      <c r="M10" s="149"/>
      <c r="N10" s="149"/>
      <c r="O10" s="149"/>
      <c r="P10" s="148" t="s">
        <v>254</v>
      </c>
      <c r="Q10" s="148" t="s">
        <v>214</v>
      </c>
      <c r="R10" s="148">
        <v>13171</v>
      </c>
      <c r="S10" s="148">
        <v>5467</v>
      </c>
    </row>
    <row r="11" spans="1:20" ht="49.5" customHeight="1" x14ac:dyDescent="0.25">
      <c r="A11" s="150">
        <v>5475</v>
      </c>
      <c r="B11" s="150" t="s">
        <v>221</v>
      </c>
      <c r="C11" s="150" t="s">
        <v>222</v>
      </c>
      <c r="D11" s="148" t="s">
        <v>237</v>
      </c>
      <c r="E11" s="148" t="s">
        <v>238</v>
      </c>
      <c r="F11" s="148"/>
      <c r="G11" s="150" t="s">
        <v>204</v>
      </c>
      <c r="H11" s="148" t="s">
        <v>210</v>
      </c>
      <c r="I11" s="150" t="s">
        <v>246</v>
      </c>
      <c r="J11" s="151">
        <v>44331</v>
      </c>
      <c r="K11" s="148">
        <v>345</v>
      </c>
      <c r="L11" s="150" t="s">
        <v>251</v>
      </c>
      <c r="M11" s="149"/>
      <c r="N11" s="149"/>
      <c r="O11" s="149"/>
      <c r="P11" s="148" t="s">
        <v>255</v>
      </c>
      <c r="Q11" s="148" t="s">
        <v>214</v>
      </c>
      <c r="R11" s="148">
        <v>13180</v>
      </c>
      <c r="S11" s="148">
        <v>5475</v>
      </c>
    </row>
    <row r="12" spans="1:20" ht="38.25" x14ac:dyDescent="0.25">
      <c r="A12" s="148">
        <v>5490</v>
      </c>
      <c r="B12" s="148" t="s">
        <v>223</v>
      </c>
      <c r="C12" s="148" t="s">
        <v>224</v>
      </c>
      <c r="D12" s="148" t="s">
        <v>239</v>
      </c>
      <c r="E12" s="148" t="s">
        <v>240</v>
      </c>
      <c r="F12" s="148"/>
      <c r="G12" s="148" t="s">
        <v>204</v>
      </c>
      <c r="H12" s="148" t="s">
        <v>210</v>
      </c>
      <c r="I12" s="148" t="s">
        <v>247</v>
      </c>
      <c r="J12" s="149">
        <v>44331</v>
      </c>
      <c r="K12" s="148">
        <v>138</v>
      </c>
      <c r="L12" s="148" t="s">
        <v>212</v>
      </c>
      <c r="M12" s="149"/>
      <c r="N12" s="149"/>
      <c r="O12" s="149"/>
      <c r="P12" s="148" t="s">
        <v>352</v>
      </c>
      <c r="Q12" s="148" t="s">
        <v>214</v>
      </c>
      <c r="R12" s="148">
        <v>45577</v>
      </c>
      <c r="S12" s="148">
        <v>5490</v>
      </c>
    </row>
    <row r="13" spans="1:20" ht="38.25" x14ac:dyDescent="0.25">
      <c r="A13" s="148">
        <v>5526</v>
      </c>
      <c r="B13" s="148" t="s">
        <v>227</v>
      </c>
      <c r="C13" s="148" t="s">
        <v>228</v>
      </c>
      <c r="D13" s="148" t="s">
        <v>241</v>
      </c>
      <c r="E13" s="148"/>
      <c r="F13" s="148"/>
      <c r="G13" s="148" t="s">
        <v>204</v>
      </c>
      <c r="H13" s="148" t="s">
        <v>210</v>
      </c>
      <c r="I13" s="148" t="s">
        <v>249</v>
      </c>
      <c r="J13" s="149">
        <v>44331</v>
      </c>
      <c r="K13" s="148">
        <v>345</v>
      </c>
      <c r="L13" s="148" t="s">
        <v>212</v>
      </c>
      <c r="M13" s="149"/>
      <c r="N13" s="149"/>
      <c r="O13" s="149"/>
      <c r="P13" s="148" t="s">
        <v>256</v>
      </c>
      <c r="Q13" s="148" t="s">
        <v>214</v>
      </c>
      <c r="R13" s="148">
        <v>49916</v>
      </c>
      <c r="S13" s="148">
        <v>5526</v>
      </c>
    </row>
    <row r="14" spans="1:20" ht="38.25" x14ac:dyDescent="0.25">
      <c r="A14" s="148">
        <v>5624</v>
      </c>
      <c r="B14" s="148" t="s">
        <v>292</v>
      </c>
      <c r="C14" s="148" t="s">
        <v>293</v>
      </c>
      <c r="D14" s="148" t="s">
        <v>294</v>
      </c>
      <c r="E14" s="148" t="s">
        <v>295</v>
      </c>
      <c r="F14" s="148"/>
      <c r="G14" s="148" t="s">
        <v>204</v>
      </c>
      <c r="H14" s="148" t="s">
        <v>210</v>
      </c>
      <c r="I14" s="148">
        <v>5525</v>
      </c>
      <c r="J14" s="149">
        <v>44331</v>
      </c>
      <c r="K14" s="148">
        <v>345</v>
      </c>
      <c r="L14" s="148" t="s">
        <v>212</v>
      </c>
      <c r="M14" s="149"/>
      <c r="N14" s="149"/>
      <c r="O14" s="149"/>
      <c r="P14" s="148" t="s">
        <v>296</v>
      </c>
      <c r="Q14" s="148" t="s">
        <v>214</v>
      </c>
      <c r="R14" s="148">
        <v>13354</v>
      </c>
      <c r="S14" s="148">
        <v>5624</v>
      </c>
    </row>
    <row r="15" spans="1:20" ht="49.5" customHeight="1" x14ac:dyDescent="0.25">
      <c r="A15" s="148">
        <v>6273</v>
      </c>
      <c r="B15" s="148" t="s">
        <v>257</v>
      </c>
      <c r="C15" s="148" t="s">
        <v>258</v>
      </c>
      <c r="D15" s="148" t="s">
        <v>259</v>
      </c>
      <c r="E15" s="148" t="s">
        <v>260</v>
      </c>
      <c r="F15" s="148"/>
      <c r="G15" s="148" t="s">
        <v>204</v>
      </c>
      <c r="H15" s="148" t="s">
        <v>210</v>
      </c>
      <c r="I15" s="148" t="s">
        <v>261</v>
      </c>
      <c r="J15" s="149">
        <v>44331</v>
      </c>
      <c r="K15" s="148">
        <v>345</v>
      </c>
      <c r="L15" s="148" t="s">
        <v>251</v>
      </c>
      <c r="M15" s="149"/>
      <c r="N15" s="149"/>
      <c r="O15" s="149"/>
      <c r="P15" s="148" t="s">
        <v>262</v>
      </c>
      <c r="Q15" s="148" t="s">
        <v>214</v>
      </c>
      <c r="R15" s="148">
        <v>14003</v>
      </c>
      <c r="S15" s="148">
        <v>6273</v>
      </c>
    </row>
    <row r="16" spans="1:20" ht="38.25" x14ac:dyDescent="0.25">
      <c r="A16" s="148">
        <v>6288</v>
      </c>
      <c r="B16" s="148" t="s">
        <v>277</v>
      </c>
      <c r="C16" s="148" t="s">
        <v>278</v>
      </c>
      <c r="D16" s="148" t="s">
        <v>279</v>
      </c>
      <c r="E16" s="148" t="s">
        <v>280</v>
      </c>
      <c r="F16" s="148"/>
      <c r="G16" s="148" t="s">
        <v>204</v>
      </c>
      <c r="H16" s="148" t="s">
        <v>210</v>
      </c>
      <c r="I16" s="148" t="s">
        <v>281</v>
      </c>
      <c r="J16" s="149">
        <v>44331</v>
      </c>
      <c r="K16" s="148">
        <v>345</v>
      </c>
      <c r="L16" s="148" t="s">
        <v>212</v>
      </c>
      <c r="M16" s="149"/>
      <c r="N16" s="149"/>
      <c r="O16" s="149"/>
      <c r="P16" s="148" t="s">
        <v>282</v>
      </c>
      <c r="Q16" s="148" t="s">
        <v>214</v>
      </c>
      <c r="R16" s="148">
        <v>14017</v>
      </c>
      <c r="S16" s="148">
        <v>6288</v>
      </c>
    </row>
    <row r="17" spans="1:19" ht="38.25" x14ac:dyDescent="0.25">
      <c r="A17" s="148">
        <v>5496</v>
      </c>
      <c r="B17" s="148" t="s">
        <v>274</v>
      </c>
      <c r="C17" s="148" t="s">
        <v>275</v>
      </c>
      <c r="D17" s="148" t="s">
        <v>265</v>
      </c>
      <c r="E17" s="148" t="s">
        <v>241</v>
      </c>
      <c r="F17" s="148"/>
      <c r="G17" s="148" t="s">
        <v>204</v>
      </c>
      <c r="H17" s="148" t="s">
        <v>210</v>
      </c>
      <c r="I17" s="148" t="s">
        <v>276</v>
      </c>
      <c r="J17" s="149">
        <v>44561</v>
      </c>
      <c r="K17" s="148">
        <v>345</v>
      </c>
      <c r="L17" s="148" t="s">
        <v>212</v>
      </c>
      <c r="M17" s="149"/>
      <c r="N17" s="149"/>
      <c r="O17" s="149"/>
      <c r="P17" s="148" t="s">
        <v>353</v>
      </c>
      <c r="Q17" s="148" t="s">
        <v>214</v>
      </c>
      <c r="R17" s="148">
        <v>49917</v>
      </c>
      <c r="S17" s="148">
        <v>5496</v>
      </c>
    </row>
    <row r="18" spans="1:19" ht="38.25" x14ac:dyDescent="0.25">
      <c r="A18" s="150">
        <v>4822</v>
      </c>
      <c r="B18" s="148" t="s">
        <v>206</v>
      </c>
      <c r="C18" s="148" t="s">
        <v>207</v>
      </c>
      <c r="D18" s="148" t="s">
        <v>208</v>
      </c>
      <c r="E18" s="148" t="s">
        <v>209</v>
      </c>
      <c r="F18" s="148"/>
      <c r="G18" s="148" t="s">
        <v>204</v>
      </c>
      <c r="H18" s="148" t="s">
        <v>210</v>
      </c>
      <c r="I18" s="148" t="s">
        <v>211</v>
      </c>
      <c r="J18" s="149">
        <v>44696</v>
      </c>
      <c r="K18" s="148">
        <v>138</v>
      </c>
      <c r="L18" s="148" t="s">
        <v>212</v>
      </c>
      <c r="M18" s="149"/>
      <c r="N18" s="149"/>
      <c r="O18" s="149"/>
      <c r="P18" s="148" t="s">
        <v>213</v>
      </c>
      <c r="Q18" s="148" t="s">
        <v>214</v>
      </c>
      <c r="R18" s="148">
        <v>12428</v>
      </c>
      <c r="S18" s="148">
        <v>4822</v>
      </c>
    </row>
    <row r="19" spans="1:19" ht="38.25" x14ac:dyDescent="0.25">
      <c r="A19" s="148">
        <v>4834</v>
      </c>
      <c r="B19" s="148" t="s">
        <v>215</v>
      </c>
      <c r="C19" s="148" t="s">
        <v>216</v>
      </c>
      <c r="D19" s="148" t="s">
        <v>231</v>
      </c>
      <c r="E19" s="148" t="s">
        <v>232</v>
      </c>
      <c r="F19" s="148"/>
      <c r="G19" s="148" t="s">
        <v>204</v>
      </c>
      <c r="H19" s="148" t="s">
        <v>210</v>
      </c>
      <c r="I19" s="148" t="s">
        <v>243</v>
      </c>
      <c r="J19" s="149">
        <v>44696</v>
      </c>
      <c r="K19" s="148">
        <v>138</v>
      </c>
      <c r="L19" s="148" t="s">
        <v>251</v>
      </c>
      <c r="M19" s="149"/>
      <c r="N19" s="149"/>
      <c r="O19" s="149"/>
      <c r="P19" s="148" t="s">
        <v>252</v>
      </c>
      <c r="Q19" s="148" t="s">
        <v>214</v>
      </c>
      <c r="R19" s="148">
        <v>12436</v>
      </c>
      <c r="S19" s="148">
        <v>4834</v>
      </c>
    </row>
    <row r="20" spans="1:19" ht="38.25" x14ac:dyDescent="0.25">
      <c r="A20" s="148">
        <v>5525</v>
      </c>
      <c r="B20" s="148" t="s">
        <v>297</v>
      </c>
      <c r="C20" s="148" t="s">
        <v>298</v>
      </c>
      <c r="D20" s="148" t="s">
        <v>241</v>
      </c>
      <c r="E20" s="148" t="s">
        <v>299</v>
      </c>
      <c r="F20" s="148"/>
      <c r="G20" s="148" t="s">
        <v>204</v>
      </c>
      <c r="H20" s="148" t="s">
        <v>210</v>
      </c>
      <c r="I20" s="148" t="s">
        <v>300</v>
      </c>
      <c r="J20" s="149">
        <v>44696</v>
      </c>
      <c r="K20" s="148">
        <v>345</v>
      </c>
      <c r="L20" s="148" t="s">
        <v>251</v>
      </c>
      <c r="M20" s="149"/>
      <c r="N20" s="149"/>
      <c r="O20" s="149"/>
      <c r="P20" s="148" t="s">
        <v>301</v>
      </c>
      <c r="Q20" s="148" t="s">
        <v>214</v>
      </c>
      <c r="R20" s="148">
        <v>13252</v>
      </c>
      <c r="S20" s="148">
        <v>5525</v>
      </c>
    </row>
    <row r="21" spans="1:19" ht="38.25" x14ac:dyDescent="0.25">
      <c r="A21" s="148">
        <v>5522</v>
      </c>
      <c r="B21" s="148" t="s">
        <v>302</v>
      </c>
      <c r="C21" s="148" t="s">
        <v>303</v>
      </c>
      <c r="D21" s="148" t="s">
        <v>299</v>
      </c>
      <c r="E21" s="148"/>
      <c r="F21" s="148"/>
      <c r="G21" s="148" t="s">
        <v>204</v>
      </c>
      <c r="H21" s="148" t="s">
        <v>210</v>
      </c>
      <c r="I21" s="148" t="s">
        <v>304</v>
      </c>
      <c r="J21" s="149">
        <v>44698</v>
      </c>
      <c r="K21" s="148">
        <v>345</v>
      </c>
      <c r="L21" s="148" t="s">
        <v>212</v>
      </c>
      <c r="M21" s="149"/>
      <c r="N21" s="149"/>
      <c r="O21" s="149"/>
      <c r="P21" s="148" t="s">
        <v>305</v>
      </c>
      <c r="Q21" s="148" t="s">
        <v>214</v>
      </c>
      <c r="R21" s="148">
        <v>13249</v>
      </c>
      <c r="S21" s="148">
        <v>5522</v>
      </c>
    </row>
    <row r="22" spans="1:19" ht="38.25" x14ac:dyDescent="0.25">
      <c r="A22" s="150">
        <v>5436</v>
      </c>
      <c r="B22" s="150" t="s">
        <v>217</v>
      </c>
      <c r="C22" s="150" t="s">
        <v>218</v>
      </c>
      <c r="D22" s="148" t="s">
        <v>233</v>
      </c>
      <c r="E22" s="148" t="s">
        <v>234</v>
      </c>
      <c r="F22" s="148"/>
      <c r="G22" s="150" t="s">
        <v>204</v>
      </c>
      <c r="H22" s="148" t="s">
        <v>210</v>
      </c>
      <c r="I22" s="150" t="s">
        <v>244</v>
      </c>
      <c r="J22" s="149">
        <v>45061</v>
      </c>
      <c r="K22" s="148">
        <v>138</v>
      </c>
      <c r="L22" s="148" t="s">
        <v>212</v>
      </c>
      <c r="M22" s="149"/>
      <c r="N22" s="149"/>
      <c r="O22" s="149"/>
      <c r="P22" s="148" t="s">
        <v>253</v>
      </c>
      <c r="Q22" s="148" t="s">
        <v>214</v>
      </c>
      <c r="R22" s="148">
        <v>13139</v>
      </c>
      <c r="S22" s="148">
        <v>5436</v>
      </c>
    </row>
    <row r="23" spans="1:19" ht="38.25" x14ac:dyDescent="0.25">
      <c r="A23" s="148">
        <v>5479</v>
      </c>
      <c r="B23" s="148" t="s">
        <v>306</v>
      </c>
      <c r="C23" s="148" t="s">
        <v>307</v>
      </c>
      <c r="D23" s="148" t="s">
        <v>308</v>
      </c>
      <c r="E23" s="148" t="s">
        <v>309</v>
      </c>
      <c r="F23" s="148"/>
      <c r="G23" s="148" t="s">
        <v>204</v>
      </c>
      <c r="H23" s="148" t="s">
        <v>210</v>
      </c>
      <c r="I23" s="148" t="s">
        <v>310</v>
      </c>
      <c r="J23" s="149">
        <v>45061</v>
      </c>
      <c r="K23" s="148">
        <v>345</v>
      </c>
      <c r="L23" s="148" t="s">
        <v>212</v>
      </c>
      <c r="M23" s="149"/>
      <c r="N23" s="149"/>
      <c r="O23" s="149"/>
      <c r="P23" s="148" t="s">
        <v>311</v>
      </c>
      <c r="Q23" s="148" t="s">
        <v>214</v>
      </c>
      <c r="R23" s="148">
        <v>13184</v>
      </c>
      <c r="S23" s="148">
        <v>5479</v>
      </c>
    </row>
    <row r="24" spans="1:19" ht="38.25" x14ac:dyDescent="0.25">
      <c r="A24" s="148">
        <v>5981</v>
      </c>
      <c r="B24" s="148" t="s">
        <v>229</v>
      </c>
      <c r="C24" s="148" t="s">
        <v>230</v>
      </c>
      <c r="D24" s="148" t="s">
        <v>242</v>
      </c>
      <c r="E24" s="148"/>
      <c r="F24" s="148"/>
      <c r="G24" s="148" t="s">
        <v>204</v>
      </c>
      <c r="H24" s="148" t="s">
        <v>210</v>
      </c>
      <c r="I24" s="150" t="s">
        <v>250</v>
      </c>
      <c r="J24" s="149">
        <v>45061</v>
      </c>
      <c r="K24" s="148">
        <v>345</v>
      </c>
      <c r="L24" s="148" t="s">
        <v>212</v>
      </c>
      <c r="M24" s="149"/>
      <c r="N24" s="149"/>
      <c r="O24" s="149"/>
      <c r="P24" s="148" t="s">
        <v>355</v>
      </c>
      <c r="Q24" s="148" t="s">
        <v>214</v>
      </c>
      <c r="R24" s="148">
        <v>13696</v>
      </c>
      <c r="S24" s="148">
        <v>5981</v>
      </c>
    </row>
    <row r="25" spans="1:19" ht="38.25" x14ac:dyDescent="0.25">
      <c r="A25" s="148">
        <v>6291</v>
      </c>
      <c r="B25" s="148" t="s">
        <v>263</v>
      </c>
      <c r="C25" s="148" t="s">
        <v>264</v>
      </c>
      <c r="D25" s="148" t="s">
        <v>265</v>
      </c>
      <c r="E25" s="148" t="s">
        <v>266</v>
      </c>
      <c r="F25" s="148"/>
      <c r="G25" s="148" t="s">
        <v>204</v>
      </c>
      <c r="H25" s="148" t="s">
        <v>210</v>
      </c>
      <c r="I25" s="148" t="s">
        <v>267</v>
      </c>
      <c r="J25" s="149">
        <v>45061</v>
      </c>
      <c r="K25" s="148">
        <v>345</v>
      </c>
      <c r="L25" s="148" t="s">
        <v>212</v>
      </c>
      <c r="M25" s="149"/>
      <c r="N25" s="149"/>
      <c r="O25" s="149"/>
      <c r="P25" s="148" t="s">
        <v>269</v>
      </c>
      <c r="Q25" s="148" t="s">
        <v>214</v>
      </c>
      <c r="R25" s="148">
        <v>14020</v>
      </c>
      <c r="S25" s="148">
        <v>6291</v>
      </c>
    </row>
    <row r="26" spans="1:19" ht="38.25" x14ac:dyDescent="0.25">
      <c r="A26" s="148">
        <v>7023</v>
      </c>
      <c r="B26" s="148" t="s">
        <v>312</v>
      </c>
      <c r="C26" s="148" t="s">
        <v>313</v>
      </c>
      <c r="D26" s="148" t="s">
        <v>314</v>
      </c>
      <c r="E26" s="148" t="s">
        <v>315</v>
      </c>
      <c r="F26" s="148"/>
      <c r="G26" s="148" t="s">
        <v>204</v>
      </c>
      <c r="H26" s="148" t="s">
        <v>210</v>
      </c>
      <c r="I26" s="148" t="s">
        <v>357</v>
      </c>
      <c r="J26" s="149">
        <v>45061</v>
      </c>
      <c r="K26" s="148">
        <v>345</v>
      </c>
      <c r="L26" s="148" t="s">
        <v>212</v>
      </c>
      <c r="M26" s="149"/>
      <c r="N26" s="149"/>
      <c r="O26" s="149"/>
      <c r="P26" s="148" t="s">
        <v>316</v>
      </c>
      <c r="Q26" s="148" t="s">
        <v>214</v>
      </c>
      <c r="R26" s="148">
        <v>14845</v>
      </c>
      <c r="S26" s="148">
        <v>7023</v>
      </c>
    </row>
    <row r="27" spans="1:19" ht="38.25" x14ac:dyDescent="0.25">
      <c r="A27" s="148" t="s">
        <v>317</v>
      </c>
      <c r="B27" s="148" t="s">
        <v>318</v>
      </c>
      <c r="C27" s="148" t="s">
        <v>319</v>
      </c>
      <c r="D27" s="148" t="s">
        <v>320</v>
      </c>
      <c r="E27" s="148" t="s">
        <v>320</v>
      </c>
      <c r="F27" s="148"/>
      <c r="G27" s="148" t="s">
        <v>204</v>
      </c>
      <c r="H27" s="148" t="s">
        <v>210</v>
      </c>
      <c r="I27" s="148" t="s">
        <v>321</v>
      </c>
      <c r="J27" s="149">
        <v>45427</v>
      </c>
      <c r="K27" s="148">
        <v>345</v>
      </c>
      <c r="L27" s="148" t="s">
        <v>212</v>
      </c>
      <c r="M27" s="149"/>
      <c r="N27" s="149"/>
      <c r="O27" s="149"/>
      <c r="P27" s="148" t="s">
        <v>322</v>
      </c>
      <c r="Q27" s="148" t="s">
        <v>214</v>
      </c>
      <c r="R27" s="148">
        <v>10501</v>
      </c>
      <c r="S27" s="148">
        <v>3155</v>
      </c>
    </row>
    <row r="28" spans="1:19" ht="38.25" x14ac:dyDescent="0.25">
      <c r="A28" s="148">
        <v>5524</v>
      </c>
      <c r="B28" s="148" t="s">
        <v>225</v>
      </c>
      <c r="C28" s="148" t="s">
        <v>226</v>
      </c>
      <c r="D28" s="148" t="s">
        <v>354</v>
      </c>
      <c r="E28" s="148" t="s">
        <v>241</v>
      </c>
      <c r="F28" s="148"/>
      <c r="G28" s="148" t="s">
        <v>204</v>
      </c>
      <c r="H28" s="148" t="s">
        <v>210</v>
      </c>
      <c r="I28" s="148" t="s">
        <v>248</v>
      </c>
      <c r="J28" s="149">
        <v>45427.5</v>
      </c>
      <c r="K28" s="148">
        <v>345</v>
      </c>
      <c r="L28" s="148" t="s">
        <v>212</v>
      </c>
      <c r="M28" s="149"/>
      <c r="N28" s="149"/>
      <c r="O28" s="149"/>
      <c r="P28" s="148" t="s">
        <v>356</v>
      </c>
      <c r="Q28" s="148" t="s">
        <v>214</v>
      </c>
      <c r="R28" s="148">
        <v>49918</v>
      </c>
      <c r="S28" s="148">
        <v>5524</v>
      </c>
    </row>
    <row r="29" spans="1:19" ht="38.25" x14ac:dyDescent="0.25">
      <c r="A29" s="148">
        <v>6304</v>
      </c>
      <c r="B29" s="148" t="s">
        <v>287</v>
      </c>
      <c r="C29" s="148" t="s">
        <v>288</v>
      </c>
      <c r="D29" s="148" t="s">
        <v>242</v>
      </c>
      <c r="E29" s="148" t="s">
        <v>289</v>
      </c>
      <c r="F29" s="148"/>
      <c r="G29" s="148" t="s">
        <v>204</v>
      </c>
      <c r="H29" s="148" t="s">
        <v>210</v>
      </c>
      <c r="I29" s="150" t="s">
        <v>290</v>
      </c>
      <c r="J29" s="149">
        <v>45440</v>
      </c>
      <c r="K29" s="148">
        <v>345</v>
      </c>
      <c r="L29" s="148" t="s">
        <v>212</v>
      </c>
      <c r="M29" s="149"/>
      <c r="N29" s="149"/>
      <c r="O29" s="149"/>
      <c r="P29" s="148" t="s">
        <v>291</v>
      </c>
      <c r="Q29" s="148" t="s">
        <v>214</v>
      </c>
      <c r="R29" s="148">
        <v>14033</v>
      </c>
      <c r="S29" s="148">
        <v>6304</v>
      </c>
    </row>
    <row r="30" spans="1:19" x14ac:dyDescent="0.25">
      <c r="A30" s="57"/>
      <c r="B30" s="57"/>
      <c r="C30" s="57"/>
      <c r="D30" s="57"/>
      <c r="E30" s="57"/>
      <c r="F30" s="57"/>
      <c r="G30" s="58"/>
      <c r="H30" s="56"/>
      <c r="I30" s="58"/>
      <c r="J30" s="125"/>
      <c r="K30" s="58"/>
      <c r="L30" s="57"/>
      <c r="M30" s="57"/>
      <c r="N30" s="57"/>
      <c r="O30" s="57"/>
      <c r="P30" s="57"/>
      <c r="Q30" s="57"/>
      <c r="R30" s="58"/>
      <c r="S30" s="56"/>
    </row>
    <row r="31" spans="1:19" x14ac:dyDescent="0.25">
      <c r="B31" s="130"/>
      <c r="H31" s="56"/>
      <c r="J31" s="125"/>
      <c r="Q31" s="57"/>
    </row>
  </sheetData>
  <hyperlinks>
    <hyperlink ref="D1" location="Index!A1" display="Back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15"/>
  <sheetViews>
    <sheetView workbookViewId="0">
      <selection activeCell="A18" sqref="A18"/>
    </sheetView>
  </sheetViews>
  <sheetFormatPr defaultRowHeight="15" x14ac:dyDescent="0.25"/>
  <cols>
    <col min="1" max="1" width="91.28515625" style="23" customWidth="1"/>
    <col min="2" max="2" width="30.42578125" style="23" bestFit="1" customWidth="1"/>
    <col min="3" max="3" width="13.28515625" style="23" bestFit="1" customWidth="1"/>
    <col min="4" max="4" width="44.28515625" style="23" customWidth="1"/>
    <col min="5" max="5" width="25.28515625" style="23" customWidth="1"/>
    <col min="6" max="6" width="22.85546875" style="23" customWidth="1"/>
    <col min="7" max="7" width="43" style="23" customWidth="1"/>
    <col min="8" max="8" width="35.7109375" style="23" customWidth="1"/>
    <col min="9" max="9" width="26.5703125" style="23" customWidth="1"/>
    <col min="10" max="10" width="22.5703125" style="23" customWidth="1"/>
    <col min="11" max="11" width="45.140625" style="23" customWidth="1"/>
    <col min="12" max="12" width="35.85546875" style="23" customWidth="1"/>
    <col min="13" max="13" width="32.85546875" style="23" customWidth="1"/>
    <col min="14" max="14" width="50.5703125" style="23" customWidth="1"/>
    <col min="15" max="15" width="17.42578125" style="23" customWidth="1"/>
    <col min="16" max="16" width="23.85546875" style="23" customWidth="1"/>
    <col min="17" max="17" width="51.85546875" style="23" customWidth="1"/>
    <col min="18" max="18" width="32" style="23" customWidth="1"/>
    <col min="19" max="19" width="52.140625" style="23" customWidth="1"/>
    <col min="20" max="20" width="53.42578125" style="23" customWidth="1"/>
    <col min="21" max="21" width="70.42578125" style="23" customWidth="1"/>
    <col min="22" max="22" width="22.140625" style="23" customWidth="1"/>
    <col min="23" max="23" width="50.28515625" style="23" customWidth="1"/>
    <col min="24" max="24" width="38.85546875" style="23" customWidth="1"/>
    <col min="25" max="25" width="45.28515625" style="23" customWidth="1"/>
    <col min="26" max="26" width="55.28515625" style="23" customWidth="1"/>
    <col min="27" max="27" width="47.140625" style="23" customWidth="1"/>
    <col min="28" max="28" width="22.5703125" style="23" customWidth="1"/>
    <col min="29" max="29" width="43" style="23" customWidth="1"/>
    <col min="30" max="30" width="17.85546875" style="23" customWidth="1"/>
    <col min="31" max="31" width="16.140625" style="23" customWidth="1"/>
    <col min="32" max="32" width="22" style="23" customWidth="1"/>
    <col min="33" max="16384" width="9.140625" style="23"/>
  </cols>
  <sheetData>
    <row r="1" spans="1:7" x14ac:dyDescent="0.25">
      <c r="A1" s="23" t="s">
        <v>21</v>
      </c>
      <c r="B1" s="75">
        <v>44090</v>
      </c>
      <c r="D1" s="2" t="s">
        <v>22</v>
      </c>
      <c r="G1"/>
    </row>
    <row r="2" spans="1:7" x14ac:dyDescent="0.25">
      <c r="A2" s="23" t="s">
        <v>23</v>
      </c>
      <c r="B2" s="74" t="s">
        <v>58</v>
      </c>
    </row>
    <row r="4" spans="1:7" x14ac:dyDescent="0.25">
      <c r="A4" s="72" t="s">
        <v>81</v>
      </c>
      <c r="B4" s="72" t="s">
        <v>137</v>
      </c>
      <c r="C4" s="73" t="s">
        <v>138</v>
      </c>
    </row>
    <row r="5" spans="1:7" x14ac:dyDescent="0.25">
      <c r="A5" s="70" t="s">
        <v>445</v>
      </c>
      <c r="B5" s="23" t="s">
        <v>174</v>
      </c>
      <c r="C5" s="12">
        <v>43745</v>
      </c>
    </row>
    <row r="6" spans="1:7" x14ac:dyDescent="0.25">
      <c r="A6" s="23" t="s">
        <v>446</v>
      </c>
      <c r="B6" s="70" t="s">
        <v>201</v>
      </c>
      <c r="C6" s="12">
        <v>43846</v>
      </c>
    </row>
    <row r="7" spans="1:7" x14ac:dyDescent="0.25">
      <c r="A7" s="70" t="s">
        <v>444</v>
      </c>
      <c r="B7" s="70" t="s">
        <v>201</v>
      </c>
      <c r="C7" s="12">
        <v>43787</v>
      </c>
    </row>
    <row r="8" spans="1:7" x14ac:dyDescent="0.25">
      <c r="A8" s="70" t="s">
        <v>447</v>
      </c>
      <c r="B8" s="70" t="s">
        <v>174</v>
      </c>
      <c r="C8" s="12">
        <v>43991</v>
      </c>
    </row>
    <row r="9" spans="1:7" x14ac:dyDescent="0.25">
      <c r="A9" s="23" t="s">
        <v>434</v>
      </c>
      <c r="B9" s="70" t="s">
        <v>204</v>
      </c>
      <c r="C9" s="12">
        <v>43709</v>
      </c>
    </row>
    <row r="10" spans="1:7" x14ac:dyDescent="0.25">
      <c r="A10" s="23" t="s">
        <v>594</v>
      </c>
      <c r="B10" s="70" t="s">
        <v>204</v>
      </c>
      <c r="C10" s="12">
        <v>43709</v>
      </c>
    </row>
    <row r="11" spans="1:7" x14ac:dyDescent="0.25">
      <c r="A11" s="23" t="s">
        <v>433</v>
      </c>
      <c r="B11" s="70" t="s">
        <v>432</v>
      </c>
      <c r="C11" s="12">
        <v>43739</v>
      </c>
    </row>
    <row r="12" spans="1:7" x14ac:dyDescent="0.25">
      <c r="A12" s="23" t="s">
        <v>442</v>
      </c>
      <c r="B12" s="70" t="s">
        <v>204</v>
      </c>
      <c r="C12" s="12">
        <v>43994</v>
      </c>
    </row>
    <row r="13" spans="1:7" x14ac:dyDescent="0.25">
      <c r="A13" s="23" t="s">
        <v>443</v>
      </c>
      <c r="B13" s="23" t="s">
        <v>204</v>
      </c>
      <c r="C13" s="12">
        <v>44008</v>
      </c>
    </row>
    <row r="14" spans="1:7" x14ac:dyDescent="0.25">
      <c r="A14" s="23" t="s">
        <v>595</v>
      </c>
      <c r="B14" s="23" t="s">
        <v>174</v>
      </c>
      <c r="C14" s="12">
        <v>43951</v>
      </c>
    </row>
    <row r="15" spans="1:7" x14ac:dyDescent="0.25">
      <c r="A15" s="23" t="s">
        <v>619</v>
      </c>
      <c r="B15" s="23" t="s">
        <v>620</v>
      </c>
      <c r="C15" s="12">
        <v>43972</v>
      </c>
    </row>
  </sheetData>
  <sortState ref="A5:C12">
    <sortCondition ref="C5:C12"/>
  </sortState>
  <hyperlinks>
    <hyperlink ref="D1" location="Index!A1" display="Back"/>
  </hyperlinks>
  <pageMargins left="0.7" right="0.7" top="0.75" bottom="0.75" header="0.3" footer="0.3"/>
  <pageSetup orientation="portrait" horizontalDpi="90" verticalDpi="9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125"/>
  <sheetViews>
    <sheetView workbookViewId="0"/>
  </sheetViews>
  <sheetFormatPr defaultRowHeight="15" x14ac:dyDescent="0.25"/>
  <cols>
    <col min="1" max="1" width="43.5703125" style="47" bestFit="1" customWidth="1"/>
    <col min="2" max="2" width="30.42578125" style="15" bestFit="1" customWidth="1"/>
    <col min="3" max="8" width="9.7109375" style="15" bestFit="1" customWidth="1"/>
    <col min="9" max="9" width="50.7109375" style="47" customWidth="1"/>
    <col min="10" max="16384" width="9.140625" style="15"/>
  </cols>
  <sheetData>
    <row r="1" spans="1:9" x14ac:dyDescent="0.25">
      <c r="A1" s="47" t="s">
        <v>21</v>
      </c>
      <c r="B1" s="14">
        <v>44147</v>
      </c>
      <c r="D1" s="48" t="s">
        <v>22</v>
      </c>
    </row>
    <row r="2" spans="1:9" x14ac:dyDescent="0.25">
      <c r="A2" s="47" t="s">
        <v>23</v>
      </c>
      <c r="B2" s="15" t="s">
        <v>58</v>
      </c>
    </row>
    <row r="4" spans="1:9" ht="21.75" thickBot="1" x14ac:dyDescent="0.3">
      <c r="A4" s="233" t="s">
        <v>418</v>
      </c>
      <c r="B4" s="233"/>
      <c r="C4" s="233"/>
      <c r="D4" s="233"/>
      <c r="E4" s="233"/>
      <c r="F4" s="233"/>
      <c r="G4" s="233"/>
      <c r="H4" s="233"/>
      <c r="I4" s="233"/>
    </row>
    <row r="5" spans="1:9" x14ac:dyDescent="0.25">
      <c r="A5" s="227" t="s">
        <v>69</v>
      </c>
      <c r="B5" s="229" t="s">
        <v>70</v>
      </c>
      <c r="C5" s="229" t="s">
        <v>71</v>
      </c>
      <c r="D5" s="229"/>
      <c r="E5" s="229"/>
      <c r="F5" s="229"/>
      <c r="G5" s="229"/>
      <c r="H5" s="229"/>
      <c r="I5" s="231" t="s">
        <v>72</v>
      </c>
    </row>
    <row r="6" spans="1:9" x14ac:dyDescent="0.25">
      <c r="A6" s="228"/>
      <c r="B6" s="230"/>
      <c r="C6" s="147" t="s">
        <v>168</v>
      </c>
      <c r="D6" s="147" t="s">
        <v>68</v>
      </c>
      <c r="E6" s="147" t="s">
        <v>360</v>
      </c>
      <c r="F6" s="147" t="s">
        <v>359</v>
      </c>
      <c r="G6" s="147" t="s">
        <v>173</v>
      </c>
      <c r="H6" s="147" t="s">
        <v>361</v>
      </c>
      <c r="I6" s="232"/>
    </row>
    <row r="7" spans="1:9" ht="30" x14ac:dyDescent="0.25">
      <c r="A7" s="47" t="s">
        <v>364</v>
      </c>
      <c r="B7" s="19" t="s">
        <v>199</v>
      </c>
      <c r="C7" s="19" t="s">
        <v>117</v>
      </c>
      <c r="D7" s="19" t="s">
        <v>117</v>
      </c>
      <c r="E7" s="19" t="s">
        <v>117</v>
      </c>
      <c r="F7" s="19" t="s">
        <v>117</v>
      </c>
      <c r="G7" s="19" t="s">
        <v>117</v>
      </c>
      <c r="H7" s="19" t="s">
        <v>117</v>
      </c>
      <c r="I7" s="95" t="s">
        <v>426</v>
      </c>
    </row>
    <row r="8" spans="1:9" ht="30" x14ac:dyDescent="0.25">
      <c r="A8" s="47" t="s">
        <v>365</v>
      </c>
      <c r="B8" s="19" t="s">
        <v>199</v>
      </c>
      <c r="C8" s="19" t="s">
        <v>117</v>
      </c>
      <c r="D8" s="19" t="s">
        <v>117</v>
      </c>
      <c r="E8" s="19" t="s">
        <v>117</v>
      </c>
      <c r="F8" s="19" t="s">
        <v>117</v>
      </c>
      <c r="G8" s="19" t="s">
        <v>117</v>
      </c>
      <c r="H8" s="19" t="s">
        <v>117</v>
      </c>
      <c r="I8" s="95" t="s">
        <v>426</v>
      </c>
    </row>
    <row r="9" spans="1:9" ht="45" x14ac:dyDescent="0.25">
      <c r="A9" s="47" t="s">
        <v>366</v>
      </c>
      <c r="B9" s="19" t="s">
        <v>199</v>
      </c>
      <c r="C9" s="19"/>
      <c r="D9" s="19" t="s">
        <v>117</v>
      </c>
      <c r="E9" s="19" t="s">
        <v>117</v>
      </c>
      <c r="F9" s="19" t="s">
        <v>117</v>
      </c>
      <c r="G9" s="19" t="s">
        <v>117</v>
      </c>
      <c r="H9" s="19" t="s">
        <v>117</v>
      </c>
      <c r="I9" s="95" t="s">
        <v>426</v>
      </c>
    </row>
    <row r="10" spans="1:9" ht="60" x14ac:dyDescent="0.25">
      <c r="A10" s="47" t="s">
        <v>369</v>
      </c>
      <c r="B10" s="19" t="s">
        <v>199</v>
      </c>
      <c r="C10" s="19" t="s">
        <v>117</v>
      </c>
      <c r="D10" s="19" t="s">
        <v>117</v>
      </c>
      <c r="E10" s="19" t="s">
        <v>117</v>
      </c>
      <c r="F10" s="19" t="s">
        <v>117</v>
      </c>
      <c r="G10" s="19"/>
      <c r="H10" s="19"/>
      <c r="I10" s="95" t="s">
        <v>426</v>
      </c>
    </row>
    <row r="11" spans="1:9" ht="30" x14ac:dyDescent="0.25">
      <c r="A11" s="47" t="s">
        <v>367</v>
      </c>
      <c r="B11" s="19" t="s">
        <v>199</v>
      </c>
      <c r="C11" s="19"/>
      <c r="D11" s="19" t="s">
        <v>117</v>
      </c>
      <c r="E11" s="19" t="s">
        <v>117</v>
      </c>
      <c r="F11" s="19" t="s">
        <v>117</v>
      </c>
      <c r="G11" s="19" t="s">
        <v>117</v>
      </c>
      <c r="H11" s="19" t="s">
        <v>117</v>
      </c>
      <c r="I11" s="95" t="s">
        <v>426</v>
      </c>
    </row>
    <row r="12" spans="1:9" ht="30" x14ac:dyDescent="0.25">
      <c r="A12" s="47" t="s">
        <v>368</v>
      </c>
      <c r="B12" s="19" t="s">
        <v>199</v>
      </c>
      <c r="C12" s="133"/>
      <c r="D12" s="19" t="s">
        <v>117</v>
      </c>
      <c r="E12" s="19" t="s">
        <v>117</v>
      </c>
      <c r="F12" s="19" t="s">
        <v>117</v>
      </c>
      <c r="G12" s="19" t="s">
        <v>117</v>
      </c>
      <c r="H12" s="19" t="s">
        <v>117</v>
      </c>
      <c r="I12" s="95" t="s">
        <v>426</v>
      </c>
    </row>
    <row r="13" spans="1:9" ht="30" x14ac:dyDescent="0.25">
      <c r="A13" s="1" t="s">
        <v>372</v>
      </c>
      <c r="B13" s="19" t="s">
        <v>174</v>
      </c>
      <c r="C13" s="19" t="s">
        <v>117</v>
      </c>
      <c r="D13" s="19"/>
      <c r="E13" s="19"/>
      <c r="F13" s="19"/>
      <c r="G13" s="19"/>
      <c r="H13" s="19"/>
      <c r="I13" s="15" t="s">
        <v>176</v>
      </c>
    </row>
    <row r="14" spans="1:9" ht="30" x14ac:dyDescent="0.25">
      <c r="A14" s="47" t="s">
        <v>371</v>
      </c>
      <c r="B14" s="19" t="s">
        <v>174</v>
      </c>
      <c r="C14" s="19" t="s">
        <v>117</v>
      </c>
      <c r="D14" s="19" t="s">
        <v>117</v>
      </c>
      <c r="E14" s="19" t="s">
        <v>117</v>
      </c>
      <c r="F14" s="19"/>
      <c r="G14" s="19"/>
      <c r="H14" s="19"/>
      <c r="I14" s="15" t="s">
        <v>176</v>
      </c>
    </row>
    <row r="15" spans="1:9" ht="45" x14ac:dyDescent="0.25">
      <c r="A15" s="47" t="s">
        <v>427</v>
      </c>
      <c r="B15" s="19" t="s">
        <v>174</v>
      </c>
      <c r="C15" s="19"/>
      <c r="D15" s="19"/>
      <c r="E15" s="19"/>
      <c r="F15" s="19"/>
      <c r="G15" s="19" t="s">
        <v>117</v>
      </c>
      <c r="H15" s="19" t="s">
        <v>117</v>
      </c>
      <c r="I15" s="47" t="s">
        <v>176</v>
      </c>
    </row>
    <row r="16" spans="1:9" x14ac:dyDescent="0.25">
      <c r="A16" s="47" t="s">
        <v>375</v>
      </c>
      <c r="B16" s="19" t="s">
        <v>323</v>
      </c>
      <c r="C16" s="19" t="s">
        <v>117</v>
      </c>
      <c r="D16" s="19" t="s">
        <v>117</v>
      </c>
      <c r="E16" s="19" t="s">
        <v>117</v>
      </c>
      <c r="F16" s="19" t="s">
        <v>117</v>
      </c>
      <c r="G16" s="19" t="s">
        <v>117</v>
      </c>
      <c r="H16" s="19" t="s">
        <v>117</v>
      </c>
      <c r="I16" s="15" t="s">
        <v>376</v>
      </c>
    </row>
    <row r="17" spans="1:9" x14ac:dyDescent="0.25">
      <c r="A17" s="47" t="s">
        <v>379</v>
      </c>
      <c r="B17" s="19" t="s">
        <v>205</v>
      </c>
      <c r="C17" s="19" t="s">
        <v>117</v>
      </c>
      <c r="D17" s="19" t="s">
        <v>117</v>
      </c>
      <c r="E17" s="19" t="s">
        <v>117</v>
      </c>
      <c r="F17" s="19" t="s">
        <v>117</v>
      </c>
      <c r="G17" s="19" t="s">
        <v>117</v>
      </c>
      <c r="H17" s="19" t="s">
        <v>117</v>
      </c>
      <c r="I17" s="15" t="s">
        <v>376</v>
      </c>
    </row>
    <row r="18" spans="1:9" x14ac:dyDescent="0.25">
      <c r="A18" s="47" t="s">
        <v>380</v>
      </c>
      <c r="B18" s="19" t="s">
        <v>381</v>
      </c>
      <c r="C18" s="19" t="s">
        <v>117</v>
      </c>
      <c r="D18" s="19" t="s">
        <v>117</v>
      </c>
      <c r="E18" s="19" t="s">
        <v>117</v>
      </c>
      <c r="F18" s="19" t="s">
        <v>117</v>
      </c>
      <c r="G18" s="19" t="s">
        <v>117</v>
      </c>
      <c r="H18" s="19" t="s">
        <v>117</v>
      </c>
      <c r="I18" s="15" t="s">
        <v>376</v>
      </c>
    </row>
    <row r="19" spans="1:9" x14ac:dyDescent="0.25">
      <c r="A19" s="47" t="s">
        <v>589</v>
      </c>
      <c r="B19" s="19" t="s">
        <v>200</v>
      </c>
      <c r="C19" s="19"/>
      <c r="D19" s="19"/>
      <c r="E19" s="19"/>
      <c r="F19" s="19"/>
      <c r="G19" s="19" t="s">
        <v>117</v>
      </c>
      <c r="H19" s="19" t="s">
        <v>117</v>
      </c>
      <c r="I19" s="15" t="s">
        <v>376</v>
      </c>
    </row>
    <row r="20" spans="1:9" x14ac:dyDescent="0.25">
      <c r="A20" s="47" t="s">
        <v>382</v>
      </c>
      <c r="B20" s="19" t="s">
        <v>174</v>
      </c>
      <c r="C20" s="19" t="s">
        <v>117</v>
      </c>
      <c r="D20" s="19" t="s">
        <v>117</v>
      </c>
      <c r="E20" s="19" t="s">
        <v>117</v>
      </c>
      <c r="F20" s="19" t="s">
        <v>117</v>
      </c>
      <c r="G20" s="19" t="s">
        <v>117</v>
      </c>
      <c r="H20" s="19" t="s">
        <v>117</v>
      </c>
      <c r="I20" s="15" t="s">
        <v>376</v>
      </c>
    </row>
    <row r="21" spans="1:9" x14ac:dyDescent="0.25">
      <c r="A21" s="47" t="s">
        <v>391</v>
      </c>
      <c r="B21" s="19" t="s">
        <v>201</v>
      </c>
      <c r="C21" s="19" t="s">
        <v>117</v>
      </c>
      <c r="D21" s="19" t="s">
        <v>117</v>
      </c>
      <c r="E21" s="19" t="s">
        <v>117</v>
      </c>
      <c r="F21" s="19" t="s">
        <v>117</v>
      </c>
      <c r="G21" s="19" t="s">
        <v>117</v>
      </c>
      <c r="H21" s="19" t="s">
        <v>117</v>
      </c>
      <c r="I21" s="47" t="s">
        <v>392</v>
      </c>
    </row>
    <row r="22" spans="1:9" x14ac:dyDescent="0.25">
      <c r="A22" s="47" t="s">
        <v>393</v>
      </c>
      <c r="B22" s="19" t="s">
        <v>201</v>
      </c>
      <c r="C22" s="19"/>
      <c r="D22" s="19" t="s">
        <v>117</v>
      </c>
      <c r="E22" s="19" t="s">
        <v>117</v>
      </c>
      <c r="F22" s="19" t="s">
        <v>117</v>
      </c>
      <c r="G22" s="19" t="s">
        <v>117</v>
      </c>
      <c r="H22" s="19" t="s">
        <v>117</v>
      </c>
      <c r="I22" s="47" t="s">
        <v>392</v>
      </c>
    </row>
    <row r="23" spans="1:9" ht="30" x14ac:dyDescent="0.25">
      <c r="A23" s="47" t="s">
        <v>428</v>
      </c>
      <c r="B23" s="19" t="s">
        <v>394</v>
      </c>
      <c r="C23" s="19" t="s">
        <v>117</v>
      </c>
      <c r="D23" s="19" t="s">
        <v>117</v>
      </c>
      <c r="E23" s="19" t="s">
        <v>117</v>
      </c>
      <c r="F23" s="19" t="s">
        <v>117</v>
      </c>
      <c r="G23" s="19" t="s">
        <v>117</v>
      </c>
      <c r="H23" s="19" t="s">
        <v>117</v>
      </c>
      <c r="I23" s="47" t="s">
        <v>395</v>
      </c>
    </row>
    <row r="24" spans="1:9" x14ac:dyDescent="0.25">
      <c r="A24" s="47" t="s">
        <v>396</v>
      </c>
      <c r="B24" s="19" t="s">
        <v>201</v>
      </c>
      <c r="C24" s="19" t="s">
        <v>117</v>
      </c>
      <c r="D24" s="19" t="s">
        <v>117</v>
      </c>
      <c r="E24" s="19" t="s">
        <v>117</v>
      </c>
      <c r="F24" s="19" t="s">
        <v>117</v>
      </c>
      <c r="G24" s="19" t="s">
        <v>117</v>
      </c>
      <c r="H24" s="19" t="s">
        <v>117</v>
      </c>
    </row>
    <row r="25" spans="1:9" x14ac:dyDescent="0.25">
      <c r="A25" s="47" t="s">
        <v>397</v>
      </c>
      <c r="B25" s="19" t="s">
        <v>201</v>
      </c>
      <c r="C25" s="19"/>
      <c r="D25" s="19"/>
      <c r="E25" s="19" t="s">
        <v>117</v>
      </c>
      <c r="F25" s="19" t="s">
        <v>117</v>
      </c>
      <c r="G25" s="19" t="s">
        <v>117</v>
      </c>
      <c r="H25" s="19" t="s">
        <v>117</v>
      </c>
    </row>
    <row r="26" spans="1:9" ht="30" x14ac:dyDescent="0.25">
      <c r="A26" s="47" t="s">
        <v>401</v>
      </c>
      <c r="B26" s="19" t="s">
        <v>201</v>
      </c>
      <c r="C26" s="19" t="s">
        <v>117</v>
      </c>
      <c r="D26" s="19" t="s">
        <v>117</v>
      </c>
      <c r="E26" s="19" t="s">
        <v>117</v>
      </c>
      <c r="F26" s="19" t="s">
        <v>117</v>
      </c>
      <c r="G26" s="19" t="s">
        <v>117</v>
      </c>
      <c r="H26" s="19" t="s">
        <v>117</v>
      </c>
      <c r="I26" s="95" t="s">
        <v>402</v>
      </c>
    </row>
    <row r="27" spans="1:9" ht="30" x14ac:dyDescent="0.25">
      <c r="A27" s="47" t="s">
        <v>403</v>
      </c>
      <c r="B27" s="19" t="s">
        <v>201</v>
      </c>
      <c r="C27" s="19" t="s">
        <v>117</v>
      </c>
      <c r="D27" s="19" t="s">
        <v>117</v>
      </c>
      <c r="E27" s="19" t="s">
        <v>117</v>
      </c>
      <c r="F27" s="19" t="s">
        <v>117</v>
      </c>
      <c r="G27" s="19" t="s">
        <v>117</v>
      </c>
      <c r="H27" s="19" t="s">
        <v>117</v>
      </c>
      <c r="I27" s="47" t="s">
        <v>486</v>
      </c>
    </row>
    <row r="28" spans="1:9" ht="45" x14ac:dyDescent="0.25">
      <c r="A28" s="47" t="s">
        <v>596</v>
      </c>
      <c r="B28" s="19" t="s">
        <v>200</v>
      </c>
      <c r="C28" s="19"/>
      <c r="D28" s="19" t="s">
        <v>117</v>
      </c>
      <c r="E28" s="19" t="s">
        <v>117</v>
      </c>
      <c r="F28" s="19" t="s">
        <v>117</v>
      </c>
      <c r="G28" s="19" t="s">
        <v>117</v>
      </c>
      <c r="H28" s="19" t="s">
        <v>117</v>
      </c>
    </row>
    <row r="29" spans="1:9" ht="45" x14ac:dyDescent="0.25">
      <c r="A29" s="47" t="s">
        <v>405</v>
      </c>
      <c r="B29" s="19" t="s">
        <v>201</v>
      </c>
      <c r="C29" s="19" t="s">
        <v>117</v>
      </c>
      <c r="D29" s="19" t="s">
        <v>117</v>
      </c>
      <c r="E29" s="19" t="s">
        <v>117</v>
      </c>
      <c r="F29" s="19" t="s">
        <v>117</v>
      </c>
      <c r="G29" s="19" t="s">
        <v>117</v>
      </c>
      <c r="H29" s="19" t="s">
        <v>117</v>
      </c>
      <c r="I29" s="47" t="s">
        <v>402</v>
      </c>
    </row>
    <row r="30" spans="1:9" ht="30" x14ac:dyDescent="0.25">
      <c r="A30" s="47" t="s">
        <v>409</v>
      </c>
      <c r="B30" s="19" t="s">
        <v>410</v>
      </c>
      <c r="C30" s="19" t="s">
        <v>117</v>
      </c>
      <c r="D30" s="19" t="s">
        <v>117</v>
      </c>
      <c r="E30" s="19" t="s">
        <v>117</v>
      </c>
      <c r="F30" s="19" t="s">
        <v>117</v>
      </c>
      <c r="G30" s="19" t="s">
        <v>117</v>
      </c>
      <c r="H30" s="19" t="s">
        <v>117</v>
      </c>
      <c r="I30" s="47" t="s">
        <v>411</v>
      </c>
    </row>
    <row r="31" spans="1:9" ht="30" x14ac:dyDescent="0.25">
      <c r="A31" s="47" t="s">
        <v>407</v>
      </c>
      <c r="B31" s="19" t="s">
        <v>174</v>
      </c>
      <c r="C31" s="19" t="s">
        <v>117</v>
      </c>
      <c r="D31" s="19" t="s">
        <v>117</v>
      </c>
      <c r="E31" s="19" t="s">
        <v>117</v>
      </c>
      <c r="F31" s="19" t="s">
        <v>117</v>
      </c>
      <c r="G31" s="19" t="s">
        <v>117</v>
      </c>
      <c r="H31" s="19" t="s">
        <v>117</v>
      </c>
      <c r="I31" s="47" t="s">
        <v>406</v>
      </c>
    </row>
    <row r="32" spans="1:9" ht="30" x14ac:dyDescent="0.25">
      <c r="A32" s="47" t="s">
        <v>408</v>
      </c>
      <c r="B32" s="19" t="s">
        <v>174</v>
      </c>
      <c r="C32" s="19"/>
      <c r="D32" s="19" t="s">
        <v>117</v>
      </c>
      <c r="E32" s="19" t="s">
        <v>117</v>
      </c>
      <c r="F32" s="19" t="s">
        <v>117</v>
      </c>
      <c r="G32" s="19" t="s">
        <v>117</v>
      </c>
      <c r="H32" s="19" t="s">
        <v>117</v>
      </c>
      <c r="I32" s="47" t="s">
        <v>406</v>
      </c>
    </row>
    <row r="33" spans="1:9" ht="45" x14ac:dyDescent="0.25">
      <c r="A33" s="47" t="s">
        <v>412</v>
      </c>
      <c r="B33" s="19" t="s">
        <v>201</v>
      </c>
      <c r="C33" s="19" t="s">
        <v>117</v>
      </c>
      <c r="D33" s="19" t="s">
        <v>117</v>
      </c>
      <c r="E33" s="19" t="s">
        <v>117</v>
      </c>
      <c r="F33" s="19" t="s">
        <v>117</v>
      </c>
      <c r="G33" s="19" t="s">
        <v>117</v>
      </c>
      <c r="H33" s="19" t="s">
        <v>117</v>
      </c>
      <c r="I33" s="47" t="s">
        <v>392</v>
      </c>
    </row>
    <row r="34" spans="1:9" ht="30" x14ac:dyDescent="0.25">
      <c r="A34" s="47" t="s">
        <v>414</v>
      </c>
      <c r="B34" s="19" t="s">
        <v>201</v>
      </c>
      <c r="C34" s="19" t="s">
        <v>117</v>
      </c>
      <c r="D34" s="19" t="s">
        <v>117</v>
      </c>
      <c r="E34" s="19" t="s">
        <v>117</v>
      </c>
      <c r="F34" s="19" t="s">
        <v>117</v>
      </c>
      <c r="G34" s="19" t="s">
        <v>117</v>
      </c>
      <c r="H34" s="19" t="s">
        <v>117</v>
      </c>
    </row>
    <row r="35" spans="1:9" x14ac:dyDescent="0.25">
      <c r="A35" s="47" t="s">
        <v>415</v>
      </c>
      <c r="B35" s="19" t="s">
        <v>201</v>
      </c>
      <c r="C35" s="19" t="s">
        <v>117</v>
      </c>
      <c r="D35" s="19" t="s">
        <v>117</v>
      </c>
      <c r="E35" s="19" t="s">
        <v>117</v>
      </c>
      <c r="F35" s="19" t="s">
        <v>117</v>
      </c>
      <c r="G35" s="19" t="s">
        <v>117</v>
      </c>
      <c r="H35" s="19" t="s">
        <v>117</v>
      </c>
      <c r="I35" s="47" t="s">
        <v>390</v>
      </c>
    </row>
    <row r="36" spans="1:9" ht="30" x14ac:dyDescent="0.25">
      <c r="A36" s="207" t="s">
        <v>441</v>
      </c>
      <c r="B36" s="133" t="s">
        <v>204</v>
      </c>
      <c r="C36" s="133"/>
      <c r="D36" s="133" t="s">
        <v>117</v>
      </c>
      <c r="E36" s="133" t="s">
        <v>117</v>
      </c>
      <c r="F36" s="133" t="s">
        <v>117</v>
      </c>
      <c r="G36" s="133" t="s">
        <v>117</v>
      </c>
      <c r="H36" s="133" t="s">
        <v>117</v>
      </c>
      <c r="I36" s="207" t="s">
        <v>435</v>
      </c>
    </row>
    <row r="37" spans="1:9" ht="45" x14ac:dyDescent="0.25">
      <c r="A37" s="47" t="s">
        <v>440</v>
      </c>
      <c r="B37" s="19" t="s">
        <v>204</v>
      </c>
      <c r="C37" s="19" t="s">
        <v>117</v>
      </c>
      <c r="D37" s="19" t="s">
        <v>117</v>
      </c>
      <c r="E37" s="19" t="s">
        <v>117</v>
      </c>
      <c r="F37" s="19" t="s">
        <v>117</v>
      </c>
      <c r="G37" s="19" t="s">
        <v>117</v>
      </c>
      <c r="H37" s="19" t="s">
        <v>117</v>
      </c>
      <c r="I37" s="47" t="s">
        <v>439</v>
      </c>
    </row>
    <row r="38" spans="1:9" ht="30" x14ac:dyDescent="0.25">
      <c r="A38" s="47" t="s">
        <v>448</v>
      </c>
      <c r="B38" s="19" t="s">
        <v>205</v>
      </c>
      <c r="C38" s="19" t="s">
        <v>117</v>
      </c>
      <c r="D38" s="19" t="s">
        <v>117</v>
      </c>
      <c r="E38" s="19" t="s">
        <v>117</v>
      </c>
      <c r="F38" s="19" t="s">
        <v>117</v>
      </c>
      <c r="G38" s="19" t="s">
        <v>117</v>
      </c>
      <c r="H38" s="19" t="s">
        <v>117</v>
      </c>
      <c r="I38" s="47" t="s">
        <v>449</v>
      </c>
    </row>
    <row r="39" spans="1:9" x14ac:dyDescent="0.25">
      <c r="A39" s="224" t="s">
        <v>612</v>
      </c>
      <c r="B39" s="225" t="s">
        <v>451</v>
      </c>
      <c r="C39" s="226" t="s">
        <v>202</v>
      </c>
      <c r="D39" s="226" t="s">
        <v>202</v>
      </c>
      <c r="E39" s="226" t="s">
        <v>202</v>
      </c>
      <c r="F39" s="226" t="s">
        <v>202</v>
      </c>
      <c r="G39" s="225" t="s">
        <v>117</v>
      </c>
      <c r="H39" s="225" t="s">
        <v>117</v>
      </c>
      <c r="I39" s="223" t="s">
        <v>452</v>
      </c>
    </row>
    <row r="40" spans="1:9" x14ac:dyDescent="0.25">
      <c r="A40" s="224"/>
      <c r="B40" s="225"/>
      <c r="C40" s="226"/>
      <c r="D40" s="226"/>
      <c r="E40" s="226"/>
      <c r="F40" s="226"/>
      <c r="G40" s="225"/>
      <c r="H40" s="225"/>
      <c r="I40" s="223"/>
    </row>
    <row r="41" spans="1:9" x14ac:dyDescent="0.25">
      <c r="A41" s="224"/>
      <c r="B41" s="225"/>
      <c r="C41" s="226"/>
      <c r="D41" s="226"/>
      <c r="E41" s="226"/>
      <c r="F41" s="226"/>
      <c r="G41" s="225"/>
      <c r="H41" s="225"/>
      <c r="I41" s="223"/>
    </row>
    <row r="42" spans="1:9" x14ac:dyDescent="0.25">
      <c r="A42" s="224"/>
      <c r="B42" s="225"/>
      <c r="C42" s="226"/>
      <c r="D42" s="226"/>
      <c r="E42" s="226"/>
      <c r="F42" s="226"/>
      <c r="G42" s="225"/>
      <c r="H42" s="225"/>
      <c r="I42" s="223"/>
    </row>
    <row r="43" spans="1:9" ht="33" customHeight="1" x14ac:dyDescent="0.25">
      <c r="A43" s="224"/>
      <c r="B43" s="225"/>
      <c r="C43" s="226"/>
      <c r="D43" s="226"/>
      <c r="E43" s="226"/>
      <c r="F43" s="226"/>
      <c r="G43" s="225"/>
      <c r="H43" s="225"/>
      <c r="I43" s="223"/>
    </row>
    <row r="44" spans="1:9" ht="30" x14ac:dyDescent="0.25">
      <c r="A44" s="47" t="s">
        <v>597</v>
      </c>
      <c r="B44" s="19" t="s">
        <v>174</v>
      </c>
      <c r="C44" s="19"/>
      <c r="D44" s="19" t="s">
        <v>117</v>
      </c>
      <c r="E44" s="19" t="s">
        <v>117</v>
      </c>
      <c r="F44" s="19" t="s">
        <v>117</v>
      </c>
      <c r="G44" s="19" t="s">
        <v>117</v>
      </c>
      <c r="H44" s="19" t="s">
        <v>117</v>
      </c>
      <c r="I44" s="47" t="s">
        <v>176</v>
      </c>
    </row>
    <row r="45" spans="1:9" x14ac:dyDescent="0.25">
      <c r="A45" s="47" t="s">
        <v>456</v>
      </c>
      <c r="B45" s="19" t="s">
        <v>204</v>
      </c>
      <c r="C45" s="19" t="s">
        <v>117</v>
      </c>
      <c r="D45" s="19" t="s">
        <v>117</v>
      </c>
      <c r="E45" s="19" t="s">
        <v>117</v>
      </c>
      <c r="F45" s="19" t="s">
        <v>117</v>
      </c>
      <c r="G45" s="19" t="s">
        <v>117</v>
      </c>
      <c r="H45" s="19" t="s">
        <v>117</v>
      </c>
      <c r="I45" s="47" t="s">
        <v>457</v>
      </c>
    </row>
    <row r="46" spans="1:9" x14ac:dyDescent="0.25">
      <c r="A46" s="47" t="s">
        <v>488</v>
      </c>
      <c r="B46" s="19" t="s">
        <v>174</v>
      </c>
      <c r="C46" s="19"/>
      <c r="D46" s="19" t="s">
        <v>117</v>
      </c>
      <c r="E46" s="19" t="s">
        <v>117</v>
      </c>
      <c r="F46" s="19" t="s">
        <v>117</v>
      </c>
      <c r="G46" s="19" t="s">
        <v>117</v>
      </c>
      <c r="H46" s="19" t="s">
        <v>117</v>
      </c>
    </row>
    <row r="47" spans="1:9" ht="45" x14ac:dyDescent="0.25">
      <c r="A47" s="47" t="s">
        <v>622</v>
      </c>
      <c r="B47" s="19" t="s">
        <v>201</v>
      </c>
      <c r="C47" s="19" t="s">
        <v>117</v>
      </c>
      <c r="D47" s="204" t="s">
        <v>117</v>
      </c>
      <c r="E47" s="204" t="s">
        <v>117</v>
      </c>
      <c r="F47" s="204" t="s">
        <v>117</v>
      </c>
      <c r="G47" s="204" t="s">
        <v>117</v>
      </c>
      <c r="H47" s="204" t="s">
        <v>117</v>
      </c>
    </row>
    <row r="48" spans="1:9" ht="45" x14ac:dyDescent="0.25">
      <c r="A48" s="47" t="s">
        <v>623</v>
      </c>
      <c r="B48" s="19" t="s">
        <v>201</v>
      </c>
      <c r="C48" s="204" t="s">
        <v>117</v>
      </c>
      <c r="D48" s="204" t="s">
        <v>117</v>
      </c>
      <c r="E48" s="204" t="s">
        <v>117</v>
      </c>
      <c r="F48" s="204" t="s">
        <v>117</v>
      </c>
      <c r="G48" s="204" t="s">
        <v>117</v>
      </c>
      <c r="H48" s="204" t="s">
        <v>117</v>
      </c>
    </row>
    <row r="49" spans="1:9" ht="45" x14ac:dyDescent="0.25">
      <c r="A49" s="47" t="s">
        <v>624</v>
      </c>
      <c r="B49" s="19" t="s">
        <v>625</v>
      </c>
      <c r="C49" s="204" t="s">
        <v>117</v>
      </c>
      <c r="D49" s="204" t="s">
        <v>117</v>
      </c>
      <c r="E49" s="204" t="s">
        <v>117</v>
      </c>
      <c r="F49" s="204" t="s">
        <v>117</v>
      </c>
      <c r="G49" s="204" t="s">
        <v>117</v>
      </c>
      <c r="H49" s="204" t="s">
        <v>117</v>
      </c>
      <c r="I49" s="47" t="s">
        <v>627</v>
      </c>
    </row>
    <row r="50" spans="1:9" ht="30" x14ac:dyDescent="0.25">
      <c r="A50" s="47" t="s">
        <v>628</v>
      </c>
      <c r="B50" s="204" t="s">
        <v>200</v>
      </c>
      <c r="C50" s="204"/>
      <c r="D50" s="204"/>
      <c r="E50" s="204"/>
      <c r="F50" s="204"/>
      <c r="G50" s="204" t="s">
        <v>117</v>
      </c>
      <c r="H50" s="204" t="s">
        <v>117</v>
      </c>
      <c r="I50" s="47" t="s">
        <v>626</v>
      </c>
    </row>
    <row r="51" spans="1:9" ht="45" x14ac:dyDescent="0.25">
      <c r="A51" s="47" t="s">
        <v>629</v>
      </c>
      <c r="B51" s="204" t="s">
        <v>432</v>
      </c>
      <c r="C51" s="204"/>
      <c r="D51" s="204" t="s">
        <v>117</v>
      </c>
      <c r="E51" s="204" t="s">
        <v>117</v>
      </c>
      <c r="F51" s="204" t="s">
        <v>117</v>
      </c>
      <c r="G51" s="204" t="s">
        <v>117</v>
      </c>
      <c r="H51" s="204" t="s">
        <v>117</v>
      </c>
    </row>
    <row r="52" spans="1:9" ht="30" x14ac:dyDescent="0.25">
      <c r="A52" s="47" t="s">
        <v>630</v>
      </c>
      <c r="B52" s="204" t="s">
        <v>205</v>
      </c>
      <c r="C52" s="204"/>
      <c r="D52" s="204" t="s">
        <v>117</v>
      </c>
      <c r="E52" s="204" t="s">
        <v>117</v>
      </c>
      <c r="F52" s="204" t="s">
        <v>632</v>
      </c>
      <c r="G52" s="204" t="s">
        <v>117</v>
      </c>
      <c r="H52" s="204" t="s">
        <v>117</v>
      </c>
    </row>
    <row r="53" spans="1:9" ht="30" x14ac:dyDescent="0.25">
      <c r="A53" s="47" t="s">
        <v>631</v>
      </c>
      <c r="B53" s="205" t="s">
        <v>205</v>
      </c>
      <c r="C53" s="205"/>
      <c r="D53" s="205" t="s">
        <v>117</v>
      </c>
      <c r="E53" s="205" t="s">
        <v>117</v>
      </c>
      <c r="F53" s="205" t="s">
        <v>117</v>
      </c>
      <c r="G53" s="205" t="s">
        <v>117</v>
      </c>
      <c r="H53" s="205" t="s">
        <v>117</v>
      </c>
    </row>
    <row r="54" spans="1:9" ht="30" x14ac:dyDescent="0.25">
      <c r="A54" s="47" t="s">
        <v>634</v>
      </c>
      <c r="B54" s="204" t="s">
        <v>451</v>
      </c>
      <c r="C54" s="204"/>
      <c r="D54" s="204" t="s">
        <v>117</v>
      </c>
      <c r="E54" s="206" t="s">
        <v>117</v>
      </c>
      <c r="F54" s="206" t="s">
        <v>117</v>
      </c>
      <c r="G54" s="206" t="s">
        <v>117</v>
      </c>
      <c r="H54" s="206" t="s">
        <v>117</v>
      </c>
      <c r="I54" s="47" t="s">
        <v>633</v>
      </c>
    </row>
    <row r="55" spans="1:9" ht="45" x14ac:dyDescent="0.25">
      <c r="A55" s="47" t="s">
        <v>635</v>
      </c>
      <c r="B55" s="208" t="s">
        <v>204</v>
      </c>
      <c r="C55" s="208"/>
      <c r="D55" s="208" t="s">
        <v>117</v>
      </c>
      <c r="E55" s="208" t="s">
        <v>117</v>
      </c>
      <c r="F55" s="208" t="s">
        <v>117</v>
      </c>
      <c r="G55" s="208" t="s">
        <v>117</v>
      </c>
      <c r="H55" s="208" t="s">
        <v>117</v>
      </c>
      <c r="I55" s="47" t="s">
        <v>626</v>
      </c>
    </row>
    <row r="56" spans="1:9" ht="45" x14ac:dyDescent="0.25">
      <c r="A56" s="47" t="s">
        <v>636</v>
      </c>
      <c r="B56" s="209" t="s">
        <v>204</v>
      </c>
      <c r="C56" s="209" t="s">
        <v>117</v>
      </c>
      <c r="D56" s="209" t="s">
        <v>117</v>
      </c>
      <c r="E56" s="209" t="s">
        <v>117</v>
      </c>
      <c r="F56" s="209" t="s">
        <v>117</v>
      </c>
      <c r="G56" s="209" t="s">
        <v>117</v>
      </c>
      <c r="H56" s="209" t="s">
        <v>117</v>
      </c>
    </row>
    <row r="57" spans="1:9" ht="30" x14ac:dyDescent="0.25">
      <c r="A57" s="47" t="s">
        <v>638</v>
      </c>
      <c r="B57" s="210" t="s">
        <v>204</v>
      </c>
      <c r="C57" s="210"/>
      <c r="D57" s="210"/>
      <c r="E57" s="210"/>
      <c r="F57" s="210"/>
      <c r="G57" s="210" t="s">
        <v>117</v>
      </c>
      <c r="H57" s="210" t="s">
        <v>117</v>
      </c>
      <c r="I57" s="47" t="s">
        <v>626</v>
      </c>
    </row>
    <row r="58" spans="1:9" ht="30" x14ac:dyDescent="0.25">
      <c r="A58" s="47" t="s">
        <v>662</v>
      </c>
      <c r="B58" s="211" t="s">
        <v>204</v>
      </c>
      <c r="C58" s="211" t="s">
        <v>117</v>
      </c>
      <c r="D58" s="211" t="s">
        <v>117</v>
      </c>
      <c r="E58" s="211" t="s">
        <v>117</v>
      </c>
      <c r="F58" s="211" t="s">
        <v>117</v>
      </c>
      <c r="G58" s="211" t="s">
        <v>117</v>
      </c>
      <c r="H58" s="211" t="s">
        <v>117</v>
      </c>
      <c r="I58" s="47" t="s">
        <v>626</v>
      </c>
    </row>
    <row r="59" spans="1:9" ht="30" x14ac:dyDescent="0.25">
      <c r="A59" s="47" t="s">
        <v>659</v>
      </c>
      <c r="B59" s="211" t="s">
        <v>174</v>
      </c>
      <c r="C59" s="211" t="s">
        <v>117</v>
      </c>
      <c r="D59" s="211" t="s">
        <v>117</v>
      </c>
      <c r="E59" s="211" t="s">
        <v>117</v>
      </c>
      <c r="F59" s="211" t="s">
        <v>117</v>
      </c>
      <c r="G59" s="211" t="s">
        <v>117</v>
      </c>
      <c r="H59" s="211" t="s">
        <v>117</v>
      </c>
      <c r="I59" s="47" t="s">
        <v>660</v>
      </c>
    </row>
    <row r="60" spans="1:9" x14ac:dyDescent="0.25">
      <c r="A60" s="47" t="s">
        <v>661</v>
      </c>
      <c r="B60" s="220" t="s">
        <v>174</v>
      </c>
      <c r="C60" s="220"/>
      <c r="D60" s="220"/>
      <c r="E60" s="220" t="s">
        <v>117</v>
      </c>
      <c r="F60" s="220" t="s">
        <v>117</v>
      </c>
      <c r="G60" s="220" t="s">
        <v>117</v>
      </c>
      <c r="H60" s="220" t="s">
        <v>117</v>
      </c>
    </row>
    <row r="61" spans="1:9" x14ac:dyDescent="0.25">
      <c r="B61" s="211"/>
      <c r="C61" s="211"/>
      <c r="D61" s="211"/>
      <c r="E61" s="211"/>
      <c r="F61" s="211"/>
      <c r="G61" s="211"/>
      <c r="H61" s="211"/>
    </row>
    <row r="62" spans="1:9" ht="15.75" thickBot="1" x14ac:dyDescent="0.3">
      <c r="B62" s="19"/>
      <c r="C62" s="19"/>
      <c r="D62" s="19"/>
      <c r="E62" s="19"/>
      <c r="F62" s="19"/>
      <c r="G62" s="19"/>
      <c r="H62" s="19"/>
      <c r="I62" s="49"/>
    </row>
    <row r="63" spans="1:9" x14ac:dyDescent="0.25">
      <c r="A63" s="227" t="s">
        <v>73</v>
      </c>
      <c r="B63" s="229" t="s">
        <v>70</v>
      </c>
      <c r="C63" s="229" t="s">
        <v>71</v>
      </c>
      <c r="D63" s="229"/>
      <c r="E63" s="229"/>
      <c r="F63" s="229"/>
      <c r="G63" s="229"/>
      <c r="H63" s="51"/>
      <c r="I63" s="231" t="s">
        <v>72</v>
      </c>
    </row>
    <row r="64" spans="1:9" x14ac:dyDescent="0.25">
      <c r="A64" s="228"/>
      <c r="B64" s="230"/>
      <c r="C64" s="147" t="s">
        <v>168</v>
      </c>
      <c r="D64" s="147" t="s">
        <v>68</v>
      </c>
      <c r="E64" s="147" t="s">
        <v>360</v>
      </c>
      <c r="F64" s="147" t="s">
        <v>359</v>
      </c>
      <c r="G64" s="147" t="s">
        <v>173</v>
      </c>
      <c r="H64" s="147" t="s">
        <v>361</v>
      </c>
      <c r="I64" s="232"/>
    </row>
    <row r="65" spans="1:9" x14ac:dyDescent="0.25">
      <c r="A65" s="47" t="s">
        <v>377</v>
      </c>
      <c r="B65" s="19" t="s">
        <v>378</v>
      </c>
      <c r="C65" s="19" t="s">
        <v>117</v>
      </c>
      <c r="D65" s="19" t="s">
        <v>117</v>
      </c>
      <c r="E65" s="19" t="s">
        <v>117</v>
      </c>
      <c r="F65" s="19" t="s">
        <v>117</v>
      </c>
      <c r="G65" s="19" t="s">
        <v>117</v>
      </c>
      <c r="H65" s="19" t="s">
        <v>117</v>
      </c>
      <c r="I65" s="95" t="s">
        <v>376</v>
      </c>
    </row>
    <row r="66" spans="1:9" ht="30" x14ac:dyDescent="0.25">
      <c r="A66" s="47" t="s">
        <v>385</v>
      </c>
      <c r="B66" s="19" t="s">
        <v>383</v>
      </c>
      <c r="C66" s="19" t="s">
        <v>117</v>
      </c>
      <c r="D66" s="19" t="s">
        <v>117</v>
      </c>
      <c r="E66" s="19" t="s">
        <v>117</v>
      </c>
      <c r="F66" s="19" t="s">
        <v>117</v>
      </c>
      <c r="G66" s="19" t="s">
        <v>117</v>
      </c>
      <c r="H66" s="19" t="s">
        <v>117</v>
      </c>
      <c r="I66" s="95" t="s">
        <v>384</v>
      </c>
    </row>
    <row r="67" spans="1:9" ht="45" x14ac:dyDescent="0.25">
      <c r="A67" s="47" t="s">
        <v>429</v>
      </c>
      <c r="B67" s="19" t="s">
        <v>200</v>
      </c>
      <c r="C67" s="19" t="s">
        <v>117</v>
      </c>
      <c r="D67" s="19" t="s">
        <v>117</v>
      </c>
      <c r="E67" s="19" t="s">
        <v>117</v>
      </c>
      <c r="F67" s="19" t="s">
        <v>117</v>
      </c>
      <c r="G67" s="19" t="s">
        <v>117</v>
      </c>
      <c r="H67" s="19" t="s">
        <v>117</v>
      </c>
      <c r="I67" s="95"/>
    </row>
    <row r="68" spans="1:9" ht="45" x14ac:dyDescent="0.25">
      <c r="A68" s="47" t="s">
        <v>430</v>
      </c>
      <c r="B68" s="19" t="s">
        <v>200</v>
      </c>
      <c r="C68" s="19" t="s">
        <v>117</v>
      </c>
      <c r="D68" s="19" t="s">
        <v>117</v>
      </c>
      <c r="E68" s="19" t="s">
        <v>117</v>
      </c>
      <c r="F68" s="19" t="s">
        <v>117</v>
      </c>
      <c r="G68" s="19" t="s">
        <v>117</v>
      </c>
      <c r="H68" s="19" t="s">
        <v>117</v>
      </c>
      <c r="I68" s="95"/>
    </row>
    <row r="69" spans="1:9" ht="30" x14ac:dyDescent="0.25">
      <c r="A69" s="47" t="s">
        <v>398</v>
      </c>
      <c r="B69" s="19" t="s">
        <v>323</v>
      </c>
      <c r="C69" s="19" t="s">
        <v>117</v>
      </c>
      <c r="D69" s="19" t="s">
        <v>117</v>
      </c>
      <c r="E69" s="19" t="s">
        <v>117</v>
      </c>
      <c r="F69" s="19" t="s">
        <v>117</v>
      </c>
      <c r="G69" s="19" t="s">
        <v>117</v>
      </c>
      <c r="H69" s="19" t="s">
        <v>117</v>
      </c>
      <c r="I69" s="95"/>
    </row>
    <row r="70" spans="1:9" ht="60" x14ac:dyDescent="0.25">
      <c r="A70" s="47" t="s">
        <v>399</v>
      </c>
      <c r="B70" s="19" t="s">
        <v>400</v>
      </c>
      <c r="C70" s="19" t="s">
        <v>117</v>
      </c>
      <c r="D70" s="19" t="s">
        <v>117</v>
      </c>
      <c r="E70" s="19" t="s">
        <v>117</v>
      </c>
      <c r="F70" s="19" t="s">
        <v>117</v>
      </c>
      <c r="G70" s="19" t="s">
        <v>117</v>
      </c>
      <c r="H70" s="19" t="s">
        <v>117</v>
      </c>
      <c r="I70" s="95"/>
    </row>
    <row r="71" spans="1:9" ht="30" x14ac:dyDescent="0.25">
      <c r="A71" s="47" t="s">
        <v>431</v>
      </c>
      <c r="B71" s="19" t="s">
        <v>201</v>
      </c>
      <c r="C71" s="19" t="s">
        <v>117</v>
      </c>
      <c r="D71" s="19" t="s">
        <v>117</v>
      </c>
      <c r="E71" s="19" t="s">
        <v>117</v>
      </c>
      <c r="F71" s="19" t="s">
        <v>117</v>
      </c>
      <c r="G71" s="19" t="s">
        <v>117</v>
      </c>
      <c r="H71" s="19" t="s">
        <v>117</v>
      </c>
      <c r="I71" s="95"/>
    </row>
    <row r="72" spans="1:9" ht="46.5" customHeight="1" x14ac:dyDescent="0.25">
      <c r="A72" s="199" t="s">
        <v>586</v>
      </c>
      <c r="B72" s="201" t="s">
        <v>593</v>
      </c>
      <c r="C72" s="186" t="s">
        <v>117</v>
      </c>
      <c r="D72" s="186" t="s">
        <v>117</v>
      </c>
      <c r="E72" s="186" t="s">
        <v>117</v>
      </c>
      <c r="F72" s="186" t="s">
        <v>117</v>
      </c>
      <c r="G72" s="186" t="s">
        <v>117</v>
      </c>
      <c r="H72" s="186" t="s">
        <v>117</v>
      </c>
      <c r="I72" s="95"/>
    </row>
    <row r="73" spans="1:9" ht="34.5" customHeight="1" x14ac:dyDescent="0.25">
      <c r="A73" s="47" t="s">
        <v>413</v>
      </c>
      <c r="B73" s="19" t="s">
        <v>205</v>
      </c>
      <c r="C73" s="19" t="s">
        <v>117</v>
      </c>
      <c r="D73" s="19" t="s">
        <v>117</v>
      </c>
      <c r="E73" s="19" t="s">
        <v>117</v>
      </c>
      <c r="F73" s="19" t="s">
        <v>117</v>
      </c>
      <c r="G73" s="19" t="s">
        <v>117</v>
      </c>
      <c r="H73" s="19" t="s">
        <v>117</v>
      </c>
    </row>
    <row r="74" spans="1:9" ht="63" customHeight="1" x14ac:dyDescent="0.25">
      <c r="A74" s="47" t="s">
        <v>617</v>
      </c>
      <c r="B74" s="19" t="s">
        <v>618</v>
      </c>
      <c r="C74" s="203" t="s">
        <v>117</v>
      </c>
      <c r="D74" s="203" t="s">
        <v>117</v>
      </c>
      <c r="E74" s="203" t="s">
        <v>117</v>
      </c>
      <c r="F74" s="203" t="s">
        <v>117</v>
      </c>
      <c r="G74" s="203" t="s">
        <v>117</v>
      </c>
      <c r="H74" s="203" t="s">
        <v>117</v>
      </c>
      <c r="I74" s="95"/>
    </row>
    <row r="75" spans="1:9" ht="30" x14ac:dyDescent="0.25">
      <c r="A75" s="47" t="s">
        <v>637</v>
      </c>
      <c r="B75" s="210" t="s">
        <v>200</v>
      </c>
      <c r="E75" s="209" t="s">
        <v>117</v>
      </c>
      <c r="I75" s="95"/>
    </row>
    <row r="76" spans="1:9" ht="21.75" customHeight="1" x14ac:dyDescent="0.25">
      <c r="B76" s="19"/>
      <c r="C76" s="19"/>
      <c r="D76" s="19"/>
      <c r="E76" s="19"/>
      <c r="F76" s="19"/>
      <c r="G76" s="19"/>
      <c r="H76" s="19"/>
      <c r="I76" s="95"/>
    </row>
    <row r="77" spans="1:9" ht="21.75" customHeight="1" x14ac:dyDescent="0.25">
      <c r="B77" s="19"/>
      <c r="C77" s="19"/>
      <c r="D77" s="19"/>
      <c r="E77" s="19"/>
      <c r="F77" s="19"/>
      <c r="G77" s="19"/>
      <c r="H77" s="19"/>
      <c r="I77" s="95"/>
    </row>
    <row r="78" spans="1:9" ht="21.75" customHeight="1" x14ac:dyDescent="0.25">
      <c r="B78" s="19"/>
      <c r="C78" s="19"/>
      <c r="D78" s="19"/>
      <c r="E78" s="19"/>
      <c r="F78" s="19"/>
      <c r="G78" s="19"/>
      <c r="H78" s="19"/>
      <c r="I78" s="95"/>
    </row>
    <row r="79" spans="1:9" ht="21.75" customHeight="1" x14ac:dyDescent="0.25">
      <c r="B79" s="19"/>
      <c r="C79" s="19"/>
      <c r="D79" s="19"/>
      <c r="E79" s="19"/>
      <c r="F79" s="19"/>
      <c r="G79" s="19"/>
      <c r="H79" s="19"/>
      <c r="I79" s="95"/>
    </row>
    <row r="80" spans="1:9" ht="21.75" customHeight="1" x14ac:dyDescent="0.25">
      <c r="B80" s="19"/>
      <c r="C80" s="19"/>
      <c r="D80" s="19"/>
      <c r="E80" s="19"/>
      <c r="F80" s="19"/>
      <c r="G80" s="19"/>
      <c r="H80" s="19"/>
      <c r="I80" s="95"/>
    </row>
    <row r="81" spans="1:9" x14ac:dyDescent="0.25">
      <c r="B81" s="19"/>
      <c r="C81" s="19"/>
      <c r="D81" s="19"/>
      <c r="E81" s="19"/>
      <c r="F81" s="19"/>
      <c r="G81" s="19"/>
      <c r="H81" s="19"/>
      <c r="I81" s="95"/>
    </row>
    <row r="82" spans="1:9" x14ac:dyDescent="0.25">
      <c r="B82" s="19"/>
      <c r="C82" s="19"/>
      <c r="D82" s="19"/>
      <c r="E82" s="19"/>
      <c r="F82" s="19"/>
      <c r="G82" s="19"/>
      <c r="H82" s="19"/>
      <c r="I82" s="95"/>
    </row>
    <row r="83" spans="1:9" ht="15.75" thickBot="1" x14ac:dyDescent="0.3">
      <c r="B83" s="19"/>
      <c r="C83" s="19"/>
      <c r="D83" s="19"/>
      <c r="E83" s="19"/>
      <c r="F83" s="19"/>
      <c r="G83" s="19"/>
      <c r="H83" s="19"/>
      <c r="I83" s="95"/>
    </row>
    <row r="84" spans="1:9" x14ac:dyDescent="0.25">
      <c r="A84" s="227" t="s">
        <v>74</v>
      </c>
      <c r="B84" s="229" t="s">
        <v>70</v>
      </c>
      <c r="C84" s="229" t="s">
        <v>71</v>
      </c>
      <c r="D84" s="229"/>
      <c r="E84" s="229"/>
      <c r="F84" s="229"/>
      <c r="G84" s="229"/>
      <c r="H84" s="51"/>
      <c r="I84" s="231" t="s">
        <v>72</v>
      </c>
    </row>
    <row r="85" spans="1:9" x14ac:dyDescent="0.25">
      <c r="A85" s="228"/>
      <c r="B85" s="230"/>
      <c r="C85" s="147" t="s">
        <v>168</v>
      </c>
      <c r="D85" s="147" t="s">
        <v>68</v>
      </c>
      <c r="E85" s="147" t="s">
        <v>360</v>
      </c>
      <c r="F85" s="147" t="s">
        <v>359</v>
      </c>
      <c r="G85" s="147" t="s">
        <v>173</v>
      </c>
      <c r="H85" s="147" t="s">
        <v>361</v>
      </c>
      <c r="I85" s="232"/>
    </row>
    <row r="86" spans="1:9" ht="30" x14ac:dyDescent="0.25">
      <c r="A86" s="1" t="s">
        <v>370</v>
      </c>
      <c r="B86" s="58" t="s">
        <v>174</v>
      </c>
      <c r="C86" s="19"/>
      <c r="D86" s="19"/>
      <c r="E86" s="19" t="s">
        <v>117</v>
      </c>
      <c r="F86" s="19"/>
      <c r="G86" s="19"/>
      <c r="H86" s="19"/>
      <c r="I86" s="95" t="s">
        <v>176</v>
      </c>
    </row>
    <row r="87" spans="1:9" x14ac:dyDescent="0.25">
      <c r="A87" s="55" t="s">
        <v>587</v>
      </c>
      <c r="B87" s="58" t="s">
        <v>174</v>
      </c>
      <c r="C87" s="19" t="s">
        <v>117</v>
      </c>
      <c r="D87" s="19" t="s">
        <v>117</v>
      </c>
      <c r="E87" s="19" t="s">
        <v>117</v>
      </c>
      <c r="F87" s="19" t="s">
        <v>117</v>
      </c>
      <c r="G87" s="19" t="s">
        <v>117</v>
      </c>
      <c r="H87" s="19" t="s">
        <v>117</v>
      </c>
      <c r="I87" s="59" t="s">
        <v>176</v>
      </c>
    </row>
    <row r="88" spans="1:9" s="112" customFormat="1" x14ac:dyDescent="0.25">
      <c r="A88" s="55" t="s">
        <v>387</v>
      </c>
      <c r="B88" s="56" t="s">
        <v>200</v>
      </c>
      <c r="C88" s="19" t="s">
        <v>117</v>
      </c>
      <c r="D88" s="19" t="s">
        <v>117</v>
      </c>
      <c r="E88" s="19" t="s">
        <v>117</v>
      </c>
      <c r="F88" s="19" t="s">
        <v>117</v>
      </c>
      <c r="G88" s="19" t="s">
        <v>117</v>
      </c>
      <c r="H88" s="19" t="s">
        <v>117</v>
      </c>
      <c r="I88" s="55" t="s">
        <v>388</v>
      </c>
    </row>
    <row r="89" spans="1:9" x14ac:dyDescent="0.25">
      <c r="A89" s="95" t="s">
        <v>389</v>
      </c>
      <c r="B89" s="19" t="s">
        <v>201</v>
      </c>
      <c r="C89" s="19" t="s">
        <v>117</v>
      </c>
      <c r="D89" s="19" t="s">
        <v>117</v>
      </c>
      <c r="E89" s="19" t="s">
        <v>117</v>
      </c>
      <c r="F89" s="19" t="s">
        <v>117</v>
      </c>
      <c r="G89" s="19" t="s">
        <v>117</v>
      </c>
      <c r="H89" s="19" t="s">
        <v>117</v>
      </c>
      <c r="I89" s="95" t="s">
        <v>390</v>
      </c>
    </row>
    <row r="90" spans="1:9" ht="30" x14ac:dyDescent="0.25">
      <c r="A90" s="95" t="s">
        <v>487</v>
      </c>
      <c r="B90" s="19" t="s">
        <v>200</v>
      </c>
      <c r="C90" s="19" t="s">
        <v>117</v>
      </c>
      <c r="D90" s="19" t="s">
        <v>117</v>
      </c>
      <c r="E90" s="19" t="s">
        <v>117</v>
      </c>
      <c r="F90" s="19" t="s">
        <v>117</v>
      </c>
      <c r="G90" s="19" t="s">
        <v>117</v>
      </c>
      <c r="H90" s="19" t="s">
        <v>117</v>
      </c>
      <c r="I90" s="95" t="s">
        <v>404</v>
      </c>
    </row>
    <row r="91" spans="1:9" ht="30" x14ac:dyDescent="0.25">
      <c r="A91" s="95" t="s">
        <v>438</v>
      </c>
      <c r="B91" s="19" t="s">
        <v>200</v>
      </c>
      <c r="C91" s="19" t="s">
        <v>117</v>
      </c>
      <c r="D91" s="19" t="s">
        <v>117</v>
      </c>
      <c r="E91" s="19" t="s">
        <v>117</v>
      </c>
      <c r="F91" s="19" t="s">
        <v>117</v>
      </c>
      <c r="G91" s="19" t="s">
        <v>117</v>
      </c>
      <c r="H91" s="19" t="s">
        <v>117</v>
      </c>
      <c r="I91" s="95" t="s">
        <v>388</v>
      </c>
    </row>
    <row r="92" spans="1:9" x14ac:dyDescent="0.25">
      <c r="A92" s="95" t="s">
        <v>621</v>
      </c>
      <c r="B92" s="19" t="s">
        <v>174</v>
      </c>
      <c r="D92" s="19" t="s">
        <v>117</v>
      </c>
      <c r="E92" s="19" t="s">
        <v>117</v>
      </c>
      <c r="F92" s="19" t="s">
        <v>117</v>
      </c>
      <c r="G92" s="58" t="s">
        <v>117</v>
      </c>
      <c r="H92" s="58" t="s">
        <v>117</v>
      </c>
      <c r="I92" s="95" t="s">
        <v>176</v>
      </c>
    </row>
    <row r="93" spans="1:9" x14ac:dyDescent="0.25">
      <c r="A93" s="95"/>
      <c r="B93" s="19"/>
      <c r="D93" s="19"/>
      <c r="E93" s="19"/>
      <c r="F93" s="19"/>
      <c r="G93" s="58"/>
      <c r="H93" s="58"/>
      <c r="I93" s="95"/>
    </row>
    <row r="94" spans="1:9" x14ac:dyDescent="0.25">
      <c r="A94" s="95"/>
      <c r="B94" s="19"/>
      <c r="D94" s="19"/>
      <c r="E94" s="19"/>
      <c r="F94" s="19"/>
      <c r="G94" s="58"/>
      <c r="H94" s="58"/>
      <c r="I94" s="95"/>
    </row>
    <row r="95" spans="1:9" x14ac:dyDescent="0.25">
      <c r="A95" s="95"/>
      <c r="B95" s="19"/>
      <c r="D95" s="19"/>
      <c r="E95" s="19"/>
      <c r="F95" s="19"/>
      <c r="G95" s="58"/>
      <c r="H95" s="58"/>
      <c r="I95" s="95"/>
    </row>
    <row r="96" spans="1:9" ht="15.75" thickBot="1" x14ac:dyDescent="0.3"/>
    <row r="97" spans="1:9" x14ac:dyDescent="0.25">
      <c r="A97" s="227" t="s">
        <v>109</v>
      </c>
      <c r="B97" s="229" t="s">
        <v>70</v>
      </c>
      <c r="C97" s="229" t="s">
        <v>71</v>
      </c>
      <c r="D97" s="229"/>
      <c r="E97" s="229"/>
      <c r="F97" s="229"/>
      <c r="G97" s="229"/>
      <c r="H97" s="51"/>
      <c r="I97" s="231" t="s">
        <v>72</v>
      </c>
    </row>
    <row r="98" spans="1:9" x14ac:dyDescent="0.25">
      <c r="A98" s="228"/>
      <c r="B98" s="230"/>
      <c r="C98" s="147" t="s">
        <v>168</v>
      </c>
      <c r="D98" s="147" t="s">
        <v>68</v>
      </c>
      <c r="E98" s="147" t="s">
        <v>360</v>
      </c>
      <c r="F98" s="147" t="s">
        <v>359</v>
      </c>
      <c r="G98" s="147" t="s">
        <v>173</v>
      </c>
      <c r="H98" s="147" t="s">
        <v>361</v>
      </c>
      <c r="I98" s="232"/>
    </row>
    <row r="99" spans="1:9" x14ac:dyDescent="0.25">
      <c r="C99" s="19"/>
      <c r="D99" s="19"/>
      <c r="E99" s="19"/>
      <c r="F99" s="19"/>
      <c r="G99" s="19"/>
      <c r="H99" s="19"/>
    </row>
    <row r="100" spans="1:9" ht="15.75" thickBot="1" x14ac:dyDescent="0.3">
      <c r="C100" s="19"/>
      <c r="D100" s="19"/>
      <c r="E100" s="19"/>
      <c r="F100" s="19"/>
      <c r="G100" s="19"/>
      <c r="H100" s="19"/>
    </row>
    <row r="101" spans="1:9" x14ac:dyDescent="0.25">
      <c r="A101" s="227" t="s">
        <v>110</v>
      </c>
      <c r="B101" s="229" t="s">
        <v>70</v>
      </c>
      <c r="C101" s="229" t="s">
        <v>71</v>
      </c>
      <c r="D101" s="229"/>
      <c r="E101" s="229"/>
      <c r="F101" s="229"/>
      <c r="G101" s="229"/>
      <c r="H101" s="51"/>
      <c r="I101" s="231" t="s">
        <v>72</v>
      </c>
    </row>
    <row r="102" spans="1:9" x14ac:dyDescent="0.25">
      <c r="A102" s="228"/>
      <c r="B102" s="230"/>
      <c r="C102" s="147" t="s">
        <v>168</v>
      </c>
      <c r="D102" s="147" t="s">
        <v>68</v>
      </c>
      <c r="E102" s="147" t="s">
        <v>360</v>
      </c>
      <c r="F102" s="147" t="s">
        <v>359</v>
      </c>
      <c r="G102" s="147" t="s">
        <v>173</v>
      </c>
      <c r="H102" s="147" t="s">
        <v>361</v>
      </c>
      <c r="I102" s="232"/>
    </row>
    <row r="103" spans="1:9" x14ac:dyDescent="0.25">
      <c r="A103" s="47" t="s">
        <v>358</v>
      </c>
      <c r="B103" s="19" t="s">
        <v>174</v>
      </c>
      <c r="C103" s="19" t="s">
        <v>117</v>
      </c>
      <c r="D103" s="19" t="s">
        <v>117</v>
      </c>
      <c r="E103" s="19" t="s">
        <v>117</v>
      </c>
      <c r="F103" s="19" t="s">
        <v>117</v>
      </c>
      <c r="G103" s="19" t="s">
        <v>117</v>
      </c>
      <c r="H103" s="19" t="s">
        <v>117</v>
      </c>
      <c r="I103" s="15" t="s">
        <v>176</v>
      </c>
    </row>
    <row r="104" spans="1:9" ht="30" x14ac:dyDescent="0.25">
      <c r="A104" s="47" t="s">
        <v>373</v>
      </c>
      <c r="B104" s="19" t="s">
        <v>205</v>
      </c>
      <c r="C104" s="19" t="s">
        <v>117</v>
      </c>
      <c r="D104" s="19" t="s">
        <v>117</v>
      </c>
      <c r="E104" s="19" t="s">
        <v>117</v>
      </c>
      <c r="F104" s="19" t="s">
        <v>117</v>
      </c>
      <c r="G104" s="19" t="s">
        <v>117</v>
      </c>
      <c r="H104" s="19" t="s">
        <v>117</v>
      </c>
      <c r="I104" s="15" t="s">
        <v>374</v>
      </c>
    </row>
    <row r="105" spans="1:9" x14ac:dyDescent="0.25">
      <c r="A105" s="47" t="s">
        <v>386</v>
      </c>
      <c r="B105" s="19" t="s">
        <v>174</v>
      </c>
      <c r="C105" s="19" t="s">
        <v>117</v>
      </c>
      <c r="D105" s="19" t="s">
        <v>117</v>
      </c>
      <c r="E105" s="19" t="s">
        <v>117</v>
      </c>
      <c r="F105" s="19" t="s">
        <v>117</v>
      </c>
      <c r="G105" s="19" t="s">
        <v>117</v>
      </c>
      <c r="H105" s="19" t="s">
        <v>117</v>
      </c>
      <c r="I105" s="15" t="s">
        <v>176</v>
      </c>
    </row>
    <row r="106" spans="1:9" ht="30" x14ac:dyDescent="0.25">
      <c r="A106" s="47" t="s">
        <v>416</v>
      </c>
      <c r="B106" s="19" t="s">
        <v>201</v>
      </c>
      <c r="C106" s="19" t="s">
        <v>117</v>
      </c>
      <c r="D106" s="19" t="s">
        <v>117</v>
      </c>
      <c r="E106" s="19" t="s">
        <v>117</v>
      </c>
      <c r="F106" s="19" t="s">
        <v>117</v>
      </c>
      <c r="G106" s="19" t="s">
        <v>117</v>
      </c>
      <c r="H106" s="19" t="s">
        <v>117</v>
      </c>
      <c r="I106" s="15" t="s">
        <v>390</v>
      </c>
    </row>
    <row r="107" spans="1:9" ht="45" x14ac:dyDescent="0.25">
      <c r="A107" s="47" t="s">
        <v>417</v>
      </c>
      <c r="B107" s="19" t="s">
        <v>201</v>
      </c>
      <c r="C107" s="19" t="s">
        <v>117</v>
      </c>
      <c r="D107" s="19" t="s">
        <v>117</v>
      </c>
      <c r="E107" s="19" t="s">
        <v>117</v>
      </c>
      <c r="F107" s="19" t="s">
        <v>117</v>
      </c>
      <c r="G107" s="19" t="s">
        <v>117</v>
      </c>
      <c r="H107" s="19" t="s">
        <v>117</v>
      </c>
      <c r="I107" s="15" t="s">
        <v>390</v>
      </c>
    </row>
    <row r="108" spans="1:9" ht="30" x14ac:dyDescent="0.25">
      <c r="A108" s="47" t="s">
        <v>453</v>
      </c>
      <c r="B108" s="19" t="s">
        <v>201</v>
      </c>
      <c r="C108" s="19" t="s">
        <v>117</v>
      </c>
      <c r="D108" s="19" t="s">
        <v>117</v>
      </c>
      <c r="E108" s="19" t="s">
        <v>117</v>
      </c>
      <c r="F108" s="19" t="s">
        <v>117</v>
      </c>
      <c r="G108" s="19" t="s">
        <v>117</v>
      </c>
      <c r="H108" s="19" t="s">
        <v>117</v>
      </c>
      <c r="I108" s="15"/>
    </row>
    <row r="109" spans="1:9" x14ac:dyDescent="0.25">
      <c r="I109" s="15"/>
    </row>
    <row r="110" spans="1:9" ht="15.75" thickBot="1" x14ac:dyDescent="0.3"/>
    <row r="111" spans="1:9" x14ac:dyDescent="0.25">
      <c r="A111" s="227" t="s">
        <v>116</v>
      </c>
      <c r="B111" s="229" t="s">
        <v>70</v>
      </c>
      <c r="C111" s="229" t="s">
        <v>71</v>
      </c>
      <c r="D111" s="229"/>
      <c r="E111" s="229"/>
      <c r="F111" s="229"/>
      <c r="G111" s="229"/>
      <c r="H111" s="62"/>
      <c r="I111" s="231" t="s">
        <v>72</v>
      </c>
    </row>
    <row r="112" spans="1:9" x14ac:dyDescent="0.25">
      <c r="A112" s="228"/>
      <c r="B112" s="230"/>
      <c r="C112" s="147" t="s">
        <v>168</v>
      </c>
      <c r="D112" s="147" t="s">
        <v>68</v>
      </c>
      <c r="E112" s="147" t="s">
        <v>360</v>
      </c>
      <c r="F112" s="147" t="s">
        <v>359</v>
      </c>
      <c r="G112" s="147" t="s">
        <v>173</v>
      </c>
      <c r="H112" s="147" t="s">
        <v>361</v>
      </c>
      <c r="I112" s="232"/>
    </row>
    <row r="113" spans="1:9" x14ac:dyDescent="0.25">
      <c r="B113" s="19"/>
      <c r="D113" s="19"/>
      <c r="E113" s="19"/>
      <c r="F113" s="19"/>
      <c r="G113" s="19"/>
      <c r="H113" s="19"/>
    </row>
    <row r="114" spans="1:9" x14ac:dyDescent="0.25">
      <c r="B114" s="19"/>
      <c r="C114" s="19"/>
      <c r="D114" s="19"/>
      <c r="E114" s="19"/>
      <c r="F114" s="19"/>
      <c r="G114" s="19"/>
      <c r="H114" s="19"/>
    </row>
    <row r="116" spans="1:9" ht="15.75" thickBot="1" x14ac:dyDescent="0.3"/>
    <row r="117" spans="1:9" x14ac:dyDescent="0.25">
      <c r="A117" s="227" t="s">
        <v>362</v>
      </c>
      <c r="B117" s="229" t="s">
        <v>70</v>
      </c>
      <c r="C117" s="229" t="s">
        <v>71</v>
      </c>
      <c r="D117" s="229"/>
      <c r="E117" s="229"/>
      <c r="F117" s="229"/>
      <c r="G117" s="229"/>
      <c r="H117" s="146"/>
      <c r="I117" s="231" t="s">
        <v>72</v>
      </c>
    </row>
    <row r="118" spans="1:9" x14ac:dyDescent="0.25">
      <c r="A118" s="228"/>
      <c r="B118" s="230"/>
      <c r="C118" s="147" t="s">
        <v>168</v>
      </c>
      <c r="D118" s="147" t="s">
        <v>68</v>
      </c>
      <c r="E118" s="147" t="s">
        <v>360</v>
      </c>
      <c r="F118" s="147" t="s">
        <v>359</v>
      </c>
      <c r="G118" s="147" t="s">
        <v>173</v>
      </c>
      <c r="H118" s="147" t="s">
        <v>361</v>
      </c>
      <c r="I118" s="232"/>
    </row>
    <row r="119" spans="1:9" ht="30" x14ac:dyDescent="0.25">
      <c r="A119" s="47" t="s">
        <v>363</v>
      </c>
      <c r="B119" s="19" t="s">
        <v>174</v>
      </c>
      <c r="C119" s="19" t="s">
        <v>117</v>
      </c>
      <c r="D119" s="19" t="s">
        <v>117</v>
      </c>
      <c r="E119" s="19" t="s">
        <v>117</v>
      </c>
      <c r="F119" s="19" t="s">
        <v>117</v>
      </c>
      <c r="G119" s="19" t="s">
        <v>117</v>
      </c>
      <c r="H119" s="19" t="s">
        <v>117</v>
      </c>
      <c r="I119" s="47" t="s">
        <v>588</v>
      </c>
    </row>
    <row r="122" spans="1:9" ht="15.75" thickBot="1" x14ac:dyDescent="0.3"/>
    <row r="123" spans="1:9" x14ac:dyDescent="0.25">
      <c r="A123" s="227" t="s">
        <v>437</v>
      </c>
      <c r="B123" s="229" t="s">
        <v>70</v>
      </c>
      <c r="C123" s="229" t="s">
        <v>71</v>
      </c>
      <c r="D123" s="229"/>
      <c r="E123" s="229"/>
      <c r="F123" s="229"/>
      <c r="G123" s="229"/>
      <c r="H123" s="163"/>
      <c r="I123" s="231" t="s">
        <v>72</v>
      </c>
    </row>
    <row r="124" spans="1:9" x14ac:dyDescent="0.25">
      <c r="A124" s="228"/>
      <c r="B124" s="230"/>
      <c r="C124" s="164" t="s">
        <v>168</v>
      </c>
      <c r="D124" s="164" t="s">
        <v>68</v>
      </c>
      <c r="E124" s="164" t="s">
        <v>360</v>
      </c>
      <c r="F124" s="164" t="s">
        <v>359</v>
      </c>
      <c r="G124" s="164" t="s">
        <v>173</v>
      </c>
      <c r="H124" s="164" t="s">
        <v>361</v>
      </c>
      <c r="I124" s="232"/>
    </row>
    <row r="125" spans="1:9" ht="30" x14ac:dyDescent="0.25">
      <c r="A125" s="47" t="s">
        <v>590</v>
      </c>
      <c r="B125" s="19" t="s">
        <v>174</v>
      </c>
      <c r="C125" s="19"/>
      <c r="D125" s="19" t="s">
        <v>117</v>
      </c>
      <c r="E125" s="19" t="s">
        <v>117</v>
      </c>
      <c r="F125" s="19" t="s">
        <v>117</v>
      </c>
      <c r="G125" s="19" t="s">
        <v>117</v>
      </c>
      <c r="H125" s="19" t="s">
        <v>117</v>
      </c>
      <c r="I125" s="47" t="s">
        <v>436</v>
      </c>
    </row>
  </sheetData>
  <mergeCells count="42">
    <mergeCell ref="I84:I85"/>
    <mergeCell ref="A97:A98"/>
    <mergeCell ref="B97:B98"/>
    <mergeCell ref="C97:G97"/>
    <mergeCell ref="I97:I98"/>
    <mergeCell ref="A101:A102"/>
    <mergeCell ref="B101:B102"/>
    <mergeCell ref="C101:G101"/>
    <mergeCell ref="I101:I102"/>
    <mergeCell ref="A4:I4"/>
    <mergeCell ref="A5:A6"/>
    <mergeCell ref="B5:B6"/>
    <mergeCell ref="I5:I6"/>
    <mergeCell ref="C5:H5"/>
    <mergeCell ref="A63:A64"/>
    <mergeCell ref="B63:B64"/>
    <mergeCell ref="C63:G63"/>
    <mergeCell ref="I63:I64"/>
    <mergeCell ref="A84:A85"/>
    <mergeCell ref="B84:B85"/>
    <mergeCell ref="C84:G84"/>
    <mergeCell ref="A123:A124"/>
    <mergeCell ref="B123:B124"/>
    <mergeCell ref="C123:G123"/>
    <mergeCell ref="I123:I124"/>
    <mergeCell ref="A111:A112"/>
    <mergeCell ref="B111:B112"/>
    <mergeCell ref="C111:G111"/>
    <mergeCell ref="I111:I112"/>
    <mergeCell ref="A117:A118"/>
    <mergeCell ref="B117:B118"/>
    <mergeCell ref="C117:G117"/>
    <mergeCell ref="I117:I118"/>
    <mergeCell ref="I39:I43"/>
    <mergeCell ref="A39:A43"/>
    <mergeCell ref="B39:B43"/>
    <mergeCell ref="C39:C43"/>
    <mergeCell ref="D39:D43"/>
    <mergeCell ref="E39:E43"/>
    <mergeCell ref="G39:G43"/>
    <mergeCell ref="H39:H43"/>
    <mergeCell ref="F39:F43"/>
  </mergeCells>
  <hyperlinks>
    <hyperlink ref="D1" location="Index!A1" display="Back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16"/>
  <sheetViews>
    <sheetView workbookViewId="0">
      <selection activeCell="G1" sqref="G1"/>
    </sheetView>
  </sheetViews>
  <sheetFormatPr defaultRowHeight="15" x14ac:dyDescent="0.25"/>
  <cols>
    <col min="1" max="1" width="22" bestFit="1" customWidth="1"/>
    <col min="2" max="2" width="22.42578125" customWidth="1"/>
    <col min="3" max="3" width="12.7109375" bestFit="1" customWidth="1"/>
    <col min="4" max="4" width="9.7109375" bestFit="1" customWidth="1"/>
    <col min="5" max="5" width="9.28515625" bestFit="1" customWidth="1"/>
    <col min="6" max="8" width="9.7109375" bestFit="1" customWidth="1"/>
    <col min="9" max="9" width="61.140625" customWidth="1"/>
    <col min="10" max="10" width="41.28515625" customWidth="1"/>
    <col min="11" max="11" width="15.28515625" bestFit="1" customWidth="1"/>
  </cols>
  <sheetData>
    <row r="1" spans="1:10" x14ac:dyDescent="0.25">
      <c r="A1" t="s">
        <v>21</v>
      </c>
      <c r="B1" s="14">
        <v>44013</v>
      </c>
      <c r="C1" s="14"/>
      <c r="G1" s="2" t="s">
        <v>22</v>
      </c>
      <c r="I1" s="23"/>
    </row>
    <row r="2" spans="1:10" x14ac:dyDescent="0.25">
      <c r="A2" t="s">
        <v>23</v>
      </c>
      <c r="B2" t="s">
        <v>58</v>
      </c>
    </row>
    <row r="3" spans="1:10" s="23" customFormat="1" ht="15.75" thickBot="1" x14ac:dyDescent="0.3"/>
    <row r="4" spans="1:10" x14ac:dyDescent="0.25">
      <c r="A4" s="152"/>
      <c r="B4" s="118"/>
      <c r="C4" s="229" t="s">
        <v>71</v>
      </c>
      <c r="D4" s="229"/>
      <c r="E4" s="229"/>
      <c r="F4" s="229"/>
      <c r="G4" s="229"/>
      <c r="H4" s="229"/>
      <c r="I4" s="153"/>
    </row>
    <row r="5" spans="1:10" x14ac:dyDescent="0.25">
      <c r="A5" s="154" t="s">
        <v>196</v>
      </c>
      <c r="B5" s="61" t="s">
        <v>197</v>
      </c>
      <c r="C5" s="147" t="s">
        <v>168</v>
      </c>
      <c r="D5" s="147" t="s">
        <v>68</v>
      </c>
      <c r="E5" s="147" t="s">
        <v>360</v>
      </c>
      <c r="F5" s="147" t="s">
        <v>359</v>
      </c>
      <c r="G5" s="147" t="s">
        <v>173</v>
      </c>
      <c r="H5" s="147" t="s">
        <v>361</v>
      </c>
      <c r="I5" s="155" t="s">
        <v>198</v>
      </c>
    </row>
    <row r="6" spans="1:10" ht="31.5" customHeight="1" x14ac:dyDescent="0.25">
      <c r="C6" s="1"/>
      <c r="J6" s="77"/>
    </row>
    <row r="7" spans="1:10" ht="36.75" customHeight="1" x14ac:dyDescent="0.25">
      <c r="A7" t="s">
        <v>616</v>
      </c>
      <c r="C7" s="1"/>
      <c r="J7" s="77"/>
    </row>
    <row r="8" spans="1:10" s="23" customFormat="1" ht="60.75" customHeight="1" x14ac:dyDescent="0.25">
      <c r="A8"/>
      <c r="B8"/>
      <c r="C8" s="1"/>
      <c r="D8"/>
      <c r="E8"/>
      <c r="F8"/>
      <c r="G8"/>
      <c r="H8"/>
      <c r="I8"/>
      <c r="J8" s="77"/>
    </row>
    <row r="9" spans="1:10" s="23" customFormat="1" ht="60.75" customHeight="1" x14ac:dyDescent="0.25">
      <c r="A9"/>
      <c r="B9"/>
      <c r="C9" s="1"/>
      <c r="D9"/>
      <c r="E9"/>
      <c r="F9"/>
      <c r="G9"/>
      <c r="H9"/>
      <c r="I9"/>
      <c r="J9" s="77"/>
    </row>
    <row r="10" spans="1:10" s="23" customFormat="1" ht="60.75" customHeight="1" x14ac:dyDescent="0.25">
      <c r="A10"/>
      <c r="B10"/>
      <c r="C10"/>
      <c r="D10"/>
      <c r="E10"/>
      <c r="F10"/>
      <c r="G10"/>
      <c r="H10"/>
      <c r="I10"/>
      <c r="J10" s="77"/>
    </row>
    <row r="11" spans="1:10" s="23" customFormat="1" ht="60.75" customHeight="1" x14ac:dyDescent="0.25">
      <c r="A11"/>
      <c r="B11"/>
      <c r="C11"/>
      <c r="D11"/>
      <c r="E11"/>
      <c r="F11"/>
      <c r="G11"/>
      <c r="H11"/>
      <c r="I11"/>
      <c r="J11" s="77"/>
    </row>
    <row r="12" spans="1:10" s="23" customFormat="1" ht="60.75" customHeight="1" x14ac:dyDescent="0.25">
      <c r="A12"/>
      <c r="B12"/>
      <c r="C12"/>
      <c r="D12"/>
      <c r="E12"/>
      <c r="F12"/>
      <c r="G12"/>
      <c r="H12"/>
      <c r="I12"/>
      <c r="J12" s="77"/>
    </row>
    <row r="13" spans="1:10" s="23" customFormat="1" ht="60.75" customHeight="1" x14ac:dyDescent="0.25">
      <c r="A13"/>
      <c r="B13"/>
      <c r="C13"/>
      <c r="D13"/>
      <c r="E13"/>
      <c r="F13"/>
      <c r="G13"/>
      <c r="H13"/>
      <c r="I13"/>
      <c r="J13" s="77"/>
    </row>
    <row r="14" spans="1:10" s="23" customFormat="1" ht="60.75" customHeight="1" x14ac:dyDescent="0.25">
      <c r="A14"/>
      <c r="B14"/>
      <c r="C14"/>
      <c r="D14"/>
      <c r="E14"/>
      <c r="F14"/>
      <c r="G14"/>
      <c r="H14"/>
      <c r="I14"/>
      <c r="J14" s="77"/>
    </row>
    <row r="15" spans="1:10" s="23" customFormat="1" ht="60.75" customHeight="1" x14ac:dyDescent="0.25">
      <c r="A15"/>
      <c r="B15"/>
      <c r="C15"/>
      <c r="D15"/>
      <c r="E15"/>
      <c r="F15"/>
      <c r="G15"/>
      <c r="H15"/>
      <c r="I15"/>
      <c r="J15"/>
    </row>
    <row r="16" spans="1:10" s="23" customFormat="1" ht="60.75" customHeight="1" x14ac:dyDescent="0.25">
      <c r="A16"/>
      <c r="B16"/>
      <c r="C16"/>
      <c r="D16"/>
      <c r="E16"/>
      <c r="F16"/>
      <c r="G16"/>
      <c r="H16"/>
      <c r="I16"/>
      <c r="J16"/>
    </row>
  </sheetData>
  <mergeCells count="1">
    <mergeCell ref="C4:H4"/>
  </mergeCells>
  <hyperlinks>
    <hyperlink ref="G1" location="Index!A1" display="Back"/>
  </hyperlink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P83"/>
  <sheetViews>
    <sheetView workbookViewId="0">
      <selection activeCell="G14" sqref="G14"/>
    </sheetView>
  </sheetViews>
  <sheetFormatPr defaultRowHeight="15" x14ac:dyDescent="0.25"/>
  <cols>
    <col min="1" max="1" width="31.5703125" style="1" customWidth="1"/>
    <col min="2" max="2" width="42.140625" style="23" bestFit="1" customWidth="1"/>
    <col min="3" max="3" width="13.5703125" style="23" customWidth="1"/>
    <col min="4" max="4" width="12.42578125" style="23" bestFit="1" customWidth="1"/>
    <col min="5" max="5" width="10.140625" style="23" bestFit="1" customWidth="1"/>
    <col min="6" max="6" width="9.7109375" style="23" bestFit="1" customWidth="1"/>
    <col min="7" max="7" width="17.140625" style="23" customWidth="1"/>
    <col min="8" max="8" width="17" style="23" customWidth="1"/>
    <col min="9" max="9" width="10.5703125" style="23" bestFit="1" customWidth="1"/>
    <col min="10" max="10" width="27" style="23" customWidth="1"/>
    <col min="11" max="11" width="13.42578125" style="23" bestFit="1" customWidth="1"/>
    <col min="12" max="14" width="9.5703125" style="23" bestFit="1" customWidth="1"/>
    <col min="15" max="15" width="42.5703125" style="23" bestFit="1" customWidth="1"/>
    <col min="16" max="16" width="35.5703125" style="23" customWidth="1"/>
    <col min="17" max="16384" width="9.140625" style="23"/>
  </cols>
  <sheetData>
    <row r="1" spans="1:16" x14ac:dyDescent="0.25">
      <c r="A1" s="1" t="s">
        <v>21</v>
      </c>
      <c r="B1" s="86">
        <v>44034</v>
      </c>
      <c r="G1" s="2" t="s">
        <v>22</v>
      </c>
    </row>
    <row r="2" spans="1:16" x14ac:dyDescent="0.25">
      <c r="A2" s="1" t="s">
        <v>23</v>
      </c>
      <c r="B2" s="24" t="s">
        <v>58</v>
      </c>
    </row>
    <row r="3" spans="1:16" ht="45" x14ac:dyDescent="0.25">
      <c r="A3" s="1" t="s">
        <v>485</v>
      </c>
      <c r="B3" s="189">
        <v>43922</v>
      </c>
    </row>
    <row r="4" spans="1:16" ht="60" x14ac:dyDescent="0.25">
      <c r="A4" s="1" t="s">
        <v>169</v>
      </c>
      <c r="B4" s="189">
        <v>43983</v>
      </c>
    </row>
    <row r="6" spans="1:16" ht="30" x14ac:dyDescent="0.25">
      <c r="A6" s="87" t="s">
        <v>79</v>
      </c>
    </row>
    <row r="8" spans="1:16" ht="66.75" customHeight="1" x14ac:dyDescent="0.25">
      <c r="A8" s="63" t="s">
        <v>80</v>
      </c>
      <c r="B8" s="64" t="s">
        <v>81</v>
      </c>
      <c r="C8" s="64" t="s">
        <v>82</v>
      </c>
      <c r="D8" s="65" t="s">
        <v>613</v>
      </c>
      <c r="E8" s="64" t="s">
        <v>83</v>
      </c>
      <c r="F8" s="66" t="s">
        <v>84</v>
      </c>
      <c r="G8" s="63" t="s">
        <v>85</v>
      </c>
      <c r="H8" s="64">
        <v>2021</v>
      </c>
      <c r="I8" s="64">
        <v>2022</v>
      </c>
      <c r="J8" s="64" t="s">
        <v>461</v>
      </c>
      <c r="K8" s="64">
        <v>2023</v>
      </c>
      <c r="L8" s="64">
        <v>2024</v>
      </c>
      <c r="M8" s="64">
        <v>2025</v>
      </c>
      <c r="N8" s="64">
        <v>2026</v>
      </c>
      <c r="O8" s="64" t="s">
        <v>72</v>
      </c>
    </row>
    <row r="9" spans="1:16" ht="15.75" thickBot="1" x14ac:dyDescent="0.3">
      <c r="A9" s="68" t="s">
        <v>489</v>
      </c>
      <c r="B9" s="68" t="s">
        <v>490</v>
      </c>
      <c r="C9" s="67" t="s">
        <v>491</v>
      </c>
      <c r="D9" s="69">
        <v>43738</v>
      </c>
      <c r="E9" s="67" t="s">
        <v>606</v>
      </c>
      <c r="F9" s="194">
        <v>183.7</v>
      </c>
      <c r="G9" s="69">
        <v>43769</v>
      </c>
      <c r="H9" s="190" t="s">
        <v>117</v>
      </c>
      <c r="I9" s="190" t="s">
        <v>117</v>
      </c>
      <c r="J9" s="190" t="s">
        <v>117</v>
      </c>
      <c r="K9" s="190" t="s">
        <v>117</v>
      </c>
      <c r="L9" s="190" t="s">
        <v>117</v>
      </c>
      <c r="M9" s="190" t="s">
        <v>117</v>
      </c>
      <c r="N9" s="190" t="s">
        <v>117</v>
      </c>
      <c r="O9" s="191" t="s">
        <v>492</v>
      </c>
      <c r="P9" s="67"/>
    </row>
    <row r="10" spans="1:16" ht="15.75" thickBot="1" x14ac:dyDescent="0.3">
      <c r="A10" s="108" t="s">
        <v>495</v>
      </c>
      <c r="B10" s="109" t="s">
        <v>532</v>
      </c>
      <c r="C10" s="109" t="s">
        <v>533</v>
      </c>
      <c r="D10" s="110">
        <v>44377</v>
      </c>
      <c r="E10" s="109" t="s">
        <v>607</v>
      </c>
      <c r="F10" s="195">
        <v>187.2</v>
      </c>
      <c r="G10" s="193">
        <v>43907</v>
      </c>
      <c r="H10" s="190" t="s">
        <v>117</v>
      </c>
      <c r="I10" s="190" t="s">
        <v>117</v>
      </c>
      <c r="J10" s="190" t="s">
        <v>117</v>
      </c>
      <c r="K10" s="190" t="s">
        <v>117</v>
      </c>
      <c r="L10" s="190" t="s">
        <v>117</v>
      </c>
      <c r="M10" s="190" t="s">
        <v>117</v>
      </c>
      <c r="N10" s="190" t="s">
        <v>117</v>
      </c>
      <c r="O10" s="191" t="s">
        <v>496</v>
      </c>
      <c r="P10" s="67"/>
    </row>
    <row r="11" spans="1:16" ht="15.75" thickBot="1" x14ac:dyDescent="0.3">
      <c r="A11" s="108" t="s">
        <v>497</v>
      </c>
      <c r="B11" s="109" t="s">
        <v>534</v>
      </c>
      <c r="C11" s="109" t="s">
        <v>533</v>
      </c>
      <c r="D11" s="110">
        <v>44377</v>
      </c>
      <c r="E11" s="109" t="s">
        <v>607</v>
      </c>
      <c r="F11" s="195">
        <v>270.2</v>
      </c>
      <c r="G11" s="193">
        <v>43907</v>
      </c>
      <c r="H11" s="190" t="s">
        <v>117</v>
      </c>
      <c r="I11" s="190" t="s">
        <v>117</v>
      </c>
      <c r="J11" s="190" t="s">
        <v>117</v>
      </c>
      <c r="K11" s="190" t="s">
        <v>117</v>
      </c>
      <c r="L11" s="190" t="s">
        <v>117</v>
      </c>
      <c r="M11" s="190" t="s">
        <v>117</v>
      </c>
      <c r="N11" s="190" t="s">
        <v>117</v>
      </c>
      <c r="O11" s="191" t="s">
        <v>496</v>
      </c>
      <c r="P11" s="67"/>
    </row>
    <row r="12" spans="1:16" ht="15.75" thickBot="1" x14ac:dyDescent="0.3">
      <c r="A12" s="108" t="s">
        <v>498</v>
      </c>
      <c r="B12" s="109" t="s">
        <v>535</v>
      </c>
      <c r="C12" s="109" t="s">
        <v>536</v>
      </c>
      <c r="D12" s="110">
        <v>44180</v>
      </c>
      <c r="E12" s="67" t="s">
        <v>606</v>
      </c>
      <c r="F12" s="195">
        <v>180.08</v>
      </c>
      <c r="G12" s="196">
        <v>43913</v>
      </c>
      <c r="H12" s="190" t="s">
        <v>117</v>
      </c>
      <c r="I12" s="190" t="s">
        <v>117</v>
      </c>
      <c r="J12" s="190" t="s">
        <v>117</v>
      </c>
      <c r="K12" s="190" t="s">
        <v>117</v>
      </c>
      <c r="L12" s="190" t="s">
        <v>117</v>
      </c>
      <c r="M12" s="190" t="s">
        <v>117</v>
      </c>
      <c r="N12" s="190" t="s">
        <v>117</v>
      </c>
      <c r="O12" s="191" t="s">
        <v>496</v>
      </c>
      <c r="P12" s="67"/>
    </row>
    <row r="13" spans="1:16" ht="15.75" thickBot="1" x14ac:dyDescent="0.3">
      <c r="A13" s="108" t="s">
        <v>499</v>
      </c>
      <c r="B13" s="109" t="s">
        <v>537</v>
      </c>
      <c r="C13" s="109" t="s">
        <v>538</v>
      </c>
      <c r="D13" s="110">
        <v>44256</v>
      </c>
      <c r="E13" s="109" t="s">
        <v>607</v>
      </c>
      <c r="F13" s="195">
        <v>125.68</v>
      </c>
      <c r="G13" s="193">
        <v>43920</v>
      </c>
      <c r="H13" s="190" t="s">
        <v>117</v>
      </c>
      <c r="I13" s="190" t="s">
        <v>117</v>
      </c>
      <c r="J13" s="190" t="s">
        <v>117</v>
      </c>
      <c r="K13" s="190" t="s">
        <v>117</v>
      </c>
      <c r="L13" s="190" t="s">
        <v>117</v>
      </c>
      <c r="M13" s="190" t="s">
        <v>117</v>
      </c>
      <c r="N13" s="190" t="s">
        <v>117</v>
      </c>
      <c r="O13" s="191" t="s">
        <v>496</v>
      </c>
      <c r="P13" s="67"/>
    </row>
    <row r="14" spans="1:16" ht="15.75" thickBot="1" x14ac:dyDescent="0.3">
      <c r="A14" s="108" t="s">
        <v>500</v>
      </c>
      <c r="B14" s="109" t="s">
        <v>539</v>
      </c>
      <c r="C14" s="109" t="s">
        <v>540</v>
      </c>
      <c r="D14" s="110">
        <v>44378</v>
      </c>
      <c r="E14" s="109" t="s">
        <v>607</v>
      </c>
      <c r="F14" s="195">
        <v>201</v>
      </c>
      <c r="G14" s="193">
        <v>43909</v>
      </c>
      <c r="H14" s="190" t="s">
        <v>117</v>
      </c>
      <c r="I14" s="190" t="s">
        <v>117</v>
      </c>
      <c r="J14" s="190" t="s">
        <v>117</v>
      </c>
      <c r="K14" s="190" t="s">
        <v>117</v>
      </c>
      <c r="L14" s="190" t="s">
        <v>117</v>
      </c>
      <c r="M14" s="190" t="s">
        <v>117</v>
      </c>
      <c r="N14" s="190" t="s">
        <v>117</v>
      </c>
      <c r="O14" s="191" t="s">
        <v>496</v>
      </c>
      <c r="P14" s="67"/>
    </row>
    <row r="15" spans="1:16" ht="15.75" thickBot="1" x14ac:dyDescent="0.3">
      <c r="A15" s="108" t="s">
        <v>501</v>
      </c>
      <c r="B15" s="109" t="s">
        <v>541</v>
      </c>
      <c r="C15" s="109" t="s">
        <v>542</v>
      </c>
      <c r="D15" s="110">
        <v>44119</v>
      </c>
      <c r="E15" s="109" t="s">
        <v>607</v>
      </c>
      <c r="F15" s="195">
        <v>115</v>
      </c>
      <c r="G15" s="193">
        <v>43902</v>
      </c>
      <c r="H15" s="190" t="s">
        <v>117</v>
      </c>
      <c r="I15" s="190" t="s">
        <v>117</v>
      </c>
      <c r="J15" s="190" t="s">
        <v>117</v>
      </c>
      <c r="K15" s="190" t="s">
        <v>117</v>
      </c>
      <c r="L15" s="190" t="s">
        <v>117</v>
      </c>
      <c r="M15" s="190" t="s">
        <v>117</v>
      </c>
      <c r="N15" s="190" t="s">
        <v>117</v>
      </c>
      <c r="O15" s="191" t="s">
        <v>496</v>
      </c>
      <c r="P15" s="67"/>
    </row>
    <row r="16" spans="1:16" ht="15.75" thickBot="1" x14ac:dyDescent="0.3">
      <c r="A16" s="108" t="s">
        <v>502</v>
      </c>
      <c r="B16" s="109" t="s">
        <v>543</v>
      </c>
      <c r="C16" s="109" t="s">
        <v>540</v>
      </c>
      <c r="D16" s="110">
        <v>44378</v>
      </c>
      <c r="E16" s="109" t="s">
        <v>607</v>
      </c>
      <c r="F16" s="195">
        <v>201</v>
      </c>
      <c r="G16" s="193">
        <v>43913</v>
      </c>
      <c r="H16" s="190" t="s">
        <v>117</v>
      </c>
      <c r="I16" s="190" t="s">
        <v>117</v>
      </c>
      <c r="J16" s="190" t="s">
        <v>117</v>
      </c>
      <c r="K16" s="190" t="s">
        <v>117</v>
      </c>
      <c r="L16" s="190" t="s">
        <v>117</v>
      </c>
      <c r="M16" s="190" t="s">
        <v>117</v>
      </c>
      <c r="N16" s="190" t="s">
        <v>117</v>
      </c>
      <c r="O16" s="191" t="s">
        <v>496</v>
      </c>
      <c r="P16" s="67"/>
    </row>
    <row r="17" spans="1:16" ht="15.75" thickBot="1" x14ac:dyDescent="0.3">
      <c r="A17" s="108" t="s">
        <v>503</v>
      </c>
      <c r="B17" s="109" t="s">
        <v>544</v>
      </c>
      <c r="C17" s="109" t="s">
        <v>538</v>
      </c>
      <c r="D17" s="110">
        <v>44378</v>
      </c>
      <c r="E17" s="109" t="s">
        <v>607</v>
      </c>
      <c r="F17" s="195">
        <v>201</v>
      </c>
      <c r="G17" s="193">
        <v>43909</v>
      </c>
      <c r="H17" s="190" t="s">
        <v>117</v>
      </c>
      <c r="I17" s="190" t="s">
        <v>117</v>
      </c>
      <c r="J17" s="190" t="s">
        <v>117</v>
      </c>
      <c r="K17" s="190" t="s">
        <v>117</v>
      </c>
      <c r="L17" s="190" t="s">
        <v>117</v>
      </c>
      <c r="M17" s="190" t="s">
        <v>117</v>
      </c>
      <c r="N17" s="190" t="s">
        <v>117</v>
      </c>
      <c r="O17" s="191" t="s">
        <v>496</v>
      </c>
      <c r="P17" s="67"/>
    </row>
    <row r="18" spans="1:16" ht="15.75" thickBot="1" x14ac:dyDescent="0.3">
      <c r="A18" s="108" t="s">
        <v>504</v>
      </c>
      <c r="B18" s="109" t="s">
        <v>545</v>
      </c>
      <c r="C18" s="109" t="s">
        <v>546</v>
      </c>
      <c r="D18" s="110">
        <v>44176</v>
      </c>
      <c r="E18" s="109" t="s">
        <v>607</v>
      </c>
      <c r="F18" s="195">
        <v>166.12</v>
      </c>
      <c r="G18" s="196">
        <v>43913</v>
      </c>
      <c r="H18" s="190" t="s">
        <v>117</v>
      </c>
      <c r="I18" s="190" t="s">
        <v>117</v>
      </c>
      <c r="J18" s="190" t="s">
        <v>117</v>
      </c>
      <c r="K18" s="190" t="s">
        <v>117</v>
      </c>
      <c r="L18" s="190" t="s">
        <v>117</v>
      </c>
      <c r="M18" s="190" t="s">
        <v>117</v>
      </c>
      <c r="N18" s="190" t="s">
        <v>117</v>
      </c>
      <c r="O18" s="191" t="s">
        <v>496</v>
      </c>
      <c r="P18" s="67"/>
    </row>
    <row r="19" spans="1:16" ht="15.75" thickBot="1" x14ac:dyDescent="0.3">
      <c r="A19" s="108" t="s">
        <v>584</v>
      </c>
      <c r="B19" s="109" t="s">
        <v>585</v>
      </c>
      <c r="C19" s="109" t="s">
        <v>546</v>
      </c>
      <c r="D19" s="110">
        <v>44423</v>
      </c>
      <c r="E19" s="109" t="s">
        <v>607</v>
      </c>
      <c r="F19" s="195">
        <v>147.09</v>
      </c>
      <c r="G19" s="196">
        <v>43913</v>
      </c>
      <c r="H19" s="192" t="s">
        <v>524</v>
      </c>
      <c r="I19" s="190" t="s">
        <v>117</v>
      </c>
      <c r="J19" s="190" t="s">
        <v>117</v>
      </c>
      <c r="K19" s="190" t="s">
        <v>117</v>
      </c>
      <c r="L19" s="190" t="s">
        <v>117</v>
      </c>
      <c r="M19" s="190" t="s">
        <v>117</v>
      </c>
      <c r="N19" s="190" t="s">
        <v>117</v>
      </c>
      <c r="O19" s="191" t="s">
        <v>496</v>
      </c>
      <c r="P19" s="67"/>
    </row>
    <row r="20" spans="1:16" ht="15.75" thickBot="1" x14ac:dyDescent="0.3">
      <c r="A20" s="108" t="s">
        <v>505</v>
      </c>
      <c r="B20" s="109" t="s">
        <v>547</v>
      </c>
      <c r="C20" s="109" t="s">
        <v>548</v>
      </c>
      <c r="D20" s="110">
        <v>44561</v>
      </c>
      <c r="E20" s="67" t="s">
        <v>606</v>
      </c>
      <c r="F20" s="195">
        <v>451.5</v>
      </c>
      <c r="G20" s="193">
        <v>43917</v>
      </c>
      <c r="H20" s="190" t="s">
        <v>117</v>
      </c>
      <c r="I20" s="190" t="s">
        <v>117</v>
      </c>
      <c r="J20" s="190" t="s">
        <v>117</v>
      </c>
      <c r="K20" s="190" t="s">
        <v>117</v>
      </c>
      <c r="L20" s="190" t="s">
        <v>117</v>
      </c>
      <c r="M20" s="190" t="s">
        <v>117</v>
      </c>
      <c r="N20" s="190" t="s">
        <v>117</v>
      </c>
      <c r="O20" s="191" t="s">
        <v>496</v>
      </c>
      <c r="P20" s="67"/>
    </row>
    <row r="21" spans="1:16" ht="15.75" thickBot="1" x14ac:dyDescent="0.3">
      <c r="A21" s="108" t="s">
        <v>529</v>
      </c>
      <c r="B21" s="134" t="s">
        <v>549</v>
      </c>
      <c r="C21" s="134" t="s">
        <v>550</v>
      </c>
      <c r="D21" s="135">
        <v>44186</v>
      </c>
      <c r="E21" s="67" t="s">
        <v>606</v>
      </c>
      <c r="F21" s="195">
        <v>25</v>
      </c>
      <c r="G21" s="197">
        <v>43859</v>
      </c>
      <c r="H21" s="190" t="s">
        <v>117</v>
      </c>
      <c r="I21" s="190" t="s">
        <v>117</v>
      </c>
      <c r="J21" s="190" t="s">
        <v>117</v>
      </c>
      <c r="K21" s="190" t="s">
        <v>117</v>
      </c>
      <c r="L21" s="190" t="s">
        <v>117</v>
      </c>
      <c r="M21" s="190" t="s">
        <v>117</v>
      </c>
      <c r="N21" s="190" t="s">
        <v>117</v>
      </c>
      <c r="O21" s="191" t="s">
        <v>492</v>
      </c>
      <c r="P21" s="67"/>
    </row>
    <row r="22" spans="1:16" ht="15.75" thickBot="1" x14ac:dyDescent="0.3">
      <c r="A22" s="108" t="s">
        <v>512</v>
      </c>
      <c r="B22" s="23" t="s">
        <v>551</v>
      </c>
      <c r="C22" s="134" t="s">
        <v>552</v>
      </c>
      <c r="D22" s="12">
        <v>44286</v>
      </c>
      <c r="E22" s="67" t="s">
        <v>606</v>
      </c>
      <c r="F22" s="195">
        <v>360</v>
      </c>
      <c r="G22" s="12">
        <v>43868</v>
      </c>
      <c r="H22" s="190" t="s">
        <v>117</v>
      </c>
      <c r="I22" s="190" t="s">
        <v>117</v>
      </c>
      <c r="J22" s="190" t="s">
        <v>117</v>
      </c>
      <c r="K22" s="190" t="s">
        <v>117</v>
      </c>
      <c r="L22" s="190" t="s">
        <v>117</v>
      </c>
      <c r="M22" s="190" t="s">
        <v>117</v>
      </c>
      <c r="N22" s="190" t="s">
        <v>117</v>
      </c>
      <c r="O22" s="191" t="s">
        <v>496</v>
      </c>
      <c r="P22" s="67"/>
    </row>
    <row r="23" spans="1:16" ht="15.75" thickBot="1" x14ac:dyDescent="0.3">
      <c r="A23" s="108" t="s">
        <v>493</v>
      </c>
      <c r="B23" s="109" t="s">
        <v>553</v>
      </c>
      <c r="C23" s="109" t="s">
        <v>554</v>
      </c>
      <c r="D23" s="110">
        <v>44242</v>
      </c>
      <c r="E23" s="67" t="s">
        <v>606</v>
      </c>
      <c r="F23" s="195">
        <v>182.26</v>
      </c>
      <c r="G23" s="193">
        <v>43861</v>
      </c>
      <c r="H23" s="190" t="s">
        <v>117</v>
      </c>
      <c r="I23" s="190" t="s">
        <v>117</v>
      </c>
      <c r="J23" s="190" t="s">
        <v>117</v>
      </c>
      <c r="K23" s="190" t="s">
        <v>117</v>
      </c>
      <c r="L23" s="190" t="s">
        <v>117</v>
      </c>
      <c r="M23" s="190" t="s">
        <v>117</v>
      </c>
      <c r="N23" s="190" t="s">
        <v>117</v>
      </c>
      <c r="O23" s="191" t="s">
        <v>492</v>
      </c>
      <c r="P23" s="67"/>
    </row>
    <row r="24" spans="1:16" ht="15.75" thickBot="1" x14ac:dyDescent="0.3">
      <c r="A24" s="108" t="s">
        <v>513</v>
      </c>
      <c r="B24" s="23" t="s">
        <v>555</v>
      </c>
      <c r="C24" s="134" t="s">
        <v>556</v>
      </c>
      <c r="D24" s="12">
        <v>44378</v>
      </c>
      <c r="E24" s="109" t="s">
        <v>607</v>
      </c>
      <c r="F24" s="195">
        <v>150</v>
      </c>
      <c r="G24" s="12">
        <v>43742</v>
      </c>
      <c r="H24" s="190" t="s">
        <v>117</v>
      </c>
      <c r="I24" s="190" t="s">
        <v>117</v>
      </c>
      <c r="J24" s="190" t="s">
        <v>117</v>
      </c>
      <c r="K24" s="190" t="s">
        <v>117</v>
      </c>
      <c r="L24" s="190" t="s">
        <v>117</v>
      </c>
      <c r="M24" s="190" t="s">
        <v>117</v>
      </c>
      <c r="N24" s="190" t="s">
        <v>117</v>
      </c>
      <c r="O24" s="191" t="s">
        <v>496</v>
      </c>
      <c r="P24" s="67"/>
    </row>
    <row r="25" spans="1:16" ht="15.75" thickBot="1" x14ac:dyDescent="0.3">
      <c r="A25" s="108" t="s">
        <v>514</v>
      </c>
      <c r="B25" s="23" t="s">
        <v>557</v>
      </c>
      <c r="C25" s="134" t="s">
        <v>558</v>
      </c>
      <c r="D25" s="12">
        <v>44043</v>
      </c>
      <c r="E25" s="109" t="s">
        <v>607</v>
      </c>
      <c r="F25" s="195">
        <v>120</v>
      </c>
      <c r="G25" s="12">
        <v>43761</v>
      </c>
      <c r="H25" s="190" t="s">
        <v>117</v>
      </c>
      <c r="I25" s="190" t="s">
        <v>117</v>
      </c>
      <c r="J25" s="190" t="s">
        <v>117</v>
      </c>
      <c r="K25" s="190" t="s">
        <v>117</v>
      </c>
      <c r="L25" s="190" t="s">
        <v>117</v>
      </c>
      <c r="M25" s="190" t="s">
        <v>117</v>
      </c>
      <c r="N25" s="190" t="s">
        <v>117</v>
      </c>
      <c r="O25" s="191" t="s">
        <v>492</v>
      </c>
      <c r="P25" s="67"/>
    </row>
    <row r="26" spans="1:16" ht="15.75" thickBot="1" x14ac:dyDescent="0.3">
      <c r="A26" s="108" t="s">
        <v>515</v>
      </c>
      <c r="B26" s="109" t="s">
        <v>559</v>
      </c>
      <c r="C26" s="109" t="s">
        <v>538</v>
      </c>
      <c r="D26" s="110">
        <v>44592</v>
      </c>
      <c r="E26" s="109" t="s">
        <v>607</v>
      </c>
      <c r="F26" s="195">
        <v>252.2</v>
      </c>
      <c r="G26" s="193">
        <v>43777</v>
      </c>
      <c r="H26" s="192" t="s">
        <v>524</v>
      </c>
      <c r="I26" s="190" t="s">
        <v>117</v>
      </c>
      <c r="J26" s="190" t="s">
        <v>117</v>
      </c>
      <c r="K26" s="190" t="s">
        <v>117</v>
      </c>
      <c r="L26" s="190" t="s">
        <v>117</v>
      </c>
      <c r="M26" s="190" t="s">
        <v>117</v>
      </c>
      <c r="N26" s="190" t="s">
        <v>117</v>
      </c>
      <c r="O26" s="191" t="s">
        <v>496</v>
      </c>
      <c r="P26" s="67"/>
    </row>
    <row r="27" spans="1:16" ht="15.75" thickBot="1" x14ac:dyDescent="0.3">
      <c r="A27" s="108" t="s">
        <v>494</v>
      </c>
      <c r="B27" s="109" t="s">
        <v>560</v>
      </c>
      <c r="C27" s="109" t="s">
        <v>561</v>
      </c>
      <c r="D27" s="110">
        <v>44188</v>
      </c>
      <c r="E27" s="109" t="s">
        <v>607</v>
      </c>
      <c r="F27" s="195">
        <v>255</v>
      </c>
      <c r="G27" s="196">
        <v>43859</v>
      </c>
      <c r="H27" s="190" t="s">
        <v>117</v>
      </c>
      <c r="I27" s="190" t="s">
        <v>117</v>
      </c>
      <c r="J27" s="190" t="s">
        <v>117</v>
      </c>
      <c r="K27" s="190" t="s">
        <v>117</v>
      </c>
      <c r="L27" s="190" t="s">
        <v>117</v>
      </c>
      <c r="M27" s="190" t="s">
        <v>117</v>
      </c>
      <c r="N27" s="190" t="s">
        <v>117</v>
      </c>
      <c r="O27" s="191" t="s">
        <v>492</v>
      </c>
      <c r="P27" s="67"/>
    </row>
    <row r="28" spans="1:16" ht="15.75" thickBot="1" x14ac:dyDescent="0.3">
      <c r="A28" s="108" t="s">
        <v>516</v>
      </c>
      <c r="B28" s="109" t="s">
        <v>562</v>
      </c>
      <c r="C28" s="109" t="s">
        <v>558</v>
      </c>
      <c r="D28" s="110">
        <v>44378</v>
      </c>
      <c r="E28" s="109" t="s">
        <v>607</v>
      </c>
      <c r="F28" s="195">
        <v>240</v>
      </c>
      <c r="G28" s="193">
        <v>43799</v>
      </c>
      <c r="H28" s="190" t="s">
        <v>117</v>
      </c>
      <c r="I28" s="190" t="s">
        <v>117</v>
      </c>
      <c r="J28" s="190" t="s">
        <v>117</v>
      </c>
      <c r="K28" s="190" t="s">
        <v>117</v>
      </c>
      <c r="L28" s="190" t="s">
        <v>117</v>
      </c>
      <c r="M28" s="190" t="s">
        <v>117</v>
      </c>
      <c r="N28" s="190" t="s">
        <v>117</v>
      </c>
      <c r="O28" s="191" t="s">
        <v>496</v>
      </c>
      <c r="P28" s="67"/>
    </row>
    <row r="29" spans="1:16" ht="15.75" thickBot="1" x14ac:dyDescent="0.3">
      <c r="A29" s="108" t="s">
        <v>517</v>
      </c>
      <c r="B29" s="109" t="s">
        <v>563</v>
      </c>
      <c r="C29" s="109" t="s">
        <v>564</v>
      </c>
      <c r="D29" s="110">
        <v>44196</v>
      </c>
      <c r="E29" s="109" t="s">
        <v>607</v>
      </c>
      <c r="F29" s="195">
        <v>201.53</v>
      </c>
      <c r="G29" s="193">
        <v>43787</v>
      </c>
      <c r="H29" s="190" t="s">
        <v>117</v>
      </c>
      <c r="I29" s="190" t="s">
        <v>117</v>
      </c>
      <c r="J29" s="190" t="s">
        <v>117</v>
      </c>
      <c r="K29" s="190" t="s">
        <v>117</v>
      </c>
      <c r="L29" s="190" t="s">
        <v>117</v>
      </c>
      <c r="M29" s="190" t="s">
        <v>117</v>
      </c>
      <c r="N29" s="190" t="s">
        <v>117</v>
      </c>
      <c r="O29" s="191" t="s">
        <v>496</v>
      </c>
      <c r="P29" s="67"/>
    </row>
    <row r="30" spans="1:16" ht="15.75" thickBot="1" x14ac:dyDescent="0.3">
      <c r="A30" s="108" t="s">
        <v>518</v>
      </c>
      <c r="B30" s="109" t="s">
        <v>565</v>
      </c>
      <c r="C30" s="109" t="s">
        <v>566</v>
      </c>
      <c r="D30" s="110">
        <v>44188</v>
      </c>
      <c r="E30" s="109" t="s">
        <v>607</v>
      </c>
      <c r="F30" s="195">
        <v>198.19</v>
      </c>
      <c r="G30" s="193">
        <v>43720</v>
      </c>
      <c r="H30" s="190" t="s">
        <v>117</v>
      </c>
      <c r="I30" s="190" t="s">
        <v>117</v>
      </c>
      <c r="J30" s="190" t="s">
        <v>117</v>
      </c>
      <c r="K30" s="190" t="s">
        <v>117</v>
      </c>
      <c r="L30" s="190" t="s">
        <v>117</v>
      </c>
      <c r="M30" s="190" t="s">
        <v>117</v>
      </c>
      <c r="N30" s="190" t="s">
        <v>117</v>
      </c>
      <c r="O30" s="191" t="s">
        <v>492</v>
      </c>
      <c r="P30" s="67"/>
    </row>
    <row r="31" spans="1:16" ht="15.75" thickBot="1" x14ac:dyDescent="0.3">
      <c r="A31" s="108" t="s">
        <v>519</v>
      </c>
      <c r="B31" s="109" t="s">
        <v>567</v>
      </c>
      <c r="C31" s="109" t="s">
        <v>568</v>
      </c>
      <c r="D31" s="110">
        <v>44652</v>
      </c>
      <c r="E31" s="109" t="s">
        <v>607</v>
      </c>
      <c r="F31" s="195">
        <v>200</v>
      </c>
      <c r="G31" s="193">
        <v>43787</v>
      </c>
      <c r="H31" s="192" t="s">
        <v>524</v>
      </c>
      <c r="I31" s="190" t="s">
        <v>117</v>
      </c>
      <c r="J31" s="190" t="s">
        <v>117</v>
      </c>
      <c r="K31" s="190" t="s">
        <v>117</v>
      </c>
      <c r="L31" s="190" t="s">
        <v>117</v>
      </c>
      <c r="M31" s="190" t="s">
        <v>117</v>
      </c>
      <c r="N31" s="190" t="s">
        <v>117</v>
      </c>
      <c r="O31" s="191" t="s">
        <v>496</v>
      </c>
      <c r="P31" s="67"/>
    </row>
    <row r="32" spans="1:16" ht="15.75" thickBot="1" x14ac:dyDescent="0.3">
      <c r="A32" s="108" t="s">
        <v>520</v>
      </c>
      <c r="B32" s="109" t="s">
        <v>569</v>
      </c>
      <c r="C32" s="109" t="s">
        <v>570</v>
      </c>
      <c r="D32" s="110">
        <v>44006</v>
      </c>
      <c r="E32" s="67" t="s">
        <v>606</v>
      </c>
      <c r="F32" s="195">
        <v>525</v>
      </c>
      <c r="G32" s="193">
        <v>43753</v>
      </c>
      <c r="H32" s="190" t="s">
        <v>117</v>
      </c>
      <c r="I32" s="190" t="s">
        <v>117</v>
      </c>
      <c r="J32" s="190" t="s">
        <v>117</v>
      </c>
      <c r="K32" s="190" t="s">
        <v>117</v>
      </c>
      <c r="L32" s="190" t="s">
        <v>117</v>
      </c>
      <c r="M32" s="190" t="s">
        <v>117</v>
      </c>
      <c r="N32" s="190" t="s">
        <v>117</v>
      </c>
      <c r="O32" s="191" t="s">
        <v>492</v>
      </c>
      <c r="P32" s="67"/>
    </row>
    <row r="33" spans="1:16" ht="15.75" thickBot="1" x14ac:dyDescent="0.3">
      <c r="A33" s="108" t="s">
        <v>521</v>
      </c>
      <c r="B33" s="134" t="s">
        <v>571</v>
      </c>
      <c r="C33" s="134" t="s">
        <v>572</v>
      </c>
      <c r="D33" s="135">
        <v>44184</v>
      </c>
      <c r="E33" s="67" t="s">
        <v>606</v>
      </c>
      <c r="F33" s="195">
        <v>373.2</v>
      </c>
      <c r="G33" s="197">
        <v>43769</v>
      </c>
      <c r="H33" s="190" t="s">
        <v>117</v>
      </c>
      <c r="I33" s="190" t="s">
        <v>117</v>
      </c>
      <c r="J33" s="190" t="s">
        <v>117</v>
      </c>
      <c r="K33" s="190" t="s">
        <v>117</v>
      </c>
      <c r="L33" s="190" t="s">
        <v>117</v>
      </c>
      <c r="M33" s="190" t="s">
        <v>117</v>
      </c>
      <c r="N33" s="190" t="s">
        <v>117</v>
      </c>
      <c r="O33" s="191" t="s">
        <v>496</v>
      </c>
      <c r="P33" s="67"/>
    </row>
    <row r="34" spans="1:16" ht="15.75" thickBot="1" x14ac:dyDescent="0.3">
      <c r="A34" s="108" t="s">
        <v>522</v>
      </c>
      <c r="B34" s="134" t="s">
        <v>573</v>
      </c>
      <c r="C34" s="134" t="s">
        <v>574</v>
      </c>
      <c r="D34" s="135">
        <v>44712</v>
      </c>
      <c r="E34" s="109" t="s">
        <v>607</v>
      </c>
      <c r="F34" s="195">
        <v>200</v>
      </c>
      <c r="G34" s="197">
        <v>43787</v>
      </c>
      <c r="H34" s="190" t="s">
        <v>117</v>
      </c>
      <c r="I34" s="190" t="s">
        <v>117</v>
      </c>
      <c r="J34" s="190" t="s">
        <v>117</v>
      </c>
      <c r="K34" s="190" t="s">
        <v>117</v>
      </c>
      <c r="L34" s="190" t="s">
        <v>117</v>
      </c>
      <c r="M34" s="190" t="s">
        <v>117</v>
      </c>
      <c r="N34" s="190" t="s">
        <v>117</v>
      </c>
      <c r="O34" s="191" t="s">
        <v>496</v>
      </c>
      <c r="P34" s="67"/>
    </row>
    <row r="35" spans="1:16" ht="15.75" thickBot="1" x14ac:dyDescent="0.3">
      <c r="A35" s="108" t="s">
        <v>523</v>
      </c>
      <c r="B35" s="134" t="s">
        <v>575</v>
      </c>
      <c r="C35" s="134" t="s">
        <v>538</v>
      </c>
      <c r="D35" s="135">
        <v>44439</v>
      </c>
      <c r="E35" s="67" t="s">
        <v>606</v>
      </c>
      <c r="F35" s="195">
        <v>239.8</v>
      </c>
      <c r="G35" s="197">
        <v>43793</v>
      </c>
      <c r="H35" s="192" t="s">
        <v>524</v>
      </c>
      <c r="I35" s="190" t="s">
        <v>117</v>
      </c>
      <c r="J35" s="190" t="s">
        <v>117</v>
      </c>
      <c r="K35" s="190" t="s">
        <v>117</v>
      </c>
      <c r="L35" s="190" t="s">
        <v>117</v>
      </c>
      <c r="M35" s="190" t="s">
        <v>117</v>
      </c>
      <c r="N35" s="190" t="s">
        <v>117</v>
      </c>
      <c r="O35" s="191" t="s">
        <v>496</v>
      </c>
      <c r="P35" s="67"/>
    </row>
    <row r="36" spans="1:16" ht="15.75" thickBot="1" x14ac:dyDescent="0.3">
      <c r="A36" s="108" t="s">
        <v>525</v>
      </c>
      <c r="B36" s="134" t="s">
        <v>576</v>
      </c>
      <c r="C36" s="134" t="s">
        <v>577</v>
      </c>
      <c r="D36" s="135">
        <v>44386</v>
      </c>
      <c r="E36" s="134" t="s">
        <v>531</v>
      </c>
      <c r="F36" s="195">
        <v>200</v>
      </c>
      <c r="G36" s="197">
        <v>43773</v>
      </c>
      <c r="H36" s="198" t="s">
        <v>117</v>
      </c>
      <c r="I36" s="198" t="s">
        <v>117</v>
      </c>
      <c r="J36" s="198" t="s">
        <v>117</v>
      </c>
      <c r="K36" s="198" t="s">
        <v>117</v>
      </c>
      <c r="L36" s="198" t="s">
        <v>117</v>
      </c>
      <c r="M36" s="198" t="s">
        <v>117</v>
      </c>
      <c r="N36" s="198" t="s">
        <v>117</v>
      </c>
      <c r="O36" s="191" t="s">
        <v>496</v>
      </c>
      <c r="P36" s="67"/>
    </row>
    <row r="37" spans="1:16" ht="15.75" thickBot="1" x14ac:dyDescent="0.3">
      <c r="A37" s="108" t="s">
        <v>526</v>
      </c>
      <c r="B37" s="134" t="s">
        <v>578</v>
      </c>
      <c r="C37" s="134" t="s">
        <v>579</v>
      </c>
      <c r="D37" s="135">
        <v>44196</v>
      </c>
      <c r="E37" s="109" t="s">
        <v>607</v>
      </c>
      <c r="F37" s="195">
        <v>420</v>
      </c>
      <c r="G37" s="197">
        <v>43867</v>
      </c>
      <c r="H37" s="198" t="s">
        <v>117</v>
      </c>
      <c r="I37" s="198" t="s">
        <v>117</v>
      </c>
      <c r="J37" s="198" t="s">
        <v>117</v>
      </c>
      <c r="K37" s="198" t="s">
        <v>117</v>
      </c>
      <c r="L37" s="198" t="s">
        <v>117</v>
      </c>
      <c r="M37" s="198" t="s">
        <v>117</v>
      </c>
      <c r="N37" s="198" t="s">
        <v>117</v>
      </c>
      <c r="O37" s="191" t="s">
        <v>496</v>
      </c>
      <c r="P37" s="67"/>
    </row>
    <row r="38" spans="1:16" ht="15.75" thickBot="1" x14ac:dyDescent="0.3">
      <c r="A38" s="108" t="s">
        <v>527</v>
      </c>
      <c r="B38" s="134" t="s">
        <v>580</v>
      </c>
      <c r="C38" s="134" t="s">
        <v>579</v>
      </c>
      <c r="D38" s="135">
        <v>44196</v>
      </c>
      <c r="E38" s="134" t="s">
        <v>531</v>
      </c>
      <c r="F38" s="195">
        <v>40.26</v>
      </c>
      <c r="G38" s="197">
        <v>43867</v>
      </c>
      <c r="H38" s="198" t="s">
        <v>117</v>
      </c>
      <c r="I38" s="198" t="s">
        <v>117</v>
      </c>
      <c r="J38" s="198" t="s">
        <v>117</v>
      </c>
      <c r="K38" s="198" t="s">
        <v>117</v>
      </c>
      <c r="L38" s="198" t="s">
        <v>117</v>
      </c>
      <c r="M38" s="198" t="s">
        <v>117</v>
      </c>
      <c r="N38" s="198" t="s">
        <v>117</v>
      </c>
      <c r="O38" s="191" t="s">
        <v>496</v>
      </c>
      <c r="P38" s="67"/>
    </row>
    <row r="39" spans="1:16" ht="15.75" thickBot="1" x14ac:dyDescent="0.3">
      <c r="A39" s="108" t="s">
        <v>528</v>
      </c>
      <c r="B39" s="134" t="s">
        <v>581</v>
      </c>
      <c r="C39" s="134" t="s">
        <v>582</v>
      </c>
      <c r="D39" s="135">
        <v>44348</v>
      </c>
      <c r="E39" s="134" t="s">
        <v>531</v>
      </c>
      <c r="F39" s="195">
        <v>201.96</v>
      </c>
      <c r="G39" s="197">
        <v>43843</v>
      </c>
      <c r="H39" s="190" t="s">
        <v>117</v>
      </c>
      <c r="I39" s="190" t="s">
        <v>117</v>
      </c>
      <c r="J39" s="190" t="s">
        <v>117</v>
      </c>
      <c r="K39" s="190" t="s">
        <v>117</v>
      </c>
      <c r="L39" s="190" t="s">
        <v>117</v>
      </c>
      <c r="M39" s="190" t="s">
        <v>117</v>
      </c>
      <c r="N39" s="190" t="s">
        <v>117</v>
      </c>
      <c r="O39" s="191" t="s">
        <v>496</v>
      </c>
      <c r="P39" s="67"/>
    </row>
    <row r="40" spans="1:16" ht="15.75" thickBot="1" x14ac:dyDescent="0.3">
      <c r="A40" s="108" t="s">
        <v>530</v>
      </c>
      <c r="B40" s="134" t="s">
        <v>583</v>
      </c>
      <c r="C40" s="134" t="s">
        <v>568</v>
      </c>
      <c r="D40" s="135">
        <v>44327</v>
      </c>
      <c r="E40" s="109" t="s">
        <v>607</v>
      </c>
      <c r="F40" s="195">
        <v>178</v>
      </c>
      <c r="G40" s="197">
        <v>43735</v>
      </c>
      <c r="H40" s="190" t="s">
        <v>117</v>
      </c>
      <c r="I40" s="190" t="s">
        <v>117</v>
      </c>
      <c r="J40" s="190" t="s">
        <v>117</v>
      </c>
      <c r="K40" s="190" t="s">
        <v>117</v>
      </c>
      <c r="L40" s="190" t="s">
        <v>117</v>
      </c>
      <c r="M40" s="190" t="s">
        <v>117</v>
      </c>
      <c r="N40" s="190" t="s">
        <v>117</v>
      </c>
      <c r="O40" s="191" t="s">
        <v>496</v>
      </c>
      <c r="P40" s="67"/>
    </row>
    <row r="41" spans="1:16" ht="15.75" thickBot="1" x14ac:dyDescent="0.3">
      <c r="A41" s="1" t="s">
        <v>591</v>
      </c>
      <c r="B41" s="134" t="s">
        <v>592</v>
      </c>
      <c r="C41" s="134" t="s">
        <v>579</v>
      </c>
      <c r="D41" s="135">
        <v>44378</v>
      </c>
      <c r="E41" s="109" t="s">
        <v>607</v>
      </c>
      <c r="F41" s="200">
        <v>256.41000000000003</v>
      </c>
      <c r="G41" s="197">
        <v>43978</v>
      </c>
      <c r="H41" s="190" t="s">
        <v>117</v>
      </c>
      <c r="I41" s="190" t="s">
        <v>117</v>
      </c>
      <c r="J41" s="190" t="s">
        <v>117</v>
      </c>
      <c r="K41" s="190" t="s">
        <v>117</v>
      </c>
      <c r="L41" s="190" t="s">
        <v>117</v>
      </c>
      <c r="M41" s="190" t="s">
        <v>117</v>
      </c>
      <c r="N41" s="190" t="s">
        <v>117</v>
      </c>
      <c r="O41" s="191" t="s">
        <v>496</v>
      </c>
      <c r="P41" s="67"/>
    </row>
    <row r="42" spans="1:16" x14ac:dyDescent="0.25">
      <c r="A42" s="1" t="s">
        <v>506</v>
      </c>
      <c r="B42" s="134" t="s">
        <v>598</v>
      </c>
      <c r="C42" s="134" t="s">
        <v>609</v>
      </c>
      <c r="D42" s="135">
        <v>44053</v>
      </c>
      <c r="E42" s="67" t="s">
        <v>606</v>
      </c>
      <c r="F42" s="202">
        <v>53</v>
      </c>
      <c r="G42" s="197">
        <v>43761</v>
      </c>
      <c r="H42" s="190" t="s">
        <v>117</v>
      </c>
      <c r="I42" s="190" t="s">
        <v>117</v>
      </c>
      <c r="J42" s="190" t="s">
        <v>117</v>
      </c>
      <c r="K42" s="190" t="s">
        <v>117</v>
      </c>
      <c r="L42" s="190" t="s">
        <v>117</v>
      </c>
      <c r="M42" s="190" t="s">
        <v>117</v>
      </c>
      <c r="N42" s="190" t="s">
        <v>117</v>
      </c>
      <c r="O42" s="191" t="s">
        <v>604</v>
      </c>
      <c r="P42" s="67"/>
    </row>
    <row r="43" spans="1:16" x14ac:dyDescent="0.25">
      <c r="A43" s="1" t="s">
        <v>507</v>
      </c>
      <c r="B43" s="134" t="s">
        <v>599</v>
      </c>
      <c r="C43" s="134" t="s">
        <v>561</v>
      </c>
      <c r="D43" s="135">
        <v>44053</v>
      </c>
      <c r="E43" s="134" t="s">
        <v>606</v>
      </c>
      <c r="F43" s="202">
        <v>132</v>
      </c>
      <c r="G43" s="197">
        <v>43766</v>
      </c>
      <c r="H43" s="190" t="s">
        <v>117</v>
      </c>
      <c r="I43" s="190" t="s">
        <v>117</v>
      </c>
      <c r="J43" s="190" t="s">
        <v>117</v>
      </c>
      <c r="K43" s="190" t="s">
        <v>117</v>
      </c>
      <c r="L43" s="190" t="s">
        <v>117</v>
      </c>
      <c r="M43" s="190" t="s">
        <v>117</v>
      </c>
      <c r="N43" s="190" t="s">
        <v>117</v>
      </c>
      <c r="O43" s="191" t="s">
        <v>604</v>
      </c>
      <c r="P43" s="67"/>
    </row>
    <row r="44" spans="1:16" x14ac:dyDescent="0.25">
      <c r="A44" s="1" t="s">
        <v>508</v>
      </c>
      <c r="B44" s="134" t="s">
        <v>600</v>
      </c>
      <c r="C44" s="134" t="s">
        <v>610</v>
      </c>
      <c r="D44" s="135">
        <v>44053</v>
      </c>
      <c r="E44" s="67" t="s">
        <v>606</v>
      </c>
      <c r="F44" s="202">
        <v>198</v>
      </c>
      <c r="G44" s="197">
        <v>43767</v>
      </c>
      <c r="H44" s="190" t="s">
        <v>117</v>
      </c>
      <c r="I44" s="190" t="s">
        <v>117</v>
      </c>
      <c r="J44" s="190" t="s">
        <v>117</v>
      </c>
      <c r="K44" s="190" t="s">
        <v>117</v>
      </c>
      <c r="L44" s="190" t="s">
        <v>117</v>
      </c>
      <c r="M44" s="190" t="s">
        <v>117</v>
      </c>
      <c r="N44" s="190" t="s">
        <v>117</v>
      </c>
      <c r="O44" s="191" t="s">
        <v>604</v>
      </c>
      <c r="P44" s="67"/>
    </row>
    <row r="45" spans="1:16" x14ac:dyDescent="0.25">
      <c r="A45" s="1" t="s">
        <v>509</v>
      </c>
      <c r="B45" s="134" t="s">
        <v>601</v>
      </c>
      <c r="C45" s="134" t="s">
        <v>611</v>
      </c>
      <c r="D45" s="135">
        <v>43997</v>
      </c>
      <c r="E45" s="134" t="s">
        <v>605</v>
      </c>
      <c r="F45" s="202">
        <v>530.9</v>
      </c>
      <c r="G45" s="197">
        <v>43770</v>
      </c>
      <c r="H45" s="190" t="s">
        <v>117</v>
      </c>
      <c r="I45" s="190" t="s">
        <v>117</v>
      </c>
      <c r="J45" s="190" t="s">
        <v>117</v>
      </c>
      <c r="K45" s="190" t="s">
        <v>117</v>
      </c>
      <c r="L45" s="190" t="s">
        <v>117</v>
      </c>
      <c r="M45" s="190" t="s">
        <v>117</v>
      </c>
      <c r="N45" s="190" t="s">
        <v>117</v>
      </c>
      <c r="O45" s="191" t="s">
        <v>604</v>
      </c>
      <c r="P45" s="67"/>
    </row>
    <row r="46" spans="1:16" x14ac:dyDescent="0.25">
      <c r="A46" s="1" t="s">
        <v>510</v>
      </c>
      <c r="B46" s="134" t="s">
        <v>602</v>
      </c>
      <c r="C46" s="134" t="s">
        <v>538</v>
      </c>
      <c r="D46" s="135">
        <v>44166</v>
      </c>
      <c r="E46" s="134" t="s">
        <v>605</v>
      </c>
      <c r="F46" s="202">
        <v>780.8</v>
      </c>
      <c r="G46" s="197">
        <v>43852</v>
      </c>
      <c r="H46" s="190" t="s">
        <v>117</v>
      </c>
      <c r="I46" s="190" t="s">
        <v>117</v>
      </c>
      <c r="J46" s="190" t="s">
        <v>117</v>
      </c>
      <c r="K46" s="190" t="s">
        <v>117</v>
      </c>
      <c r="L46" s="190" t="s">
        <v>117</v>
      </c>
      <c r="M46" s="190" t="s">
        <v>117</v>
      </c>
      <c r="N46" s="190" t="s">
        <v>117</v>
      </c>
      <c r="O46" s="191" t="s">
        <v>604</v>
      </c>
      <c r="P46" s="67"/>
    </row>
    <row r="47" spans="1:16" x14ac:dyDescent="0.25">
      <c r="A47" s="1" t="s">
        <v>511</v>
      </c>
      <c r="B47" s="134" t="s">
        <v>603</v>
      </c>
      <c r="C47" s="134" t="s">
        <v>538</v>
      </c>
      <c r="D47" s="135">
        <v>43943</v>
      </c>
      <c r="E47" s="134" t="s">
        <v>608</v>
      </c>
      <c r="F47" s="202">
        <v>1293.2</v>
      </c>
      <c r="G47" s="197">
        <v>43766</v>
      </c>
      <c r="H47" s="190" t="s">
        <v>117</v>
      </c>
      <c r="I47" s="190" t="s">
        <v>117</v>
      </c>
      <c r="J47" s="190" t="s">
        <v>117</v>
      </c>
      <c r="K47" s="190" t="s">
        <v>117</v>
      </c>
      <c r="L47" s="190" t="s">
        <v>117</v>
      </c>
      <c r="M47" s="190" t="s">
        <v>117</v>
      </c>
      <c r="N47" s="190" t="s">
        <v>117</v>
      </c>
      <c r="O47" s="191" t="s">
        <v>604</v>
      </c>
      <c r="P47" s="67"/>
    </row>
    <row r="48" spans="1:16" x14ac:dyDescent="0.25">
      <c r="A48" s="68"/>
      <c r="B48" s="68"/>
      <c r="C48" s="67"/>
      <c r="D48" s="69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</row>
    <row r="49" spans="1:12" x14ac:dyDescent="0.25">
      <c r="A49" s="88" t="s">
        <v>479</v>
      </c>
    </row>
    <row r="50" spans="1:12" x14ac:dyDescent="0.25">
      <c r="A50" s="89"/>
    </row>
    <row r="51" spans="1:12" x14ac:dyDescent="0.25">
      <c r="A51" s="63" t="s">
        <v>86</v>
      </c>
      <c r="B51" s="64" t="s">
        <v>87</v>
      </c>
      <c r="C51" s="64">
        <v>2021</v>
      </c>
      <c r="D51" s="64">
        <v>2022</v>
      </c>
      <c r="E51" s="64" t="s">
        <v>461</v>
      </c>
      <c r="F51" s="64">
        <v>2023</v>
      </c>
      <c r="G51" s="64">
        <v>2024</v>
      </c>
      <c r="H51" s="64">
        <v>2025</v>
      </c>
      <c r="I51" s="64">
        <v>2026</v>
      </c>
      <c r="J51" s="97" t="s">
        <v>72</v>
      </c>
      <c r="K51" s="79"/>
      <c r="L51" s="80"/>
    </row>
    <row r="52" spans="1:12" s="181" customFormat="1" x14ac:dyDescent="0.25">
      <c r="A52" s="90" t="s">
        <v>458</v>
      </c>
      <c r="B52" s="77">
        <v>650</v>
      </c>
      <c r="C52" s="77" t="s">
        <v>117</v>
      </c>
      <c r="D52" s="77" t="s">
        <v>117</v>
      </c>
      <c r="E52" s="77" t="s">
        <v>117</v>
      </c>
      <c r="F52" s="77" t="s">
        <v>117</v>
      </c>
      <c r="G52" s="77" t="s">
        <v>117</v>
      </c>
      <c r="H52" s="77" t="s">
        <v>117</v>
      </c>
      <c r="I52" s="77" t="s">
        <v>117</v>
      </c>
      <c r="J52" s="78" t="s">
        <v>460</v>
      </c>
      <c r="K52" s="180"/>
      <c r="L52" s="180"/>
    </row>
    <row r="53" spans="1:12" s="181" customFormat="1" x14ac:dyDescent="0.25">
      <c r="A53" s="90" t="s">
        <v>481</v>
      </c>
      <c r="B53" s="77">
        <v>315</v>
      </c>
      <c r="C53" s="77" t="s">
        <v>117</v>
      </c>
      <c r="D53" s="77" t="s">
        <v>117</v>
      </c>
      <c r="E53" s="77" t="s">
        <v>117</v>
      </c>
      <c r="F53" s="77" t="s">
        <v>117</v>
      </c>
      <c r="G53" s="77" t="s">
        <v>117</v>
      </c>
      <c r="H53" s="77" t="s">
        <v>117</v>
      </c>
      <c r="I53" s="77" t="s">
        <v>117</v>
      </c>
      <c r="J53" s="78" t="s">
        <v>459</v>
      </c>
      <c r="K53" s="180"/>
      <c r="L53" s="180"/>
    </row>
    <row r="54" spans="1:12" s="181" customFormat="1" x14ac:dyDescent="0.25">
      <c r="A54" s="90" t="s">
        <v>466</v>
      </c>
      <c r="B54" s="77">
        <v>470</v>
      </c>
      <c r="C54" s="77" t="s">
        <v>117</v>
      </c>
      <c r="D54" s="77" t="s">
        <v>117</v>
      </c>
      <c r="E54" s="77" t="s">
        <v>117</v>
      </c>
      <c r="F54" s="77" t="s">
        <v>117</v>
      </c>
      <c r="G54" s="77" t="s">
        <v>117</v>
      </c>
      <c r="H54" s="77" t="s">
        <v>117</v>
      </c>
      <c r="I54" s="77" t="s">
        <v>117</v>
      </c>
      <c r="J54" s="78" t="s">
        <v>467</v>
      </c>
      <c r="K54" s="180"/>
      <c r="L54" s="180"/>
    </row>
    <row r="55" spans="1:12" s="181" customFormat="1" ht="16.5" customHeight="1" x14ac:dyDescent="0.25">
      <c r="A55" s="90" t="s">
        <v>468</v>
      </c>
      <c r="B55" s="77">
        <v>80.3</v>
      </c>
      <c r="C55" s="77" t="s">
        <v>117</v>
      </c>
      <c r="D55" s="77" t="s">
        <v>117</v>
      </c>
      <c r="E55" s="77" t="s">
        <v>117</v>
      </c>
      <c r="F55" s="77" t="s">
        <v>117</v>
      </c>
      <c r="G55" s="77" t="s">
        <v>117</v>
      </c>
      <c r="H55" s="77" t="s">
        <v>117</v>
      </c>
      <c r="I55" s="77" t="s">
        <v>117</v>
      </c>
      <c r="J55" s="78" t="s">
        <v>469</v>
      </c>
      <c r="K55" s="180"/>
      <c r="L55" s="180"/>
    </row>
    <row r="56" spans="1:12" s="181" customFormat="1" x14ac:dyDescent="0.25">
      <c r="A56" s="90"/>
      <c r="B56" s="77"/>
      <c r="C56" s="77"/>
      <c r="D56" s="77"/>
      <c r="E56" s="77"/>
      <c r="F56" s="77"/>
      <c r="G56" s="77"/>
      <c r="H56" s="77"/>
      <c r="I56" s="77"/>
      <c r="J56" s="78"/>
      <c r="K56" s="180"/>
      <c r="L56" s="180"/>
    </row>
    <row r="58" spans="1:12" x14ac:dyDescent="0.25">
      <c r="A58" s="188" t="s">
        <v>480</v>
      </c>
    </row>
    <row r="59" spans="1:12" x14ac:dyDescent="0.25">
      <c r="A59" s="89"/>
    </row>
    <row r="60" spans="1:12" x14ac:dyDescent="0.25">
      <c r="A60" s="63" t="s">
        <v>86</v>
      </c>
      <c r="B60" s="64" t="s">
        <v>87</v>
      </c>
      <c r="C60" s="64">
        <v>2021</v>
      </c>
      <c r="D60" s="64">
        <v>2022</v>
      </c>
      <c r="E60" s="64" t="s">
        <v>461</v>
      </c>
      <c r="F60" s="64">
        <v>2023</v>
      </c>
      <c r="G60" s="64">
        <v>2024</v>
      </c>
      <c r="H60" s="64">
        <v>2025</v>
      </c>
      <c r="I60" s="64">
        <v>2026</v>
      </c>
      <c r="J60" s="97" t="s">
        <v>72</v>
      </c>
      <c r="K60" s="79"/>
      <c r="L60" s="80"/>
    </row>
    <row r="61" spans="1:12" x14ac:dyDescent="0.25">
      <c r="A61" s="1" t="s">
        <v>482</v>
      </c>
      <c r="B61" s="94">
        <v>415</v>
      </c>
      <c r="C61" s="94"/>
      <c r="D61" s="94" t="s">
        <v>117</v>
      </c>
      <c r="E61" s="94" t="s">
        <v>117</v>
      </c>
      <c r="F61" s="94" t="s">
        <v>117</v>
      </c>
      <c r="G61" s="94" t="s">
        <v>117</v>
      </c>
      <c r="H61" s="94" t="s">
        <v>117</v>
      </c>
      <c r="I61" s="94" t="s">
        <v>117</v>
      </c>
      <c r="J61" s="23" t="s">
        <v>483</v>
      </c>
    </row>
    <row r="63" spans="1:12" x14ac:dyDescent="0.25">
      <c r="A63" s="90"/>
      <c r="B63" s="77"/>
      <c r="C63" s="77"/>
      <c r="D63" s="77"/>
      <c r="E63" s="77"/>
      <c r="F63" s="77"/>
      <c r="G63" s="77"/>
      <c r="H63" s="77"/>
      <c r="I63" s="78"/>
    </row>
    <row r="64" spans="1:12" x14ac:dyDescent="0.25">
      <c r="A64" s="91" t="s">
        <v>88</v>
      </c>
      <c r="B64" s="27"/>
      <c r="D64" s="19"/>
      <c r="E64" s="19"/>
      <c r="F64" s="19"/>
      <c r="G64" s="19"/>
      <c r="H64" s="19"/>
    </row>
    <row r="65" spans="1:14" x14ac:dyDescent="0.25">
      <c r="A65" s="92"/>
      <c r="B65" s="27"/>
      <c r="D65" s="19"/>
      <c r="E65" s="19"/>
      <c r="F65" s="19"/>
      <c r="G65" s="19"/>
      <c r="H65" s="19"/>
    </row>
    <row r="66" spans="1:14" x14ac:dyDescent="0.25">
      <c r="A66" s="93" t="s">
        <v>86</v>
      </c>
      <c r="B66" s="64" t="s">
        <v>87</v>
      </c>
      <c r="C66" s="64">
        <v>2021</v>
      </c>
      <c r="D66" s="64">
        <v>2022</v>
      </c>
      <c r="E66" s="64" t="s">
        <v>461</v>
      </c>
      <c r="F66" s="64">
        <v>2023</v>
      </c>
      <c r="G66" s="64">
        <v>2024</v>
      </c>
      <c r="H66" s="64">
        <v>2025</v>
      </c>
      <c r="I66" s="64">
        <v>2026</v>
      </c>
      <c r="J66" s="76" t="s">
        <v>72</v>
      </c>
      <c r="K66" s="79"/>
      <c r="L66" s="79"/>
      <c r="M66" s="79"/>
      <c r="N66" s="80"/>
    </row>
    <row r="67" spans="1:14" s="144" customFormat="1" x14ac:dyDescent="0.25">
      <c r="A67" s="90" t="s">
        <v>192</v>
      </c>
      <c r="B67" s="77">
        <v>57</v>
      </c>
      <c r="C67" s="77" t="s">
        <v>117</v>
      </c>
      <c r="D67" s="77" t="s">
        <v>117</v>
      </c>
      <c r="E67" s="77" t="s">
        <v>117</v>
      </c>
      <c r="F67" s="77" t="s">
        <v>117</v>
      </c>
      <c r="G67" s="77" t="s">
        <v>117</v>
      </c>
      <c r="H67" s="77" t="s">
        <v>117</v>
      </c>
      <c r="I67" s="77" t="s">
        <v>117</v>
      </c>
      <c r="J67" s="78" t="s">
        <v>463</v>
      </c>
    </row>
    <row r="68" spans="1:14" s="144" customFormat="1" x14ac:dyDescent="0.25">
      <c r="A68" s="92" t="s">
        <v>193</v>
      </c>
      <c r="B68" s="27">
        <v>61</v>
      </c>
      <c r="C68" s="26" t="s">
        <v>117</v>
      </c>
      <c r="D68" s="26" t="s">
        <v>117</v>
      </c>
      <c r="E68" s="26" t="s">
        <v>117</v>
      </c>
      <c r="F68" s="26" t="s">
        <v>117</v>
      </c>
      <c r="G68" s="26" t="s">
        <v>117</v>
      </c>
      <c r="H68" s="26" t="s">
        <v>117</v>
      </c>
      <c r="I68" s="26" t="s">
        <v>117</v>
      </c>
      <c r="J68" s="78" t="s">
        <v>463</v>
      </c>
      <c r="L68" s="28"/>
    </row>
    <row r="69" spans="1:14" s="144" customFormat="1" x14ac:dyDescent="0.25">
      <c r="A69" s="182" t="s">
        <v>194</v>
      </c>
      <c r="B69" s="183">
        <v>420</v>
      </c>
      <c r="C69" s="26" t="s">
        <v>117</v>
      </c>
      <c r="D69" s="26" t="s">
        <v>117</v>
      </c>
      <c r="E69" s="26" t="s">
        <v>117</v>
      </c>
      <c r="F69" s="26" t="s">
        <v>117</v>
      </c>
      <c r="G69" s="26" t="s">
        <v>117</v>
      </c>
      <c r="H69" s="26" t="s">
        <v>117</v>
      </c>
      <c r="I69" s="26" t="s">
        <v>117</v>
      </c>
      <c r="J69" s="78" t="s">
        <v>462</v>
      </c>
    </row>
    <row r="70" spans="1:14" s="144" customFormat="1" x14ac:dyDescent="0.25">
      <c r="A70" s="182" t="s">
        <v>195</v>
      </c>
      <c r="B70" s="183">
        <v>420</v>
      </c>
      <c r="C70" s="26" t="s">
        <v>117</v>
      </c>
      <c r="D70" s="26" t="s">
        <v>117</v>
      </c>
      <c r="E70" s="26" t="s">
        <v>117</v>
      </c>
      <c r="F70" s="26" t="s">
        <v>117</v>
      </c>
      <c r="G70" s="26" t="s">
        <v>117</v>
      </c>
      <c r="H70" s="26" t="s">
        <v>117</v>
      </c>
      <c r="I70" s="26" t="s">
        <v>117</v>
      </c>
      <c r="J70" s="78" t="s">
        <v>462</v>
      </c>
    </row>
    <row r="71" spans="1:14" x14ac:dyDescent="0.25">
      <c r="A71" s="1" t="s">
        <v>465</v>
      </c>
      <c r="B71" s="94">
        <v>32</v>
      </c>
      <c r="C71" s="26" t="s">
        <v>117</v>
      </c>
      <c r="D71" s="26" t="s">
        <v>117</v>
      </c>
      <c r="E71" s="26" t="s">
        <v>117</v>
      </c>
      <c r="F71" s="26" t="s">
        <v>117</v>
      </c>
      <c r="G71" s="26" t="s">
        <v>117</v>
      </c>
      <c r="H71" s="26" t="s">
        <v>117</v>
      </c>
      <c r="I71" s="26" t="s">
        <v>117</v>
      </c>
      <c r="J71" t="s">
        <v>484</v>
      </c>
    </row>
    <row r="74" spans="1:14" x14ac:dyDescent="0.25">
      <c r="A74" s="184" t="s">
        <v>470</v>
      </c>
      <c r="B74" s="27"/>
      <c r="D74" s="19"/>
      <c r="E74" s="19"/>
      <c r="F74" s="19"/>
      <c r="G74" s="19"/>
      <c r="H74" s="19"/>
    </row>
    <row r="75" spans="1:14" x14ac:dyDescent="0.25">
      <c r="A75" s="92"/>
      <c r="B75" s="27"/>
      <c r="D75" s="19"/>
      <c r="E75" s="19"/>
      <c r="F75" s="19"/>
      <c r="G75" s="19"/>
      <c r="H75" s="19"/>
    </row>
    <row r="76" spans="1:14" x14ac:dyDescent="0.25">
      <c r="A76" s="93" t="s">
        <v>86</v>
      </c>
      <c r="B76" s="64" t="s">
        <v>87</v>
      </c>
      <c r="C76" s="64">
        <v>2021</v>
      </c>
      <c r="D76" s="64">
        <v>2022</v>
      </c>
      <c r="E76" s="64" t="s">
        <v>461</v>
      </c>
      <c r="F76" s="64">
        <v>2023</v>
      </c>
      <c r="G76" s="64">
        <v>2024</v>
      </c>
      <c r="H76" s="64">
        <v>2025</v>
      </c>
      <c r="I76" s="64">
        <v>2026</v>
      </c>
      <c r="J76" s="76" t="s">
        <v>72</v>
      </c>
      <c r="K76" s="79"/>
      <c r="L76" s="79"/>
      <c r="M76" s="79"/>
      <c r="N76" s="80"/>
    </row>
    <row r="77" spans="1:14" s="144" customFormat="1" ht="31.5" customHeight="1" x14ac:dyDescent="0.25">
      <c r="A77" s="90" t="s">
        <v>471</v>
      </c>
      <c r="B77" s="77">
        <v>145</v>
      </c>
      <c r="C77" s="77"/>
      <c r="D77" s="77"/>
      <c r="E77" s="77" t="s">
        <v>117</v>
      </c>
      <c r="F77" s="77"/>
      <c r="G77" s="77"/>
      <c r="H77" s="77"/>
      <c r="I77" s="77"/>
      <c r="J77" s="78" t="s">
        <v>474</v>
      </c>
    </row>
    <row r="78" spans="1:14" s="144" customFormat="1" ht="31.5" customHeight="1" x14ac:dyDescent="0.25">
      <c r="A78" s="92" t="s">
        <v>472</v>
      </c>
      <c r="B78" s="185">
        <v>145</v>
      </c>
      <c r="C78" s="26"/>
      <c r="D78" s="26"/>
      <c r="E78" s="187" t="s">
        <v>117</v>
      </c>
      <c r="F78" s="26"/>
      <c r="G78" s="26"/>
      <c r="H78" s="26"/>
      <c r="I78" s="26"/>
      <c r="J78" s="78" t="s">
        <v>475</v>
      </c>
      <c r="L78" s="28"/>
    </row>
    <row r="79" spans="1:14" s="144" customFormat="1" ht="31.5" customHeight="1" x14ac:dyDescent="0.25">
      <c r="A79" s="182" t="s">
        <v>473</v>
      </c>
      <c r="B79" s="186">
        <v>75</v>
      </c>
      <c r="C79" s="26"/>
      <c r="D79" s="26"/>
      <c r="E79" s="187" t="s">
        <v>117</v>
      </c>
      <c r="F79" s="26"/>
      <c r="G79" s="26"/>
      <c r="H79" s="26"/>
      <c r="I79" s="26"/>
      <c r="J79" s="78" t="s">
        <v>476</v>
      </c>
    </row>
    <row r="80" spans="1:14" s="144" customFormat="1" ht="30" x14ac:dyDescent="0.25">
      <c r="A80" s="182" t="s">
        <v>477</v>
      </c>
      <c r="B80" s="186">
        <v>105</v>
      </c>
      <c r="C80" s="26"/>
      <c r="D80" s="26"/>
      <c r="E80" s="187" t="s">
        <v>117</v>
      </c>
      <c r="F80" s="26"/>
      <c r="G80" s="26"/>
      <c r="H80" s="26"/>
      <c r="I80" s="26"/>
      <c r="J80" s="78" t="s">
        <v>478</v>
      </c>
    </row>
    <row r="83" spans="1:1" x14ac:dyDescent="0.25">
      <c r="A83" s="134" t="s">
        <v>464</v>
      </c>
    </row>
  </sheetData>
  <hyperlinks>
    <hyperlink ref="G1" location="Index!A1" display="Back"/>
  </hyperlinks>
  <pageMargins left="0.7" right="0.7" top="0.75" bottom="0.75" header="0.3" footer="0.3"/>
  <pageSetup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60"/>
  <sheetViews>
    <sheetView zoomScaleNormal="100" workbookViewId="0">
      <selection activeCell="B3" sqref="B3"/>
    </sheetView>
  </sheetViews>
  <sheetFormatPr defaultRowHeight="15" x14ac:dyDescent="0.25"/>
  <cols>
    <col min="1" max="1" width="23.140625" style="23" customWidth="1"/>
    <col min="2" max="2" width="25.85546875" style="23" bestFit="1" customWidth="1"/>
    <col min="3" max="3" width="19.140625" style="23" bestFit="1" customWidth="1"/>
    <col min="4" max="4" width="17.85546875" style="23" customWidth="1"/>
    <col min="5" max="5" width="18" style="23" customWidth="1"/>
    <col min="6" max="6" width="8.85546875" style="23" customWidth="1"/>
    <col min="7" max="8" width="9.140625" style="23"/>
    <col min="9" max="9" width="9.5703125" style="23" customWidth="1"/>
    <col min="10" max="16384" width="9.140625" style="23"/>
  </cols>
  <sheetData>
    <row r="1" spans="1:9" x14ac:dyDescent="0.25">
      <c r="A1" s="23" t="s">
        <v>21</v>
      </c>
      <c r="B1" s="86">
        <v>44026</v>
      </c>
      <c r="G1" s="2" t="s">
        <v>22</v>
      </c>
    </row>
    <row r="2" spans="1:9" x14ac:dyDescent="0.25">
      <c r="A2" s="23" t="s">
        <v>23</v>
      </c>
      <c r="B2" s="24" t="s">
        <v>58</v>
      </c>
    </row>
    <row r="4" spans="1:9" ht="18.75" x14ac:dyDescent="0.25">
      <c r="A4" s="234" t="s">
        <v>36</v>
      </c>
      <c r="B4" s="234"/>
      <c r="C4" s="234"/>
      <c r="D4" s="234"/>
      <c r="E4" s="234"/>
      <c r="F4" s="234"/>
      <c r="G4" s="234"/>
    </row>
    <row r="5" spans="1:9" x14ac:dyDescent="0.25">
      <c r="A5" s="236" t="s">
        <v>419</v>
      </c>
      <c r="B5" s="236"/>
      <c r="C5" s="236"/>
      <c r="D5" s="236"/>
      <c r="E5" s="236"/>
      <c r="F5" s="236"/>
      <c r="G5" s="236"/>
    </row>
    <row r="6" spans="1:9" x14ac:dyDescent="0.25">
      <c r="A6" s="236"/>
      <c r="B6" s="236"/>
      <c r="C6" s="236"/>
      <c r="D6" s="236"/>
      <c r="E6" s="236"/>
      <c r="F6" s="236"/>
      <c r="G6" s="236"/>
    </row>
    <row r="7" spans="1:9" x14ac:dyDescent="0.25">
      <c r="A7" s="82"/>
      <c r="B7" s="82"/>
      <c r="C7" s="82"/>
      <c r="D7" s="82"/>
      <c r="E7" s="82"/>
      <c r="F7" s="82"/>
      <c r="G7" s="82"/>
    </row>
    <row r="8" spans="1:9" x14ac:dyDescent="0.25">
      <c r="A8" s="96" t="s">
        <v>37</v>
      </c>
      <c r="B8" s="106">
        <v>0.76</v>
      </c>
      <c r="D8" s="9"/>
      <c r="E8" s="9"/>
      <c r="F8" s="9"/>
    </row>
    <row r="9" spans="1:9" ht="15" customHeight="1" x14ac:dyDescent="0.25">
      <c r="A9" s="235" t="s">
        <v>170</v>
      </c>
      <c r="B9" s="235"/>
      <c r="C9" s="235"/>
      <c r="D9" s="235"/>
      <c r="E9" s="235"/>
      <c r="F9" s="235"/>
      <c r="G9" s="235"/>
      <c r="H9" s="10"/>
      <c r="I9" s="10"/>
    </row>
    <row r="10" spans="1:9" x14ac:dyDescent="0.25">
      <c r="A10" s="235"/>
      <c r="B10" s="235"/>
      <c r="C10" s="235"/>
      <c r="D10" s="235"/>
      <c r="E10" s="235"/>
      <c r="F10" s="235"/>
      <c r="G10" s="235"/>
      <c r="H10" s="10"/>
      <c r="I10" s="10"/>
    </row>
    <row r="11" spans="1:9" x14ac:dyDescent="0.25">
      <c r="A11" s="81"/>
      <c r="B11" s="81"/>
      <c r="C11" s="81"/>
    </row>
    <row r="12" spans="1:9" ht="18.75" x14ac:dyDescent="0.25">
      <c r="A12" s="234" t="s">
        <v>38</v>
      </c>
      <c r="B12" s="234"/>
      <c r="C12" s="234"/>
      <c r="D12" s="234"/>
      <c r="E12" s="234"/>
      <c r="F12" s="234"/>
      <c r="G12" s="234"/>
    </row>
    <row r="13" spans="1:9" x14ac:dyDescent="0.25">
      <c r="A13" s="236" t="s">
        <v>450</v>
      </c>
      <c r="B13" s="236"/>
      <c r="C13" s="236"/>
      <c r="D13" s="236"/>
      <c r="E13" s="236"/>
      <c r="F13" s="236"/>
      <c r="G13" s="236"/>
      <c r="I13" s="144"/>
    </row>
    <row r="14" spans="1:9" x14ac:dyDescent="0.25">
      <c r="A14" s="236"/>
      <c r="B14" s="236"/>
      <c r="C14" s="236"/>
      <c r="D14" s="236"/>
      <c r="E14" s="236"/>
      <c r="F14" s="236"/>
      <c r="G14" s="236"/>
    </row>
    <row r="16" spans="1:9" ht="15.75" thickBot="1" x14ac:dyDescent="0.3">
      <c r="A16" s="162" t="s">
        <v>41</v>
      </c>
    </row>
    <row r="17" spans="1:7" ht="15.75" thickBot="1" x14ac:dyDescent="0.3">
      <c r="A17" s="239" t="s">
        <v>39</v>
      </c>
      <c r="B17" s="240"/>
      <c r="C17" s="241"/>
    </row>
    <row r="18" spans="1:7" ht="15" customHeight="1" x14ac:dyDescent="0.25">
      <c r="A18" s="156" t="s">
        <v>420</v>
      </c>
      <c r="B18" s="157" t="s">
        <v>40</v>
      </c>
      <c r="C18" s="158" t="s">
        <v>421</v>
      </c>
      <c r="D18" s="81"/>
      <c r="E18" s="81"/>
      <c r="F18" s="81"/>
      <c r="G18" s="81"/>
    </row>
    <row r="19" spans="1:7" ht="15.75" thickBot="1" x14ac:dyDescent="0.3">
      <c r="A19" s="159">
        <v>0.29277597822449625</v>
      </c>
      <c r="B19" s="160">
        <v>0.63294808409448589</v>
      </c>
      <c r="C19" s="161">
        <v>0.15765869631908236</v>
      </c>
      <c r="D19" s="168"/>
      <c r="E19" s="81"/>
      <c r="F19" s="81"/>
      <c r="G19" s="81"/>
    </row>
    <row r="20" spans="1:7" x14ac:dyDescent="0.25">
      <c r="A20" s="237" t="s">
        <v>171</v>
      </c>
      <c r="B20" s="237"/>
      <c r="C20" s="237"/>
      <c r="D20" s="237"/>
      <c r="E20" s="237"/>
      <c r="F20" s="237"/>
      <c r="G20" s="237"/>
    </row>
    <row r="21" spans="1:7" x14ac:dyDescent="0.25">
      <c r="A21" s="237"/>
      <c r="B21" s="237"/>
      <c r="C21" s="237"/>
      <c r="D21" s="237"/>
      <c r="E21" s="237"/>
      <c r="F21" s="237"/>
      <c r="G21" s="237"/>
    </row>
    <row r="22" spans="1:7" x14ac:dyDescent="0.25">
      <c r="A22" s="10"/>
      <c r="B22" s="10"/>
      <c r="C22" s="10"/>
      <c r="F22" s="144"/>
    </row>
    <row r="23" spans="1:7" ht="15.75" thickBot="1" x14ac:dyDescent="0.3">
      <c r="A23" s="124" t="s">
        <v>42</v>
      </c>
      <c r="D23" s="144"/>
      <c r="F23" s="144"/>
    </row>
    <row r="24" spans="1:7" x14ac:dyDescent="0.25">
      <c r="A24" s="165" t="s">
        <v>420</v>
      </c>
      <c r="B24" s="166" t="s">
        <v>40</v>
      </c>
      <c r="C24" s="167" t="s">
        <v>421</v>
      </c>
      <c r="D24" s="169"/>
      <c r="E24" s="170"/>
    </row>
    <row r="25" spans="1:7" ht="15.75" thickBot="1" x14ac:dyDescent="0.3">
      <c r="A25" s="159">
        <v>0.12529999999999999</v>
      </c>
      <c r="B25" s="160">
        <v>0.40100000000000002</v>
      </c>
      <c r="C25" s="161">
        <v>7.9200000000000007E-2</v>
      </c>
      <c r="D25" s="169"/>
      <c r="E25" s="170"/>
    </row>
    <row r="27" spans="1:7" ht="18.75" x14ac:dyDescent="0.25">
      <c r="A27" s="234" t="s">
        <v>43</v>
      </c>
      <c r="B27" s="234"/>
      <c r="C27" s="234"/>
      <c r="D27" s="234"/>
      <c r="E27" s="234"/>
      <c r="F27" s="234"/>
      <c r="G27" s="234"/>
    </row>
    <row r="28" spans="1:7" ht="15" customHeight="1" x14ac:dyDescent="0.25">
      <c r="A28" s="238" t="s">
        <v>172</v>
      </c>
      <c r="B28" s="238"/>
      <c r="C28" s="238"/>
      <c r="D28" s="238"/>
      <c r="E28" s="238"/>
      <c r="F28" s="238"/>
      <c r="G28" s="238"/>
    </row>
    <row r="29" spans="1:7" x14ac:dyDescent="0.25">
      <c r="A29" s="238"/>
      <c r="B29" s="238"/>
      <c r="C29" s="238"/>
      <c r="D29" s="238"/>
      <c r="E29" s="238"/>
      <c r="F29" s="238"/>
      <c r="G29" s="238"/>
    </row>
    <row r="30" spans="1:7" x14ac:dyDescent="0.25">
      <c r="A30" s="85" t="s">
        <v>166</v>
      </c>
      <c r="B30" s="84">
        <v>28.797435897435896</v>
      </c>
    </row>
    <row r="31" spans="1:7" x14ac:dyDescent="0.25">
      <c r="A31" s="85" t="s">
        <v>165</v>
      </c>
      <c r="B31" s="84">
        <v>28.839155982905986</v>
      </c>
    </row>
    <row r="32" spans="1:7" x14ac:dyDescent="0.25">
      <c r="A32" s="85" t="s">
        <v>164</v>
      </c>
      <c r="B32" s="84">
        <v>8.0966666539510079</v>
      </c>
    </row>
    <row r="33" spans="1:2" x14ac:dyDescent="0.25">
      <c r="A33" s="85" t="s">
        <v>163</v>
      </c>
      <c r="B33" s="84">
        <v>8.4266665776570644</v>
      </c>
    </row>
    <row r="34" spans="1:2" x14ac:dyDescent="0.25">
      <c r="A34" s="85" t="s">
        <v>162</v>
      </c>
      <c r="B34" s="84">
        <v>17.403332392374658</v>
      </c>
    </row>
    <row r="35" spans="1:2" x14ac:dyDescent="0.25">
      <c r="A35" s="85" t="s">
        <v>161</v>
      </c>
      <c r="B35" s="84">
        <v>17.249999364217128</v>
      </c>
    </row>
    <row r="36" spans="1:2" x14ac:dyDescent="0.25">
      <c r="A36" s="85" t="s">
        <v>160</v>
      </c>
      <c r="B36" s="84">
        <v>17.889999389648416</v>
      </c>
    </row>
    <row r="37" spans="1:2" x14ac:dyDescent="0.25">
      <c r="A37" s="85" t="s">
        <v>159</v>
      </c>
      <c r="B37" s="84">
        <v>0</v>
      </c>
    </row>
    <row r="38" spans="1:2" x14ac:dyDescent="0.25">
      <c r="A38" s="85" t="s">
        <v>158</v>
      </c>
      <c r="B38" s="84">
        <v>0</v>
      </c>
    </row>
    <row r="39" spans="1:2" x14ac:dyDescent="0.25">
      <c r="A39" s="85" t="s">
        <v>157</v>
      </c>
      <c r="B39" s="84">
        <v>14.666666666666666</v>
      </c>
    </row>
    <row r="40" spans="1:2" x14ac:dyDescent="0.25">
      <c r="A40" s="85" t="s">
        <v>156</v>
      </c>
      <c r="B40" s="84">
        <v>44</v>
      </c>
    </row>
    <row r="41" spans="1:2" x14ac:dyDescent="0.25">
      <c r="A41" s="85" t="s">
        <v>155</v>
      </c>
      <c r="B41" s="84">
        <v>0</v>
      </c>
    </row>
    <row r="42" spans="1:2" x14ac:dyDescent="0.25">
      <c r="A42" s="85" t="s">
        <v>154</v>
      </c>
      <c r="B42" s="84">
        <v>0</v>
      </c>
    </row>
    <row r="43" spans="1:2" x14ac:dyDescent="0.25">
      <c r="A43" s="85" t="s">
        <v>153</v>
      </c>
      <c r="B43" s="84">
        <v>0</v>
      </c>
    </row>
    <row r="44" spans="1:2" x14ac:dyDescent="0.25">
      <c r="A44" s="85" t="s">
        <v>152</v>
      </c>
      <c r="B44" s="84">
        <v>6.7062500000000007</v>
      </c>
    </row>
    <row r="45" spans="1:2" x14ac:dyDescent="0.25">
      <c r="A45" s="85" t="s">
        <v>151</v>
      </c>
      <c r="B45" s="84">
        <v>6.6486111111111112</v>
      </c>
    </row>
    <row r="46" spans="1:2" x14ac:dyDescent="0.25">
      <c r="A46" s="85" t="s">
        <v>150</v>
      </c>
      <c r="B46" s="84">
        <v>6.65</v>
      </c>
    </row>
    <row r="47" spans="1:2" x14ac:dyDescent="0.25">
      <c r="A47" s="85" t="s">
        <v>149</v>
      </c>
      <c r="B47" s="84">
        <v>13.309999783833829</v>
      </c>
    </row>
    <row r="48" spans="1:2" x14ac:dyDescent="0.25">
      <c r="A48" s="85" t="s">
        <v>148</v>
      </c>
      <c r="B48" s="84">
        <v>19.578832403818772</v>
      </c>
    </row>
    <row r="49" spans="1:8" x14ac:dyDescent="0.25">
      <c r="A49" s="85" t="s">
        <v>147</v>
      </c>
      <c r="B49" s="84">
        <v>19.170999463399252</v>
      </c>
    </row>
    <row r="50" spans="1:8" x14ac:dyDescent="0.25">
      <c r="A50" s="85" t="s">
        <v>146</v>
      </c>
      <c r="B50" s="84">
        <v>34.766665140787744</v>
      </c>
    </row>
    <row r="51" spans="1:8" x14ac:dyDescent="0.25">
      <c r="A51" s="85" t="s">
        <v>145</v>
      </c>
      <c r="B51" s="84">
        <v>35.796665191650384</v>
      </c>
    </row>
    <row r="52" spans="1:8" x14ac:dyDescent="0.25">
      <c r="A52" s="85" t="s">
        <v>144</v>
      </c>
      <c r="B52" s="84">
        <v>32.699999491373681</v>
      </c>
    </row>
    <row r="53" spans="1:8" x14ac:dyDescent="0.25">
      <c r="A53" s="85" t="s">
        <v>143</v>
      </c>
      <c r="B53" s="84">
        <v>28.586666107177738</v>
      </c>
    </row>
    <row r="54" spans="1:8" x14ac:dyDescent="0.25">
      <c r="A54" s="85" t="s">
        <v>142</v>
      </c>
      <c r="B54" s="84">
        <v>29.119999567667644</v>
      </c>
    </row>
    <row r="55" spans="1:8" x14ac:dyDescent="0.25">
      <c r="A55" s="85" t="s">
        <v>141</v>
      </c>
      <c r="B55" s="84">
        <v>19.568333117167146</v>
      </c>
    </row>
    <row r="56" spans="1:8" x14ac:dyDescent="0.25">
      <c r="A56" s="85" t="s">
        <v>140</v>
      </c>
      <c r="B56" s="84">
        <v>19.568333117167146</v>
      </c>
    </row>
    <row r="58" spans="1:8" ht="18.75" x14ac:dyDescent="0.25">
      <c r="A58" s="234" t="s">
        <v>66</v>
      </c>
      <c r="B58" s="234"/>
      <c r="C58" s="234"/>
      <c r="D58" s="234"/>
      <c r="E58" s="234"/>
      <c r="F58" s="234"/>
      <c r="G58" s="234"/>
      <c r="H58" s="144"/>
    </row>
    <row r="59" spans="1:8" x14ac:dyDescent="0.25">
      <c r="A59" s="11" t="s">
        <v>67</v>
      </c>
      <c r="B59" s="11" t="s">
        <v>422</v>
      </c>
      <c r="C59" s="11" t="s">
        <v>423</v>
      </c>
    </row>
    <row r="60" spans="1:8" x14ac:dyDescent="0.25">
      <c r="A60" s="107">
        <v>0.25109462793689125</v>
      </c>
      <c r="B60" s="107">
        <v>0.45539887709890131</v>
      </c>
      <c r="C60" s="107">
        <v>0.43351658433643553</v>
      </c>
    </row>
  </sheetData>
  <mergeCells count="10">
    <mergeCell ref="A58:G58"/>
    <mergeCell ref="A27:G27"/>
    <mergeCell ref="A9:G10"/>
    <mergeCell ref="A5:G6"/>
    <mergeCell ref="A4:G4"/>
    <mergeCell ref="A12:G12"/>
    <mergeCell ref="A13:G14"/>
    <mergeCell ref="A20:G21"/>
    <mergeCell ref="A28:G29"/>
    <mergeCell ref="A17:C17"/>
  </mergeCells>
  <hyperlinks>
    <hyperlink ref="G1" location="Index!A1" display="Back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Index</vt:lpstr>
      <vt:lpstr>Start Cases</vt:lpstr>
      <vt:lpstr>Temp. for Dynamic Ratings</vt:lpstr>
      <vt:lpstr>RPG Projects Backed out</vt:lpstr>
      <vt:lpstr>Recently approved RPG project</vt:lpstr>
      <vt:lpstr>Model updates &amp; corrections</vt:lpstr>
      <vt:lpstr>Transmission &amp; Gen Outages</vt:lpstr>
      <vt:lpstr>Gen add, ret. and mothball</vt:lpstr>
      <vt:lpstr>Renewable Generation Dispatch</vt:lpstr>
      <vt:lpstr>Switchable Generation</vt:lpstr>
      <vt:lpstr>DC Tie modeling &amp; dispatch</vt:lpstr>
      <vt:lpstr>Reserve Requirement</vt:lpstr>
      <vt:lpstr>Fuel Price Assumptions</vt:lpstr>
      <vt:lpstr>Reliability Case-Load Forecast</vt:lpstr>
      <vt:lpstr>Sensitivity Analysis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Borkar, Sandeep</dc:creator>
  <cp:lastModifiedBy>Yan, Ping</cp:lastModifiedBy>
  <dcterms:created xsi:type="dcterms:W3CDTF">2016-10-04T14:07:58Z</dcterms:created>
  <dcterms:modified xsi:type="dcterms:W3CDTF">2020-12-15T15:59:31Z</dcterms:modified>
</cp:coreProperties>
</file>