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23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<sst xmlns="http://schemas.openxmlformats.org/spreadsheetml/2006/main" count="137" uniqueCount="96">
  <si>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</si>
  <si>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</si>
  <si>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</si>
  <si>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</si>
  <si>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</si>
  <si>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</si>
  <si>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</si>
  <si>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</si>
  <si>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</si>
  <si>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</si>
  <si>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</si>
  <si>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</si>
  <si>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</si>
  <si>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</si>
  <si>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</si>
  <si>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</si>
  <si>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</si>
  <si>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</si>
  <si>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</si>
  <si>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</si>
  <si>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</si>
  <si>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</si>
  <si>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</si>
  <si>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</si>
  <si>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</si>
  <si>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</si>
  <si>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</si>
  <si>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</si>
  <si>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</si>
  <si>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</si>
  <si>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</si>
  <si>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</si>
  <si>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</si>
  <si>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</si>
  <si>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</si>
  <si>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</si>
  <si>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</si>
  <si>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South Texas Electric Cooperative</t>
  </si>
  <si>
    <t>AEP Service Corporation</t>
  </si>
  <si>
    <t>Tenaska Power Services</t>
  </si>
  <si>
    <t>Morgan Stanley</t>
  </si>
  <si>
    <t>Clayton Greer</t>
  </si>
  <si>
    <t>Garland Power and Light</t>
  </si>
  <si>
    <t>Bryan Texas Utilities</t>
  </si>
  <si>
    <t>City of Eastland</t>
  </si>
  <si>
    <t>Jeremy Carpenter</t>
  </si>
  <si>
    <t>LCRA</t>
  </si>
  <si>
    <t>Brazos Electric Cooperative</t>
  </si>
  <si>
    <t>Reliant Energy Retail Services</t>
  </si>
  <si>
    <t>Blake Gross</t>
  </si>
  <si>
    <t>Ken Lindberg</t>
  </si>
  <si>
    <t>OPUC</t>
  </si>
  <si>
    <t>Golden Spread Electric Cooperative</t>
  </si>
  <si>
    <t>Shell Energy</t>
  </si>
  <si>
    <t>Erika Bierschbach</t>
  </si>
  <si>
    <t>Nucor</t>
  </si>
  <si>
    <t>Jamie Mauldin</t>
  </si>
  <si>
    <t>Mike Evans</t>
  </si>
  <si>
    <t>Resmi Surendran</t>
  </si>
  <si>
    <t>Bill Barnes</t>
  </si>
  <si>
    <t>CenterPoint Energy</t>
  </si>
  <si>
    <t>Anthony Johnson</t>
  </si>
  <si>
    <t xml:space="preserve">Oncor </t>
  </si>
  <si>
    <t>Ivan Velasquez</t>
  </si>
  <si>
    <t xml:space="preserve">Mark Smith </t>
  </si>
  <si>
    <t xml:space="preserve">Clif Lange </t>
  </si>
  <si>
    <t xml:space="preserve">Joe Dan Wilson </t>
  </si>
  <si>
    <t>Shawnee Claiborn-Pinto</t>
  </si>
  <si>
    <t>Chariot Energy</t>
  </si>
  <si>
    <t>Grace McNamara</t>
  </si>
  <si>
    <t>TNMP</t>
  </si>
  <si>
    <t>Bobby Roberts</t>
  </si>
  <si>
    <t>Fanar Sefa</t>
  </si>
  <si>
    <t>Luminant Generation</t>
  </si>
  <si>
    <t>Ian Haley</t>
  </si>
  <si>
    <t>Blue Cube</t>
  </si>
  <si>
    <t>Exelon</t>
  </si>
  <si>
    <t>Lori Simpson</t>
  </si>
  <si>
    <t>Jupiter Power</t>
  </si>
  <si>
    <t>Marty Downey</t>
  </si>
  <si>
    <t>Invenergy</t>
  </si>
  <si>
    <t xml:space="preserve">Tom Burke </t>
  </si>
  <si>
    <t>DC Energy</t>
  </si>
  <si>
    <t>Seth Cochran</t>
  </si>
  <si>
    <t>Demand Control 2</t>
  </si>
  <si>
    <t>Anoush Farhangi</t>
  </si>
  <si>
    <t>David Detelich</t>
  </si>
  <si>
    <t>Calpine Energy Solutions</t>
  </si>
  <si>
    <t>Clint Sandidge</t>
  </si>
  <si>
    <t xml:space="preserve">John Dumas  </t>
  </si>
  <si>
    <t>Date:  May 5, 2021</t>
  </si>
  <si>
    <t>Russell Franklin (Ken Lindberg)</t>
  </si>
  <si>
    <t>Prepared by: Brittney Albracht</t>
  </si>
  <si>
    <t>Need &gt;50% to Pass</t>
  </si>
  <si>
    <t>Motion Carries</t>
  </si>
  <si>
    <t>WMS Motion:  to endorse NPRR1063 as amended by the 4/21/21 DC Energy comments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</si>
</sst>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36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95</v>
      </c>
      <c r="C3" s="69"/>
      <c r="D3" s="69"/>
      <c r="E3" s="6"/>
      <c r="F3" s="58" t="s">
        <v>23</v>
      </c>
      <c r="G3" s="64" t="s">
        <v>94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24</v>
      </c>
      <c r="G4" s="66"/>
      <c r="H4" s="67"/>
      <c r="I4" s="2" t="s">
        <v>33</v>
      </c>
    </row>
    <row r="5" spans="1:9" ht="23.25" customHeight="1">
      <c r="A5" s="12"/>
      <c r="B5" s="6" t="s">
        <v>90</v>
      </c>
      <c r="C5" s="15"/>
      <c r="D5" s="7"/>
      <c r="E5" s="6"/>
      <c r="F5" s="60" t="s">
        <v>21</v>
      </c>
      <c r="G5" s="55">
        <f>IF((G61+H61)=0,"",G61)</f>
        <v>7.5</v>
      </c>
      <c r="H5" s="55">
        <f>IF((G61+H61)=0,"",H61)</f>
        <v>0</v>
      </c>
      <c r="I5" s="56">
        <f>I61</f>
        <v>0</v>
      </c>
    </row>
    <row r="6" spans="2:9" ht="22.5" customHeight="1">
      <c r="B6" s="6" t="s">
        <v>92</v>
      </c>
      <c r="C6" s="14"/>
      <c r="D6" s="15"/>
      <c r="E6" s="16"/>
      <c r="F6" s="59" t="s">
        <v>93</v>
      </c>
      <c r="G6" s="57">
        <f>G62</f>
        <v>1</v>
      </c>
      <c r="H6" s="57">
        <f>H62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51</v>
      </c>
      <c r="C11" s="27"/>
      <c r="D11" s="28" t="s">
        <v>18</v>
      </c>
      <c r="E11" s="48" t="s">
        <v>67</v>
      </c>
      <c r="F11" s="23" t="s">
        <v>15</v>
      </c>
      <c r="G11" s="53">
        <v>0.5</v>
      </c>
      <c r="H11" s="41"/>
      <c r="I11" s="20"/>
    </row>
    <row r="12" spans="2:9" ht="11.25">
      <c r="B12" s="26" t="s">
        <v>44</v>
      </c>
      <c r="C12" s="27"/>
      <c r="D12" s="28" t="s">
        <v>19</v>
      </c>
      <c r="E12" s="48" t="s">
        <v>56</v>
      </c>
      <c r="F12" s="23" t="s">
        <v>15</v>
      </c>
      <c r="G12" s="53">
        <v>0.5</v>
      </c>
      <c r="H12" s="41"/>
      <c r="I12" s="20"/>
    </row>
    <row r="13" spans="2:9" ht="11.25">
      <c r="B13" s="26" t="s">
        <v>55</v>
      </c>
      <c r="C13" s="27"/>
      <c r="D13" s="28" t="s">
        <v>20</v>
      </c>
      <c r="E13" s="48" t="s">
        <v>64</v>
      </c>
      <c r="F13" s="23" t="s">
        <v>15</v>
      </c>
      <c r="G13" s="53">
        <v>0.25</v>
      </c>
      <c r="H13" s="41"/>
      <c r="I13" s="20"/>
    </row>
    <row r="14" spans="2:9" ht="11.25">
      <c r="B14" s="26" t="s">
        <v>75</v>
      </c>
      <c r="C14" s="27"/>
      <c r="D14" s="28" t="s">
        <v>20</v>
      </c>
      <c r="E14" s="48" t="s">
        <v>72</v>
      </c>
      <c r="F14" s="23" t="s">
        <v>15</v>
      </c>
      <c r="G14" s="53">
        <v>0.25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46</v>
      </c>
      <c r="C18" s="22"/>
      <c r="D18" s="22"/>
      <c r="E18" s="63" t="s">
        <v>89</v>
      </c>
      <c r="F18" s="23" t="s">
        <v>15</v>
      </c>
      <c r="G18" s="54">
        <v>0.3333333333333333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57</v>
      </c>
      <c r="F19" s="23"/>
      <c r="G19" s="54"/>
      <c r="H19" s="54"/>
      <c r="I19" s="20"/>
    </row>
    <row r="20" spans="2:9" s="21" customFormat="1" ht="11.25">
      <c r="B20" s="22" t="s">
        <v>37</v>
      </c>
      <c r="C20" s="22"/>
      <c r="D20" s="22"/>
      <c r="E20" s="63" t="s">
        <v>65</v>
      </c>
      <c r="F20" s="23" t="s">
        <v>15</v>
      </c>
      <c r="G20" s="54">
        <v>0.3333333333333333</v>
      </c>
      <c r="H20" s="54"/>
      <c r="I20" s="20"/>
    </row>
    <row r="21" spans="2:9" s="21" customFormat="1" ht="11.25">
      <c r="B21" s="22" t="s">
        <v>52</v>
      </c>
      <c r="C21" s="22"/>
      <c r="D21" s="22"/>
      <c r="E21" s="63" t="s">
        <v>66</v>
      </c>
      <c r="F21" s="23" t="s">
        <v>15</v>
      </c>
      <c r="G21" s="54">
        <v>0.3333333333333333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3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73</v>
      </c>
      <c r="C25" s="26"/>
      <c r="D25" s="26"/>
      <c r="E25" s="48" t="s">
        <v>74</v>
      </c>
      <c r="F25" s="23" t="s">
        <v>15</v>
      </c>
      <c r="G25" s="53">
        <v>0.3333333333333333</v>
      </c>
      <c r="H25" s="53"/>
      <c r="I25" s="20"/>
    </row>
    <row r="26" spans="2:9" ht="11.25">
      <c r="B26" s="26" t="s">
        <v>76</v>
      </c>
      <c r="C26" s="26"/>
      <c r="D26" s="26"/>
      <c r="E26" s="48" t="s">
        <v>77</v>
      </c>
      <c r="F26" s="23" t="s">
        <v>15</v>
      </c>
      <c r="G26" s="53">
        <v>0.3333333333333333</v>
      </c>
      <c r="H26" s="53"/>
      <c r="I26" s="20"/>
    </row>
    <row r="27" spans="2:9" ht="11.25">
      <c r="B27" s="26" t="s">
        <v>78</v>
      </c>
      <c r="C27" s="26"/>
      <c r="D27" s="26"/>
      <c r="E27" s="48" t="s">
        <v>79</v>
      </c>
      <c r="F27" s="23" t="s">
        <v>15</v>
      </c>
      <c r="G27" s="53">
        <v>0.3333333333333333</v>
      </c>
      <c r="H27" s="53"/>
      <c r="I27" s="20"/>
    </row>
    <row r="28" spans="2:9" ht="11.25">
      <c r="B28" s="26" t="s">
        <v>80</v>
      </c>
      <c r="C28" s="26"/>
      <c r="D28" s="26"/>
      <c r="E28" s="48" t="s">
        <v>81</v>
      </c>
      <c r="F28" s="23"/>
      <c r="G28" s="53"/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3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82</v>
      </c>
      <c r="C32" s="26"/>
      <c r="D32" s="26"/>
      <c r="E32" s="48" t="s">
        <v>83</v>
      </c>
      <c r="F32" s="23" t="s">
        <v>15</v>
      </c>
      <c r="G32" s="53">
        <v>0.25</v>
      </c>
      <c r="H32" s="53"/>
      <c r="I32" s="20"/>
    </row>
    <row r="33" spans="2:9" ht="11.25">
      <c r="B33" s="26" t="s">
        <v>39</v>
      </c>
      <c r="C33" s="26"/>
      <c r="D33" s="26"/>
      <c r="E33" s="48" t="s">
        <v>45</v>
      </c>
      <c r="F33" s="23" t="s">
        <v>15</v>
      </c>
      <c r="G33" s="53">
        <v>0.25</v>
      </c>
      <c r="H33" s="53"/>
      <c r="I33" s="20"/>
    </row>
    <row r="34" spans="2:9" ht="11.25">
      <c r="B34" s="26" t="s">
        <v>40</v>
      </c>
      <c r="C34" s="26"/>
      <c r="D34" s="26"/>
      <c r="E34" s="48" t="s">
        <v>41</v>
      </c>
      <c r="F34" s="23" t="s">
        <v>15</v>
      </c>
      <c r="G34" s="53">
        <v>0.25</v>
      </c>
      <c r="H34" s="53"/>
      <c r="I34" s="20"/>
    </row>
    <row r="35" spans="2:9" ht="11.25">
      <c r="B35" s="26" t="s">
        <v>53</v>
      </c>
      <c r="C35" s="26"/>
      <c r="D35" s="26"/>
      <c r="E35" s="48" t="s">
        <v>58</v>
      </c>
      <c r="F35" s="23" t="s">
        <v>15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48</v>
      </c>
      <c r="C39" s="26"/>
      <c r="D39" s="26"/>
      <c r="E39" s="48" t="s">
        <v>59</v>
      </c>
      <c r="F39" s="49" t="s">
        <v>15</v>
      </c>
      <c r="G39" s="53">
        <v>0.3333333333333333</v>
      </c>
      <c r="H39" s="53"/>
      <c r="I39" s="20"/>
    </row>
    <row r="40" spans="2:9" ht="11.25">
      <c r="B40" s="26" t="s">
        <v>68</v>
      </c>
      <c r="C40" s="26"/>
      <c r="D40" s="26"/>
      <c r="E40" s="48" t="s">
        <v>69</v>
      </c>
      <c r="F40" s="49"/>
      <c r="G40" s="53"/>
      <c r="H40" s="41"/>
      <c r="I40" s="20"/>
    </row>
    <row r="41" spans="2:9" ht="11.25">
      <c r="B41" s="26" t="s">
        <v>87</v>
      </c>
      <c r="C41" s="26"/>
      <c r="D41" s="26"/>
      <c r="E41" s="48" t="s">
        <v>88</v>
      </c>
      <c r="F41" s="49" t="s">
        <v>15</v>
      </c>
      <c r="G41" s="53">
        <v>0.3333333333333333</v>
      </c>
      <c r="H41" s="41"/>
      <c r="I41" s="20"/>
    </row>
    <row r="42" spans="2:9" ht="11.25">
      <c r="B42" s="26" t="s">
        <v>84</v>
      </c>
      <c r="C42" s="26"/>
      <c r="D42" s="26"/>
      <c r="E42" s="48" t="s">
        <v>85</v>
      </c>
      <c r="F42" s="49" t="s">
        <v>15</v>
      </c>
      <c r="G42" s="53">
        <v>0.3333333333333333</v>
      </c>
      <c r="H42" s="53"/>
      <c r="I42" s="20"/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21</v>
      </c>
      <c r="F44" s="25">
        <f>COUNTA(F38:F43)</f>
        <v>3</v>
      </c>
      <c r="G44" s="38">
        <f>SUM(G38:G43)</f>
        <v>1</v>
      </c>
      <c r="H44" s="39">
        <f>SUM(H38:H43)</f>
        <v>0</v>
      </c>
      <c r="I44" s="25">
        <f>COUNTA(I38:I43)</f>
        <v>0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38</v>
      </c>
      <c r="C46" s="26"/>
      <c r="D46" s="26"/>
      <c r="E46" s="48" t="s">
        <v>49</v>
      </c>
      <c r="F46" s="49" t="s">
        <v>15</v>
      </c>
      <c r="G46" s="53">
        <v>0.25</v>
      </c>
      <c r="H46" s="53"/>
      <c r="I46" s="20"/>
    </row>
    <row r="47" spans="2:9" ht="11.25">
      <c r="B47" s="26" t="s">
        <v>60</v>
      </c>
      <c r="C47" s="26"/>
      <c r="D47" s="26"/>
      <c r="E47" s="48" t="s">
        <v>61</v>
      </c>
      <c r="F47" s="49" t="s">
        <v>15</v>
      </c>
      <c r="G47" s="53">
        <v>0.25</v>
      </c>
      <c r="H47" s="53"/>
      <c r="I47" s="20"/>
    </row>
    <row r="48" spans="2:9" ht="11.25">
      <c r="B48" s="26" t="s">
        <v>70</v>
      </c>
      <c r="C48" s="26"/>
      <c r="D48" s="26"/>
      <c r="E48" s="48" t="s">
        <v>71</v>
      </c>
      <c r="F48" s="49" t="s">
        <v>15</v>
      </c>
      <c r="G48" s="53">
        <v>0.25</v>
      </c>
      <c r="H48" s="53"/>
      <c r="I48" s="20"/>
    </row>
    <row r="49" spans="2:9" ht="11.25">
      <c r="B49" s="26" t="s">
        <v>62</v>
      </c>
      <c r="C49" s="27"/>
      <c r="D49" s="27"/>
      <c r="E49" s="48" t="s">
        <v>63</v>
      </c>
      <c r="F49" s="23" t="s">
        <v>15</v>
      </c>
      <c r="G49" s="53">
        <v>0.25</v>
      </c>
      <c r="H49" s="53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21</v>
      </c>
      <c r="F51" s="25">
        <f>COUNTA(F45:F50)</f>
        <v>4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11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34</v>
      </c>
      <c r="C53" s="26"/>
      <c r="D53" s="26"/>
      <c r="E53" s="48" t="s">
        <v>54</v>
      </c>
      <c r="F53" s="49" t="s">
        <v>15</v>
      </c>
      <c r="G53" s="53">
        <v>0.25</v>
      </c>
      <c r="H53" s="53"/>
      <c r="I53" s="20"/>
    </row>
    <row r="54" spans="2:9" ht="11.25">
      <c r="B54" s="26" t="s">
        <v>43</v>
      </c>
      <c r="C54" s="26"/>
      <c r="D54" s="26"/>
      <c r="E54" s="48" t="s">
        <v>50</v>
      </c>
      <c r="F54" s="23" t="s">
        <v>15</v>
      </c>
      <c r="G54" s="53">
        <v>0.25</v>
      </c>
      <c r="H54" s="53"/>
      <c r="I54" s="20"/>
    </row>
    <row r="55" spans="2:9" ht="11.25">
      <c r="B55" s="26" t="s">
        <v>42</v>
      </c>
      <c r="C55" s="26"/>
      <c r="D55" s="26"/>
      <c r="E55" s="48" t="s">
        <v>91</v>
      </c>
      <c r="F55" s="23" t="s">
        <v>15</v>
      </c>
      <c r="G55" s="53">
        <v>0.25</v>
      </c>
      <c r="H55" s="53"/>
      <c r="I55" s="20"/>
    </row>
    <row r="56" spans="2:9" ht="11.25">
      <c r="B56" s="26" t="s">
        <v>35</v>
      </c>
      <c r="C56" s="26"/>
      <c r="D56" s="26"/>
      <c r="E56" s="48" t="s">
        <v>86</v>
      </c>
      <c r="F56" s="23" t="s">
        <v>15</v>
      </c>
      <c r="G56" s="53">
        <v>0.25</v>
      </c>
      <c r="H56" s="53"/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21</v>
      </c>
      <c r="F58" s="25">
        <f>COUNTA(F52:F57)</f>
        <v>4</v>
      </c>
      <c r="G58" s="38">
        <f>SUM(G52:G57)</f>
        <v>1</v>
      </c>
      <c r="H58" s="39">
        <f>SUM(H52:H57)</f>
        <v>0</v>
      </c>
      <c r="I58" s="25">
        <f>COUNTA(I52:I57)</f>
        <v>0</v>
      </c>
    </row>
    <row r="59" spans="2:9" ht="11.2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11.2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2" thickBot="1">
      <c r="B61" s="16"/>
      <c r="C61" s="6"/>
      <c r="D61" s="6"/>
      <c r="E61" s="1" t="s">
        <v>21</v>
      </c>
      <c r="F61" s="25">
        <f>F16+countCoop+countIndGen+F37+countIndREP+F51+F58</f>
        <v>25</v>
      </c>
      <c r="G61" s="47">
        <f>G16+G23+G30+G37+G44+G51+G58</f>
        <v>7.5</v>
      </c>
      <c r="H61" s="47">
        <f>H16+H23+H30+H37+H44+H51+H58</f>
        <v>0</v>
      </c>
      <c r="I61" s="25">
        <f>I16+countCoopAbstain+countIndGenAbstain+I37+countIndREPAbstain+I51+I58</f>
        <v>0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  <v>1</v>
      </c>
      <c r="H62" s="32">
        <f>IF((G61+H61)=0,"",H61/(G61+H61))</f>
        <v>0</v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26</v>
      </c>
    </row>
    <row r="66" ht="12" hidden="1" thickTop="1">
      <c r="B66" s="35" t="s">
        <v>19</v>
      </c>
    </row>
    <row r="67" ht="11.25" hidden="1">
      <c r="B67" s="35" t="s">
        <v>18</v>
      </c>
    </row>
    <row r="68" ht="11.25" hidden="1">
      <c r="B68" s="36" t="s">
        <v>20</v>
      </c>
    </row>
    <row r="69" ht="11.25" hidden="1"/>
    <row r="70" ht="11.25" hidden="1">
      <c r="B70" s="61" t="s">
        <v>27</v>
      </c>
    </row>
    <row r="71" ht="11.25" hidden="1">
      <c r="B71" s="62" t="s">
        <v>24</v>
      </c>
    </row>
    <row r="72" ht="11.25" hidden="1">
      <c r="B72" s="36" t="s">
        <v>25</v>
      </c>
    </row>
    <row r="73" ht="11.25" hidden="1"/>
    <row r="74" ht="12" hidden="1" thickBot="1">
      <c r="B74" s="34" t="s">
        <v>28</v>
      </c>
    </row>
    <row r="75" ht="12" hidden="1" thickTop="1">
      <c r="B75" s="35" t="s">
        <v>22</v>
      </c>
    </row>
    <row r="76" ht="11.25" hidden="1">
      <c r="B76" s="36"/>
    </row>
    <row r="77" ht="11.25" hidden="1"/>
    <row r="78" ht="12" hidden="1" thickBot="1">
      <c r="B78" s="34" t="s">
        <v>29</v>
      </c>
    </row>
    <row r="79" ht="12" hidden="1" thickTop="1">
      <c r="B79" s="35" t="s">
        <v>15</v>
      </c>
    </row>
    <row r="80" ht="11.25" hidden="1">
      <c r="B80" s="36"/>
    </row>
    <row r="81" ht="11.25" hidden="1"/>
    <row r="82" ht="12" hidden="1" thickBot="1">
      <c r="B82" s="34" t="s">
        <v>30</v>
      </c>
    </row>
    <row r="83" ht="12" hidden="1" thickTop="1">
      <c r="B83" s="35" t="s">
        <v>15</v>
      </c>
    </row>
    <row r="84" ht="11.25" hidden="1">
      <c r="B84" s="36"/>
    </row>
    <row r="85" ht="11.25" hidden="1"/>
    <row r="86" ht="12" hidden="1" thickBot="1">
      <c r="B86" s="34" t="s">
        <v>31</v>
      </c>
    </row>
    <row r="87" ht="12" hidden="1" thickTop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32:F35 F39:F42 F53:F56 F46:F49 F25:F28 F18:F21 F11:F14">
      <formula1>$B$79:$B$80</formula1>
    </dataValidation>
    <dataValidation type="list" showInputMessage="1" showErrorMessage="1" sqref="I32:I35 I39:I42 I53:I56 I46:I49 I25:I28 I18:I21 I11:I14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2021-05-07T17:12:43Z</dcterms:modified>
  <cp:category/>
  <cp:version/>
  <cp:contentType/>
  <cp:contentStatus/>
</cp:coreProperties>
</file>